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vmikhalkina\Desktop\Мои документы\Релиз Тур\ПРАЙС ЛИСТЫ 2025\ГОРКИ ОТЕЛИ\"/>
    </mc:Choice>
  </mc:AlternateContent>
  <bookViews>
    <workbookView xWindow="0" yWindow="0" windowWidth="24540" windowHeight="10965" tabRatio="702" firstSheet="5" activeTab="5"/>
  </bookViews>
  <sheets>
    <sheet name="Зарядись Энергией Гор" sheetId="17" state="hidden" r:id="rId1"/>
    <sheet name="Горный Детокс| Mountain detox" sheetId="18" state="hidden" r:id="rId2"/>
    <sheet name="Яркие Каникулы" sheetId="19" state="hidden" r:id="rId3"/>
    <sheet name="Отдыхай и катай| Rest &amp; Ski " sheetId="27" state="hidden" r:id="rId4"/>
    <sheet name="NETTO 20 " sheetId="113" state="hidden" r:id="rId5"/>
    <sheet name="BAR BB| Open rates" sheetId="2" r:id="rId6"/>
    <sheet name="NETTO 18" sheetId="99" state="hidden" r:id="rId7"/>
    <sheet name="NETTO 20% Мантера " sheetId="114" state="hidden" r:id="rId8"/>
    <sheet name="NETTO 18%+25р " sheetId="104" state="hidden" r:id="rId9"/>
    <sheet name="NETTO 15%+25р " sheetId="105" state="hidden" r:id="rId10"/>
    <sheet name="NETTO 15" sheetId="21" state="hidden" r:id="rId11"/>
    <sheet name="РБ15 BB| FIT20 " sheetId="43" state="hidden" r:id="rId12"/>
    <sheet name="Pegas+25р Энергия Гор " sheetId="23" state="hidden" r:id="rId13"/>
    <sheet name="+25р Горный Детокс " sheetId="24" state="hidden" r:id="rId14"/>
    <sheet name="Pegas+25р Яркие Каникулы " sheetId="25" state="hidden" r:id="rId15"/>
    <sheet name="+25р отдыхай и катай " sheetId="28" state="hidden" r:id="rId16"/>
    <sheet name="+25р Яркие каникулы" sheetId="31" state="hidden" r:id="rId17"/>
    <sheet name="+25 Горный Детокс" sheetId="34" state="hidden" r:id="rId18"/>
    <sheet name="Горный Детокс" sheetId="32" state="hidden" r:id="rId19"/>
    <sheet name="NETTO 15 Горный Детокс" sheetId="35" state="hidden" r:id="rId20"/>
    <sheet name="РБ15 BB| FIT15 " sheetId="44" state="hidden" r:id="rId21"/>
    <sheet name="РБ10 BB| FIT18" sheetId="29" state="hidden" r:id="rId22"/>
    <sheet name="РБ10 BB| FIT18+25р" sheetId="77" state="hidden" r:id="rId23"/>
    <sheet name="РБ10 BB| FIT20 Мантера " sheetId="115" state="hidden" r:id="rId24"/>
    <sheet name="РБ10 BB| FIT15" sheetId="40" state="hidden" r:id="rId25"/>
    <sheet name="РБ15 BB| FIT18" sheetId="146" state="hidden" r:id="rId26"/>
    <sheet name="РБ15 BB| FIT18+25р" sheetId="147" state="hidden" r:id="rId27"/>
    <sheet name="РБ15 BB| FIT20 Мантера " sheetId="148" state="hidden" r:id="rId28"/>
    <sheet name="РБ15 BB| FIT15" sheetId="150" state="hidden" r:id="rId29"/>
    <sheet name="НСЛ| FIT18" sheetId="37" state="hidden" r:id="rId30"/>
    <sheet name="НСЛ| FIT18 + 25" sheetId="127" state="hidden" r:id="rId31"/>
    <sheet name="НСЛ| FIT18 + 25 Мант" sheetId="128" state="hidden" r:id="rId32"/>
    <sheet name="НСЛ| FIT20 Мантера" sheetId="145" state="hidden" r:id="rId33"/>
    <sheet name="НСЛ| FIT20 + 35 Мант" sheetId="129" state="hidden" r:id="rId34"/>
    <sheet name="НСЛ | FIT15" sheetId="41" state="hidden" r:id="rId35"/>
    <sheet name="НСЛ | comiss" sheetId="38" r:id="rId36"/>
    <sheet name="РБ15 COM " sheetId="45" state="hidden" r:id="rId37"/>
    <sheet name="Осенние каникулы FIT20" sheetId="30" state="hidden" r:id="rId38"/>
    <sheet name="Осенние каникулы FIT15" sheetId="52" state="hidden" r:id="rId39"/>
    <sheet name="Осенние каникулы COM" sheetId="53" state="hidden" r:id="rId40"/>
    <sheet name="AVIA 12 comiss" sheetId="107" state="hidden" r:id="rId41"/>
    <sheet name="Stay&amp;Get 4=3 | FIT18" sheetId="95" state="hidden" r:id="rId42"/>
    <sheet name="Stay&amp;Get 4=3 | FIT18+25" sheetId="96" state="hidden" r:id="rId43"/>
    <sheet name="Stay&amp;Get 4=3 | FIT18+25 Мант " sheetId="126" state="hidden" r:id="rId44"/>
    <sheet name="Stay&amp;Get 4=3 | FIT20 Мант " sheetId="125" state="hidden" r:id="rId45"/>
    <sheet name="Stay&amp;Get 4=3 |  FIT15 " sheetId="97" state="hidden" r:id="rId46"/>
    <sheet name="Stay&amp;Get 4=3 | COMISS" sheetId="98" r:id="rId47"/>
    <sheet name="AVIA25%" sheetId="106" state="hidden" r:id="rId48"/>
    <sheet name="AVIA25%+25" sheetId="112" state="hidden" r:id="rId49"/>
    <sheet name="Каникулы в горах FIT18" sheetId="138" state="hidden" r:id="rId50"/>
    <sheet name="Каникулы в горах FIT18+25 " sheetId="139" state="hidden" r:id="rId51"/>
    <sheet name="Каникулы в горах FIT18+25 Мнт" sheetId="140" state="hidden" r:id="rId52"/>
    <sheet name="Каникулы в горах FIT20+35 Мнт" sheetId="141" state="hidden" r:id="rId53"/>
    <sheet name="Каникулы в горах FIT15 " sheetId="142" state="hidden" r:id="rId54"/>
    <sheet name="Каникулы в горах COMISS " sheetId="143" state="hidden" r:id="rId55"/>
    <sheet name="Зарядись энергией гор FIT20" sheetId="108" state="hidden" r:id="rId56"/>
    <sheet name="Зарядись энергией гор FIT20+25р" sheetId="109" state="hidden" r:id="rId57"/>
    <sheet name="Зарядись энергией гор FIT15" sheetId="110" state="hidden" r:id="rId58"/>
    <sheet name="Зарядись энергией гор COMMISS" sheetId="111" state="hidden" r:id="rId59"/>
    <sheet name="Отдыхай и Катай FIT18" sheetId="91" state="hidden" r:id="rId60"/>
    <sheet name="Отдыхай и Катай FIT18+25" sheetId="92" state="hidden" r:id="rId61"/>
    <sheet name="Отдыхай и Катай FIT18+25 Мант" sheetId="144" state="hidden" r:id="rId62"/>
    <sheet name="Отдыхай и Катай FIT20+25 " sheetId="116" state="hidden" r:id="rId63"/>
    <sheet name="Отдыхай и Катай FIT20 Мантера" sheetId="118" state="hidden" r:id="rId64"/>
    <sheet name="Отдыхай и Катай FIT15" sheetId="93" state="hidden" r:id="rId65"/>
    <sheet name="Отдыхай и Катай COMISS" sheetId="94" state="hidden" r:id="rId66"/>
    <sheet name="Каникулы в горах FIT18+25" sheetId="119" state="hidden" r:id="rId67"/>
    <sheet name="Каникулы в горах FIT18+25 Мнтр" sheetId="120" state="hidden" r:id="rId68"/>
    <sheet name="Каникулы в горах FIT20+35 Мнтр" sheetId="121" state="hidden" r:id="rId69"/>
    <sheet name="Каникулы в горах FIT15" sheetId="122" state="hidden" r:id="rId70"/>
    <sheet name="Каникулы в горах COMISS" sheetId="123" state="hidden" r:id="rId71"/>
    <sheet name="Каникулы Марриотт FIT18 " sheetId="151" state="hidden" r:id="rId72"/>
    <sheet name="Каникулы Марриотт FIT18+25" sheetId="152" state="hidden" r:id="rId73"/>
    <sheet name="Каникулы Марр FIT20 Мант" sheetId="153" state="hidden" r:id="rId74"/>
    <sheet name="Каникулы Марриотт FIT15" sheetId="154" state="hidden" r:id="rId75"/>
    <sheet name="Каникулы Марриотт COMISS" sheetId="155" r:id="rId76"/>
  </sheets>
  <calcPr calcId="162913" concurrentCalc="0"/>
</workbook>
</file>

<file path=xl/calcChain.xml><?xml version="1.0" encoding="utf-8"?>
<calcChain xmlns="http://schemas.openxmlformats.org/spreadsheetml/2006/main">
  <c r="V7" i="2" l="1"/>
  <c r="V35" i="2"/>
  <c r="C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C4" i="99"/>
  <c r="D4" i="99"/>
  <c r="E4" i="99"/>
  <c r="F4" i="99"/>
  <c r="G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AU4" i="99"/>
  <c r="AV4" i="99"/>
  <c r="AW4" i="99"/>
  <c r="AX4" i="99"/>
  <c r="AY4" i="99"/>
  <c r="C6" i="99"/>
  <c r="D6" i="99"/>
  <c r="E6" i="99"/>
  <c r="F6" i="99"/>
  <c r="G6" i="99"/>
  <c r="H6" i="99"/>
  <c r="I6" i="99"/>
  <c r="J6" i="99"/>
  <c r="K6" i="99"/>
  <c r="L6" i="99"/>
  <c r="M6" i="99"/>
  <c r="N6" i="99"/>
  <c r="O6" i="99"/>
  <c r="P6" i="99"/>
  <c r="Q6" i="99"/>
  <c r="R6" i="99"/>
  <c r="S6" i="99"/>
  <c r="T6" i="99"/>
  <c r="U6" i="99"/>
  <c r="V6" i="99"/>
  <c r="W6" i="99"/>
  <c r="X6" i="99"/>
  <c r="Y6" i="99"/>
  <c r="Z6" i="99"/>
  <c r="AA6" i="99"/>
  <c r="AB6" i="99"/>
  <c r="AC6" i="99"/>
  <c r="AD6" i="99"/>
  <c r="AE6" i="99"/>
  <c r="AF6" i="99"/>
  <c r="AG6" i="99"/>
  <c r="AH6" i="99"/>
  <c r="AI6" i="99"/>
  <c r="AJ6" i="99"/>
  <c r="AK6" i="99"/>
  <c r="AL6" i="99"/>
  <c r="AM6" i="99"/>
  <c r="AN6" i="99"/>
  <c r="AO6" i="99"/>
  <c r="AP6" i="99"/>
  <c r="AQ6" i="99"/>
  <c r="AR6" i="99"/>
  <c r="AS6" i="99"/>
  <c r="AT6" i="99"/>
  <c r="AU6" i="99"/>
  <c r="AV6" i="99"/>
  <c r="AW6" i="99"/>
  <c r="AX6" i="99"/>
  <c r="AY6" i="99"/>
  <c r="C7" i="2"/>
  <c r="C7" i="99"/>
  <c r="D7" i="2"/>
  <c r="D7" i="99"/>
  <c r="E7" i="2"/>
  <c r="E7" i="99"/>
  <c r="F7" i="2"/>
  <c r="F7" i="99"/>
  <c r="G7" i="2"/>
  <c r="G7" i="99"/>
  <c r="H7" i="2"/>
  <c r="H7" i="99"/>
  <c r="I7" i="2"/>
  <c r="I7" i="99"/>
  <c r="J7" i="2"/>
  <c r="J7" i="99"/>
  <c r="K7" i="2"/>
  <c r="K7" i="99"/>
  <c r="L7" i="2"/>
  <c r="L7" i="99"/>
  <c r="M7" i="2"/>
  <c r="M7" i="99"/>
  <c r="N7" i="2"/>
  <c r="N7" i="99"/>
  <c r="O7" i="2"/>
  <c r="O7" i="99"/>
  <c r="P7" i="2"/>
  <c r="P7" i="99"/>
  <c r="Q7" i="2"/>
  <c r="Q7" i="99"/>
  <c r="R7" i="2"/>
  <c r="R7" i="99"/>
  <c r="S7" i="2"/>
  <c r="S7" i="99"/>
  <c r="T7" i="2"/>
  <c r="T7" i="99"/>
  <c r="U7" i="2"/>
  <c r="U7" i="99"/>
  <c r="V7" i="99"/>
  <c r="W7" i="2"/>
  <c r="W7" i="99"/>
  <c r="X7" i="2"/>
  <c r="X7" i="99"/>
  <c r="Y7" i="2"/>
  <c r="Y7" i="99"/>
  <c r="Z7" i="2"/>
  <c r="Z7" i="99"/>
  <c r="AA7" i="2"/>
  <c r="AA7" i="99"/>
  <c r="AB7" i="2"/>
  <c r="AB7" i="99"/>
  <c r="AC7" i="2"/>
  <c r="AC7" i="99"/>
  <c r="AD7" i="2"/>
  <c r="AD7" i="99"/>
  <c r="AE7" i="2"/>
  <c r="AE7" i="99"/>
  <c r="AF7" i="2"/>
  <c r="AF7" i="99"/>
  <c r="AG7" i="2"/>
  <c r="AG7" i="99"/>
  <c r="AH7" i="2"/>
  <c r="AH7" i="99"/>
  <c r="AI7" i="2"/>
  <c r="AI7" i="99"/>
  <c r="AJ7" i="2"/>
  <c r="AJ7" i="99"/>
  <c r="AK7" i="2"/>
  <c r="AK7" i="99"/>
  <c r="AL7" i="2"/>
  <c r="AL7" i="99"/>
  <c r="AM7" i="2"/>
  <c r="AM7" i="99"/>
  <c r="AN7" i="2"/>
  <c r="AN7" i="99"/>
  <c r="AO7" i="2"/>
  <c r="AO7" i="99"/>
  <c r="AP7" i="2"/>
  <c r="AP7" i="99"/>
  <c r="AQ7" i="2"/>
  <c r="AQ7" i="99"/>
  <c r="AR7" i="2"/>
  <c r="AR7" i="99"/>
  <c r="AS7" i="2"/>
  <c r="AS7" i="99"/>
  <c r="AT7" i="2"/>
  <c r="AT7" i="99"/>
  <c r="AU7" i="2"/>
  <c r="AU7" i="99"/>
  <c r="AV7" i="2"/>
  <c r="AV7" i="99"/>
  <c r="AW7" i="2"/>
  <c r="AW7" i="99"/>
  <c r="AX7" i="2"/>
  <c r="AX7" i="99"/>
  <c r="AY7" i="2"/>
  <c r="AY7" i="99"/>
  <c r="C9" i="2"/>
  <c r="C9" i="99"/>
  <c r="D9" i="2"/>
  <c r="D9" i="99"/>
  <c r="E9" i="2"/>
  <c r="E9" i="99"/>
  <c r="F9" i="2"/>
  <c r="F9" i="99"/>
  <c r="G9" i="2"/>
  <c r="G9" i="99"/>
  <c r="H9" i="2"/>
  <c r="H9" i="99"/>
  <c r="I9" i="2"/>
  <c r="I9" i="99"/>
  <c r="J9" i="2"/>
  <c r="J9" i="99"/>
  <c r="K9" i="2"/>
  <c r="K9" i="99"/>
  <c r="L9" i="2"/>
  <c r="L9" i="99"/>
  <c r="M9" i="2"/>
  <c r="M9" i="99"/>
  <c r="N9" i="2"/>
  <c r="N9" i="99"/>
  <c r="O9" i="2"/>
  <c r="O9" i="99"/>
  <c r="P9" i="2"/>
  <c r="P9" i="99"/>
  <c r="Q9" i="2"/>
  <c r="Q9" i="99"/>
  <c r="R9" i="2"/>
  <c r="R9" i="99"/>
  <c r="S9" i="2"/>
  <c r="S9" i="99"/>
  <c r="T9" i="2"/>
  <c r="T9" i="99"/>
  <c r="U9" i="2"/>
  <c r="U9" i="99"/>
  <c r="V9" i="2"/>
  <c r="V9" i="99"/>
  <c r="W9" i="2"/>
  <c r="W9" i="99"/>
  <c r="X9" i="2"/>
  <c r="X9" i="99"/>
  <c r="Y9" i="2"/>
  <c r="Y9" i="99"/>
  <c r="Z9" i="2"/>
  <c r="Z9" i="99"/>
  <c r="AA9" i="2"/>
  <c r="AA9" i="99"/>
  <c r="AB9" i="2"/>
  <c r="AB9" i="99"/>
  <c r="AC9" i="2"/>
  <c r="AC9" i="99"/>
  <c r="AD9" i="2"/>
  <c r="AD9" i="99"/>
  <c r="AE9" i="2"/>
  <c r="AE9" i="99"/>
  <c r="AF9" i="2"/>
  <c r="AF9" i="99"/>
  <c r="AG9" i="2"/>
  <c r="AG9" i="99"/>
  <c r="AH9" i="2"/>
  <c r="AH9" i="99"/>
  <c r="AI9" i="2"/>
  <c r="AI9" i="99"/>
  <c r="AJ9" i="2"/>
  <c r="AJ9" i="99"/>
  <c r="AK9" i="2"/>
  <c r="AK9" i="99"/>
  <c r="AL9" i="2"/>
  <c r="AL9" i="99"/>
  <c r="AM9" i="2"/>
  <c r="AM9" i="99"/>
  <c r="AN9" i="2"/>
  <c r="AN9" i="99"/>
  <c r="AO9" i="2"/>
  <c r="AO9" i="99"/>
  <c r="AP9" i="2"/>
  <c r="AP9" i="99"/>
  <c r="AQ9" i="2"/>
  <c r="AQ9" i="99"/>
  <c r="AR9" i="2"/>
  <c r="AR9" i="99"/>
  <c r="AS9" i="2"/>
  <c r="AS9" i="99"/>
  <c r="AT9" i="2"/>
  <c r="AT9" i="99"/>
  <c r="AU9" i="2"/>
  <c r="AU9" i="99"/>
  <c r="AV9" i="2"/>
  <c r="AV9" i="99"/>
  <c r="AW9" i="2"/>
  <c r="AW9" i="99"/>
  <c r="AX9" i="2"/>
  <c r="AX9" i="99"/>
  <c r="AY9" i="2"/>
  <c r="AY9" i="99"/>
  <c r="C10" i="2"/>
  <c r="C10" i="99"/>
  <c r="D10" i="2"/>
  <c r="D10" i="99"/>
  <c r="E10" i="2"/>
  <c r="E10" i="99"/>
  <c r="F10" i="2"/>
  <c r="F10" i="99"/>
  <c r="G10" i="2"/>
  <c r="G10" i="99"/>
  <c r="H10" i="2"/>
  <c r="H10" i="99"/>
  <c r="I10" i="2"/>
  <c r="I10" i="99"/>
  <c r="J10" i="2"/>
  <c r="J10" i="99"/>
  <c r="K10" i="2"/>
  <c r="K10" i="99"/>
  <c r="L10" i="2"/>
  <c r="L10" i="99"/>
  <c r="M10" i="2"/>
  <c r="M10" i="99"/>
  <c r="N10" i="2"/>
  <c r="N10" i="99"/>
  <c r="O10" i="2"/>
  <c r="O10" i="99"/>
  <c r="P10" i="2"/>
  <c r="P10" i="99"/>
  <c r="Q10" i="2"/>
  <c r="Q10" i="99"/>
  <c r="R10" i="2"/>
  <c r="R10" i="99"/>
  <c r="S10" i="2"/>
  <c r="S10" i="99"/>
  <c r="T10" i="2"/>
  <c r="T10" i="99"/>
  <c r="U10" i="2"/>
  <c r="U10" i="99"/>
  <c r="V10" i="2"/>
  <c r="V10" i="99"/>
  <c r="W10" i="2"/>
  <c r="W10" i="99"/>
  <c r="X10" i="2"/>
  <c r="X10" i="99"/>
  <c r="Y10" i="2"/>
  <c r="Y10" i="99"/>
  <c r="Z10" i="2"/>
  <c r="Z10" i="99"/>
  <c r="AA10" i="2"/>
  <c r="AA10" i="99"/>
  <c r="AB10" i="2"/>
  <c r="AB10" i="99"/>
  <c r="AC10" i="2"/>
  <c r="AC10" i="99"/>
  <c r="AD10" i="2"/>
  <c r="AD10" i="99"/>
  <c r="AE10" i="2"/>
  <c r="AE10" i="99"/>
  <c r="AF10" i="2"/>
  <c r="AF10" i="99"/>
  <c r="AG10" i="2"/>
  <c r="AG10" i="99"/>
  <c r="AH10" i="2"/>
  <c r="AH10" i="99"/>
  <c r="AI10" i="2"/>
  <c r="AI10" i="99"/>
  <c r="AJ10" i="2"/>
  <c r="AJ10" i="99"/>
  <c r="AK10" i="2"/>
  <c r="AK10" i="99"/>
  <c r="AL10" i="2"/>
  <c r="AL10" i="99"/>
  <c r="AM10" i="2"/>
  <c r="AM10" i="99"/>
  <c r="AN10" i="2"/>
  <c r="AN10" i="99"/>
  <c r="AO10" i="2"/>
  <c r="AO10" i="99"/>
  <c r="AP10" i="2"/>
  <c r="AP10" i="99"/>
  <c r="AQ10" i="2"/>
  <c r="AQ10" i="99"/>
  <c r="AR10" i="2"/>
  <c r="AR10" i="99"/>
  <c r="AS10" i="2"/>
  <c r="AS10" i="99"/>
  <c r="AT10" i="2"/>
  <c r="AT10" i="99"/>
  <c r="AU10" i="2"/>
  <c r="AU10" i="99"/>
  <c r="AV10" i="2"/>
  <c r="AV10" i="99"/>
  <c r="AW10" i="2"/>
  <c r="AW10" i="99"/>
  <c r="AX10" i="2"/>
  <c r="AX10" i="99"/>
  <c r="AY10" i="2"/>
  <c r="AY10" i="99"/>
  <c r="C12" i="2"/>
  <c r="C12" i="99"/>
  <c r="D12" i="2"/>
  <c r="D12" i="99"/>
  <c r="E12" i="2"/>
  <c r="E12" i="99"/>
  <c r="F12" i="2"/>
  <c r="F12" i="99"/>
  <c r="G12" i="2"/>
  <c r="G12" i="99"/>
  <c r="H12" i="2"/>
  <c r="H12" i="99"/>
  <c r="I12" i="2"/>
  <c r="I12" i="99"/>
  <c r="J12" i="2"/>
  <c r="J12" i="99"/>
  <c r="K12" i="2"/>
  <c r="K12" i="99"/>
  <c r="L12" i="2"/>
  <c r="L12" i="99"/>
  <c r="M12" i="2"/>
  <c r="M12" i="99"/>
  <c r="N12" i="2"/>
  <c r="N12" i="99"/>
  <c r="O12" i="2"/>
  <c r="O12" i="99"/>
  <c r="P12" i="2"/>
  <c r="P12" i="99"/>
  <c r="Q12" i="2"/>
  <c r="Q12" i="99"/>
  <c r="R12" i="2"/>
  <c r="R12" i="99"/>
  <c r="S12" i="2"/>
  <c r="S12" i="99"/>
  <c r="T12" i="2"/>
  <c r="T12" i="99"/>
  <c r="U12" i="2"/>
  <c r="U12" i="99"/>
  <c r="V12" i="2"/>
  <c r="V12" i="99"/>
  <c r="W12" i="2"/>
  <c r="W12" i="99"/>
  <c r="X12" i="2"/>
  <c r="X12" i="99"/>
  <c r="Y12" i="2"/>
  <c r="Y12" i="99"/>
  <c r="Z12" i="2"/>
  <c r="Z12" i="99"/>
  <c r="AA12" i="2"/>
  <c r="AA12" i="99"/>
  <c r="AB12" i="2"/>
  <c r="AB12" i="99"/>
  <c r="AC12" i="2"/>
  <c r="AC12" i="99"/>
  <c r="AD12" i="2"/>
  <c r="AD12" i="99"/>
  <c r="AE12" i="2"/>
  <c r="AE12" i="99"/>
  <c r="AF12" i="2"/>
  <c r="AF12" i="99"/>
  <c r="AG12" i="2"/>
  <c r="AG12" i="99"/>
  <c r="AH12" i="2"/>
  <c r="AH12" i="99"/>
  <c r="AI12" i="2"/>
  <c r="AI12" i="99"/>
  <c r="AJ12" i="2"/>
  <c r="AJ12" i="99"/>
  <c r="AK12" i="2"/>
  <c r="AK12" i="99"/>
  <c r="AL12" i="2"/>
  <c r="AL12" i="99"/>
  <c r="AM12" i="2"/>
  <c r="AM12" i="99"/>
  <c r="AN12" i="2"/>
  <c r="AN12" i="99"/>
  <c r="AO12" i="2"/>
  <c r="AO12" i="99"/>
  <c r="AP12" i="2"/>
  <c r="AP12" i="99"/>
  <c r="AQ12" i="2"/>
  <c r="AQ12" i="99"/>
  <c r="AR12" i="2"/>
  <c r="AR12" i="99"/>
  <c r="AS12" i="2"/>
  <c r="AS12" i="99"/>
  <c r="AT12" i="2"/>
  <c r="AT12" i="99"/>
  <c r="AU12" i="2"/>
  <c r="AU12" i="99"/>
  <c r="AV12" i="2"/>
  <c r="AV12" i="99"/>
  <c r="AW12" i="2"/>
  <c r="AW12" i="99"/>
  <c r="AX12" i="2"/>
  <c r="AX12" i="99"/>
  <c r="AY12" i="2"/>
  <c r="AY12" i="99"/>
  <c r="C13" i="2"/>
  <c r="C13" i="99"/>
  <c r="D13" i="2"/>
  <c r="D13" i="99"/>
  <c r="E13" i="2"/>
  <c r="E13" i="99"/>
  <c r="F13" i="2"/>
  <c r="F13" i="99"/>
  <c r="G13" i="2"/>
  <c r="G13" i="99"/>
  <c r="H13" i="2"/>
  <c r="H13" i="99"/>
  <c r="I13" i="2"/>
  <c r="I13" i="99"/>
  <c r="J13" i="2"/>
  <c r="J13" i="99"/>
  <c r="K13" i="2"/>
  <c r="K13" i="99"/>
  <c r="L13" i="2"/>
  <c r="L13" i="99"/>
  <c r="M13" i="2"/>
  <c r="M13" i="99"/>
  <c r="N13" i="2"/>
  <c r="N13" i="99"/>
  <c r="O13" i="2"/>
  <c r="O13" i="99"/>
  <c r="P13" i="2"/>
  <c r="P13" i="99"/>
  <c r="Q13" i="2"/>
  <c r="Q13" i="99"/>
  <c r="R13" i="2"/>
  <c r="R13" i="99"/>
  <c r="S13" i="2"/>
  <c r="S13" i="99"/>
  <c r="T13" i="2"/>
  <c r="T13" i="99"/>
  <c r="U13" i="2"/>
  <c r="U13" i="99"/>
  <c r="V13" i="2"/>
  <c r="V13" i="99"/>
  <c r="W13" i="2"/>
  <c r="W13" i="99"/>
  <c r="X13" i="2"/>
  <c r="X13" i="99"/>
  <c r="Y13" i="2"/>
  <c r="Y13" i="99"/>
  <c r="Z13" i="2"/>
  <c r="Z13" i="99"/>
  <c r="AA13" i="2"/>
  <c r="AA13" i="99"/>
  <c r="AB13" i="2"/>
  <c r="AB13" i="99"/>
  <c r="AC13" i="2"/>
  <c r="AC13" i="99"/>
  <c r="AD13" i="2"/>
  <c r="AD13" i="99"/>
  <c r="AE13" i="2"/>
  <c r="AE13" i="99"/>
  <c r="AF13" i="2"/>
  <c r="AF13" i="99"/>
  <c r="AG13" i="2"/>
  <c r="AG13" i="99"/>
  <c r="AH13" i="2"/>
  <c r="AH13" i="99"/>
  <c r="AI13" i="2"/>
  <c r="AI13" i="99"/>
  <c r="AJ13" i="2"/>
  <c r="AJ13" i="99"/>
  <c r="AK13" i="2"/>
  <c r="AK13" i="99"/>
  <c r="AL13" i="2"/>
  <c r="AL13" i="99"/>
  <c r="AM13" i="2"/>
  <c r="AM13" i="99"/>
  <c r="AN13" i="2"/>
  <c r="AN13" i="99"/>
  <c r="AO13" i="2"/>
  <c r="AO13" i="99"/>
  <c r="AP13" i="2"/>
  <c r="AP13" i="99"/>
  <c r="AQ13" i="2"/>
  <c r="AQ13" i="99"/>
  <c r="AR13" i="2"/>
  <c r="AR13" i="99"/>
  <c r="AS13" i="2"/>
  <c r="AS13" i="99"/>
  <c r="AT13" i="2"/>
  <c r="AT13" i="99"/>
  <c r="AU13" i="2"/>
  <c r="AU13" i="99"/>
  <c r="AV13" i="2"/>
  <c r="AV13" i="99"/>
  <c r="AW13" i="2"/>
  <c r="AW13" i="99"/>
  <c r="AX13" i="2"/>
  <c r="AX13" i="99"/>
  <c r="AY13" i="2"/>
  <c r="AY13" i="99"/>
  <c r="C15" i="2"/>
  <c r="C15" i="99"/>
  <c r="D15" i="2"/>
  <c r="D15" i="99"/>
  <c r="E15" i="2"/>
  <c r="E15" i="99"/>
  <c r="F15" i="2"/>
  <c r="F15" i="99"/>
  <c r="G15" i="2"/>
  <c r="G15" i="99"/>
  <c r="H15" i="2"/>
  <c r="H15" i="99"/>
  <c r="I15" i="2"/>
  <c r="I15" i="99"/>
  <c r="J15" i="2"/>
  <c r="J15" i="99"/>
  <c r="K15" i="2"/>
  <c r="K15" i="99"/>
  <c r="L15" i="2"/>
  <c r="L15" i="99"/>
  <c r="M15" i="2"/>
  <c r="M15" i="99"/>
  <c r="N15" i="2"/>
  <c r="N15" i="99"/>
  <c r="O15" i="2"/>
  <c r="O15" i="99"/>
  <c r="P15" i="2"/>
  <c r="P15" i="99"/>
  <c r="Q15" i="2"/>
  <c r="Q15" i="99"/>
  <c r="R15" i="2"/>
  <c r="R15" i="99"/>
  <c r="S15" i="2"/>
  <c r="S15" i="99"/>
  <c r="T15" i="2"/>
  <c r="T15" i="99"/>
  <c r="U15" i="2"/>
  <c r="U15" i="99"/>
  <c r="V15" i="2"/>
  <c r="V15" i="99"/>
  <c r="W15" i="2"/>
  <c r="W15" i="99"/>
  <c r="X15" i="2"/>
  <c r="X15" i="99"/>
  <c r="Y15" i="2"/>
  <c r="Y15" i="99"/>
  <c r="Z15" i="2"/>
  <c r="Z15" i="99"/>
  <c r="AA15" i="2"/>
  <c r="AA15" i="99"/>
  <c r="AB15" i="2"/>
  <c r="AB15" i="99"/>
  <c r="AC15" i="2"/>
  <c r="AC15" i="99"/>
  <c r="AD15" i="2"/>
  <c r="AD15" i="99"/>
  <c r="AE15" i="2"/>
  <c r="AE15" i="99"/>
  <c r="AF15" i="2"/>
  <c r="AF15" i="99"/>
  <c r="AG15" i="2"/>
  <c r="AG15" i="99"/>
  <c r="AH15" i="2"/>
  <c r="AH15" i="99"/>
  <c r="AI15" i="2"/>
  <c r="AI15" i="99"/>
  <c r="AJ15" i="2"/>
  <c r="AJ15" i="99"/>
  <c r="AK15" i="2"/>
  <c r="AK15" i="99"/>
  <c r="AL15" i="2"/>
  <c r="AL15" i="99"/>
  <c r="AM15" i="2"/>
  <c r="AM15" i="99"/>
  <c r="AN15" i="2"/>
  <c r="AN15" i="99"/>
  <c r="AO15" i="2"/>
  <c r="AO15" i="99"/>
  <c r="AP15" i="2"/>
  <c r="AP15" i="99"/>
  <c r="AQ15" i="2"/>
  <c r="AQ15" i="99"/>
  <c r="AR15" i="2"/>
  <c r="AR15" i="99"/>
  <c r="AS15" i="2"/>
  <c r="AS15" i="99"/>
  <c r="AT15" i="2"/>
  <c r="AT15" i="99"/>
  <c r="AU15" i="2"/>
  <c r="AU15" i="99"/>
  <c r="AV15" i="2"/>
  <c r="AV15" i="99"/>
  <c r="AW15" i="2"/>
  <c r="AW15" i="99"/>
  <c r="AX15" i="2"/>
  <c r="AX15" i="99"/>
  <c r="AY15" i="2"/>
  <c r="AY15" i="99"/>
  <c r="C16" i="2"/>
  <c r="C16" i="99"/>
  <c r="D16" i="2"/>
  <c r="D16" i="99"/>
  <c r="E16" i="2"/>
  <c r="E16" i="99"/>
  <c r="F16" i="2"/>
  <c r="F16" i="99"/>
  <c r="G16" i="2"/>
  <c r="G16" i="99"/>
  <c r="H16" i="2"/>
  <c r="H16" i="99"/>
  <c r="I16" i="2"/>
  <c r="I16" i="99"/>
  <c r="J16" i="2"/>
  <c r="J16" i="99"/>
  <c r="K16" i="2"/>
  <c r="K16" i="99"/>
  <c r="L16" i="2"/>
  <c r="L16" i="99"/>
  <c r="M16" i="2"/>
  <c r="M16" i="99"/>
  <c r="N16" i="2"/>
  <c r="N16" i="99"/>
  <c r="O16" i="2"/>
  <c r="O16" i="99"/>
  <c r="P16" i="2"/>
  <c r="P16" i="99"/>
  <c r="Q16" i="2"/>
  <c r="Q16" i="99"/>
  <c r="R16" i="2"/>
  <c r="R16" i="99"/>
  <c r="S16" i="2"/>
  <c r="S16" i="99"/>
  <c r="T16" i="2"/>
  <c r="T16" i="99"/>
  <c r="U16" i="2"/>
  <c r="U16" i="99"/>
  <c r="V16" i="2"/>
  <c r="V16" i="99"/>
  <c r="W16" i="2"/>
  <c r="W16" i="99"/>
  <c r="X16" i="2"/>
  <c r="X16" i="99"/>
  <c r="Y16" i="2"/>
  <c r="Y16" i="99"/>
  <c r="Z16" i="2"/>
  <c r="Z16" i="99"/>
  <c r="AA16" i="2"/>
  <c r="AA16" i="99"/>
  <c r="AB16" i="2"/>
  <c r="AB16" i="99"/>
  <c r="AC16" i="2"/>
  <c r="AC16" i="99"/>
  <c r="AD16" i="2"/>
  <c r="AD16" i="99"/>
  <c r="AE16" i="2"/>
  <c r="AE16" i="99"/>
  <c r="AF16" i="2"/>
  <c r="AF16" i="99"/>
  <c r="AG16" i="2"/>
  <c r="AG16" i="99"/>
  <c r="AH16" i="2"/>
  <c r="AH16" i="99"/>
  <c r="AI16" i="2"/>
  <c r="AI16" i="99"/>
  <c r="AJ16" i="2"/>
  <c r="AJ16" i="99"/>
  <c r="AK16" i="2"/>
  <c r="AK16" i="99"/>
  <c r="AL16" i="2"/>
  <c r="AL16" i="99"/>
  <c r="AM16" i="2"/>
  <c r="AM16" i="99"/>
  <c r="AN16" i="2"/>
  <c r="AN16" i="99"/>
  <c r="AO16" i="2"/>
  <c r="AO16" i="99"/>
  <c r="AP16" i="2"/>
  <c r="AP16" i="99"/>
  <c r="AQ16" i="2"/>
  <c r="AQ16" i="99"/>
  <c r="AR16" i="2"/>
  <c r="AR16" i="99"/>
  <c r="AS16" i="2"/>
  <c r="AS16" i="99"/>
  <c r="AT16" i="2"/>
  <c r="AT16" i="99"/>
  <c r="AU16" i="2"/>
  <c r="AU16" i="99"/>
  <c r="AV16" i="2"/>
  <c r="AV16" i="99"/>
  <c r="AW16" i="2"/>
  <c r="AW16" i="99"/>
  <c r="AX16" i="2"/>
  <c r="AX16" i="99"/>
  <c r="AY16" i="2"/>
  <c r="AY16" i="99"/>
  <c r="C18" i="2"/>
  <c r="C18" i="99"/>
  <c r="D18" i="2"/>
  <c r="D18" i="99"/>
  <c r="E18" i="2"/>
  <c r="E18" i="99"/>
  <c r="F18" i="2"/>
  <c r="F18" i="99"/>
  <c r="G18" i="2"/>
  <c r="G18" i="99"/>
  <c r="H18" i="2"/>
  <c r="H18" i="99"/>
  <c r="I18" i="2"/>
  <c r="I18" i="99"/>
  <c r="J18" i="2"/>
  <c r="J18" i="99"/>
  <c r="K18" i="2"/>
  <c r="K18" i="99"/>
  <c r="L18" i="2"/>
  <c r="L18" i="99"/>
  <c r="M18" i="2"/>
  <c r="M18" i="99"/>
  <c r="N18" i="2"/>
  <c r="N18" i="99"/>
  <c r="O18" i="2"/>
  <c r="O18" i="99"/>
  <c r="P18" i="2"/>
  <c r="P18" i="99"/>
  <c r="Q18" i="2"/>
  <c r="Q18" i="99"/>
  <c r="R18" i="2"/>
  <c r="R18" i="99"/>
  <c r="S18" i="2"/>
  <c r="S18" i="99"/>
  <c r="T18" i="2"/>
  <c r="T18" i="99"/>
  <c r="U18" i="2"/>
  <c r="U18" i="99"/>
  <c r="V18" i="2"/>
  <c r="V18" i="99"/>
  <c r="W18" i="2"/>
  <c r="W18" i="99"/>
  <c r="X18" i="2"/>
  <c r="X18" i="99"/>
  <c r="Y18" i="2"/>
  <c r="Y18" i="99"/>
  <c r="Z18" i="2"/>
  <c r="Z18" i="99"/>
  <c r="AA18" i="2"/>
  <c r="AA18" i="99"/>
  <c r="AB18" i="2"/>
  <c r="AB18" i="99"/>
  <c r="AC18" i="2"/>
  <c r="AC18" i="99"/>
  <c r="AD18" i="2"/>
  <c r="AD18" i="99"/>
  <c r="AE18" i="2"/>
  <c r="AE18" i="99"/>
  <c r="AF18" i="2"/>
  <c r="AF18" i="99"/>
  <c r="AG18" i="2"/>
  <c r="AG18" i="99"/>
  <c r="AH18" i="2"/>
  <c r="AH18" i="99"/>
  <c r="AI18" i="2"/>
  <c r="AI18" i="99"/>
  <c r="AJ18" i="2"/>
  <c r="AJ18" i="99"/>
  <c r="AK18" i="2"/>
  <c r="AK18" i="99"/>
  <c r="AL18" i="2"/>
  <c r="AL18" i="99"/>
  <c r="AM18" i="2"/>
  <c r="AM18" i="99"/>
  <c r="AN18" i="2"/>
  <c r="AN18" i="99"/>
  <c r="AO18" i="2"/>
  <c r="AO18" i="99"/>
  <c r="AP18" i="2"/>
  <c r="AP18" i="99"/>
  <c r="AQ18" i="2"/>
  <c r="AQ18" i="99"/>
  <c r="AR18" i="2"/>
  <c r="AR18" i="99"/>
  <c r="AS18" i="2"/>
  <c r="AS18" i="99"/>
  <c r="AT18" i="2"/>
  <c r="AT18" i="99"/>
  <c r="AU18" i="2"/>
  <c r="AU18" i="99"/>
  <c r="AV18" i="2"/>
  <c r="AV18" i="99"/>
  <c r="AW18" i="2"/>
  <c r="AW18" i="99"/>
  <c r="AX18" i="2"/>
  <c r="AX18" i="99"/>
  <c r="AY18" i="2"/>
  <c r="AY18" i="99"/>
  <c r="C19" i="2"/>
  <c r="C19" i="99"/>
  <c r="D19" i="2"/>
  <c r="D19" i="99"/>
  <c r="E19" i="2"/>
  <c r="E19" i="99"/>
  <c r="F19" i="2"/>
  <c r="F19" i="99"/>
  <c r="G19" i="2"/>
  <c r="G19" i="99"/>
  <c r="H19" i="2"/>
  <c r="H19" i="99"/>
  <c r="I19" i="2"/>
  <c r="I19" i="99"/>
  <c r="J19" i="2"/>
  <c r="J19" i="99"/>
  <c r="K19" i="2"/>
  <c r="K19" i="99"/>
  <c r="L19" i="2"/>
  <c r="L19" i="99"/>
  <c r="M19" i="2"/>
  <c r="M19" i="99"/>
  <c r="N19" i="2"/>
  <c r="N19" i="99"/>
  <c r="O19" i="2"/>
  <c r="O19" i="99"/>
  <c r="P19" i="2"/>
  <c r="P19" i="99"/>
  <c r="Q19" i="2"/>
  <c r="Q19" i="99"/>
  <c r="R19" i="2"/>
  <c r="R19" i="99"/>
  <c r="S19" i="2"/>
  <c r="S19" i="99"/>
  <c r="T19" i="2"/>
  <c r="T19" i="99"/>
  <c r="U19" i="2"/>
  <c r="U19" i="99"/>
  <c r="V19" i="2"/>
  <c r="V19" i="99"/>
  <c r="W19" i="2"/>
  <c r="W19" i="99"/>
  <c r="X19" i="2"/>
  <c r="X19" i="99"/>
  <c r="Y19" i="2"/>
  <c r="Y19" i="99"/>
  <c r="Z19" i="2"/>
  <c r="Z19" i="99"/>
  <c r="AA19" i="2"/>
  <c r="AA19" i="99"/>
  <c r="AB19" i="2"/>
  <c r="AB19" i="99"/>
  <c r="AC19" i="2"/>
  <c r="AC19" i="99"/>
  <c r="AD19" i="2"/>
  <c r="AD19" i="99"/>
  <c r="AE19" i="2"/>
  <c r="AE19" i="99"/>
  <c r="AF19" i="2"/>
  <c r="AF19" i="99"/>
  <c r="AG19" i="2"/>
  <c r="AG19" i="99"/>
  <c r="AH19" i="2"/>
  <c r="AH19" i="99"/>
  <c r="AI19" i="2"/>
  <c r="AI19" i="99"/>
  <c r="AJ19" i="2"/>
  <c r="AJ19" i="99"/>
  <c r="AK19" i="2"/>
  <c r="AK19" i="99"/>
  <c r="AL19" i="2"/>
  <c r="AL19" i="99"/>
  <c r="AM19" i="2"/>
  <c r="AM19" i="99"/>
  <c r="AN19" i="2"/>
  <c r="AN19" i="99"/>
  <c r="AO19" i="2"/>
  <c r="AO19" i="99"/>
  <c r="AP19" i="2"/>
  <c r="AP19" i="99"/>
  <c r="AQ19" i="2"/>
  <c r="AQ19" i="99"/>
  <c r="AR19" i="2"/>
  <c r="AR19" i="99"/>
  <c r="AS19" i="2"/>
  <c r="AS19" i="99"/>
  <c r="AT19" i="2"/>
  <c r="AT19" i="99"/>
  <c r="AU19" i="2"/>
  <c r="AU19" i="99"/>
  <c r="AV19" i="2"/>
  <c r="AV19" i="99"/>
  <c r="AW19" i="2"/>
  <c r="AW19" i="99"/>
  <c r="AX19" i="2"/>
  <c r="AX19" i="99"/>
  <c r="AY19" i="2"/>
  <c r="AY19" i="99"/>
  <c r="C21" i="2"/>
  <c r="C21" i="99"/>
  <c r="D21" i="2"/>
  <c r="D21" i="99"/>
  <c r="E21" i="2"/>
  <c r="E21" i="99"/>
  <c r="F21" i="2"/>
  <c r="F21" i="99"/>
  <c r="G21" i="2"/>
  <c r="G21" i="99"/>
  <c r="H21" i="2"/>
  <c r="H21" i="99"/>
  <c r="I21" i="2"/>
  <c r="I21" i="99"/>
  <c r="J21" i="2"/>
  <c r="J21" i="99"/>
  <c r="K21" i="2"/>
  <c r="K21" i="99"/>
  <c r="L21" i="2"/>
  <c r="L21" i="99"/>
  <c r="M21" i="2"/>
  <c r="M21" i="99"/>
  <c r="N21" i="2"/>
  <c r="N21" i="99"/>
  <c r="O21" i="2"/>
  <c r="O21" i="99"/>
  <c r="P21" i="2"/>
  <c r="P21" i="99"/>
  <c r="Q21" i="2"/>
  <c r="Q21" i="99"/>
  <c r="R21" i="2"/>
  <c r="R21" i="99"/>
  <c r="S21" i="2"/>
  <c r="S21" i="99"/>
  <c r="T21" i="2"/>
  <c r="T21" i="99"/>
  <c r="U21" i="2"/>
  <c r="U21" i="99"/>
  <c r="V21" i="2"/>
  <c r="V21" i="99"/>
  <c r="W21" i="2"/>
  <c r="W21" i="99"/>
  <c r="X21" i="2"/>
  <c r="X21" i="99"/>
  <c r="Y21" i="2"/>
  <c r="Y21" i="99"/>
  <c r="Z21" i="2"/>
  <c r="Z21" i="99"/>
  <c r="AA21" i="2"/>
  <c r="AA21" i="99"/>
  <c r="AB21" i="2"/>
  <c r="AB21" i="99"/>
  <c r="AC21" i="2"/>
  <c r="AC21" i="99"/>
  <c r="AD21" i="2"/>
  <c r="AD21" i="99"/>
  <c r="AE21" i="2"/>
  <c r="AE21" i="99"/>
  <c r="AF21" i="2"/>
  <c r="AF21" i="99"/>
  <c r="AG21" i="2"/>
  <c r="AG21" i="99"/>
  <c r="AH21" i="2"/>
  <c r="AH21" i="99"/>
  <c r="AI21" i="2"/>
  <c r="AI21" i="99"/>
  <c r="AJ21" i="2"/>
  <c r="AJ21" i="99"/>
  <c r="AK21" i="2"/>
  <c r="AK21" i="99"/>
  <c r="AL21" i="2"/>
  <c r="AL21" i="99"/>
  <c r="AM21" i="2"/>
  <c r="AM21" i="99"/>
  <c r="AN21" i="2"/>
  <c r="AN21" i="99"/>
  <c r="AO21" i="2"/>
  <c r="AO21" i="99"/>
  <c r="AP21" i="2"/>
  <c r="AP21" i="99"/>
  <c r="AQ21" i="2"/>
  <c r="AQ21" i="99"/>
  <c r="AR21" i="2"/>
  <c r="AR21" i="99"/>
  <c r="AS21" i="2"/>
  <c r="AS21" i="99"/>
  <c r="AT21" i="2"/>
  <c r="AT21" i="99"/>
  <c r="AU21" i="2"/>
  <c r="AU21" i="99"/>
  <c r="AV21" i="2"/>
  <c r="AV21" i="99"/>
  <c r="AW21" i="2"/>
  <c r="AW21" i="99"/>
  <c r="AX21" i="2"/>
  <c r="AX21" i="99"/>
  <c r="AY21" i="2"/>
  <c r="AY21" i="99"/>
  <c r="C22" i="2"/>
  <c r="C22" i="99"/>
  <c r="D22" i="2"/>
  <c r="D22" i="99"/>
  <c r="E22" i="2"/>
  <c r="E22" i="99"/>
  <c r="F22" i="2"/>
  <c r="F22" i="99"/>
  <c r="G22" i="2"/>
  <c r="G22" i="99"/>
  <c r="H22" i="2"/>
  <c r="H22" i="99"/>
  <c r="I22" i="2"/>
  <c r="I22" i="99"/>
  <c r="J22" i="2"/>
  <c r="J22" i="99"/>
  <c r="K22" i="2"/>
  <c r="K22" i="99"/>
  <c r="L22" i="2"/>
  <c r="L22" i="99"/>
  <c r="M22" i="2"/>
  <c r="M22" i="99"/>
  <c r="N22" i="2"/>
  <c r="N22" i="99"/>
  <c r="O22" i="2"/>
  <c r="O22" i="99"/>
  <c r="P22" i="2"/>
  <c r="P22" i="99"/>
  <c r="Q22" i="2"/>
  <c r="Q22" i="99"/>
  <c r="R22" i="2"/>
  <c r="R22" i="99"/>
  <c r="S22" i="2"/>
  <c r="S22" i="99"/>
  <c r="T22" i="2"/>
  <c r="T22" i="99"/>
  <c r="U22" i="2"/>
  <c r="U22" i="99"/>
  <c r="V22" i="2"/>
  <c r="V22" i="99"/>
  <c r="W22" i="2"/>
  <c r="W22" i="99"/>
  <c r="X22" i="2"/>
  <c r="X22" i="99"/>
  <c r="Y22" i="2"/>
  <c r="Y22" i="99"/>
  <c r="Z22" i="2"/>
  <c r="Z22" i="99"/>
  <c r="AA22" i="2"/>
  <c r="AA22" i="99"/>
  <c r="AB22" i="2"/>
  <c r="AB22" i="99"/>
  <c r="AC22" i="2"/>
  <c r="AC22" i="99"/>
  <c r="AD22" i="2"/>
  <c r="AD22" i="99"/>
  <c r="AE22" i="2"/>
  <c r="AE22" i="99"/>
  <c r="AF22" i="2"/>
  <c r="AF22" i="99"/>
  <c r="AG22" i="2"/>
  <c r="AG22" i="99"/>
  <c r="AH22" i="2"/>
  <c r="AH22" i="99"/>
  <c r="AI22" i="2"/>
  <c r="AI22" i="99"/>
  <c r="AJ22" i="2"/>
  <c r="AJ22" i="99"/>
  <c r="AK22" i="2"/>
  <c r="AK22" i="99"/>
  <c r="AL22" i="2"/>
  <c r="AL22" i="99"/>
  <c r="AM22" i="2"/>
  <c r="AM22" i="99"/>
  <c r="AN22" i="2"/>
  <c r="AN22" i="99"/>
  <c r="AO22" i="2"/>
  <c r="AO22" i="99"/>
  <c r="AP22" i="2"/>
  <c r="AP22" i="99"/>
  <c r="AQ22" i="2"/>
  <c r="AQ22" i="99"/>
  <c r="AR22" i="2"/>
  <c r="AR22" i="99"/>
  <c r="AS22" i="2"/>
  <c r="AS22" i="99"/>
  <c r="AT22" i="2"/>
  <c r="AT22" i="99"/>
  <c r="AU22" i="2"/>
  <c r="AU22" i="99"/>
  <c r="AV22" i="2"/>
  <c r="AV22" i="99"/>
  <c r="AW22" i="2"/>
  <c r="AW22" i="99"/>
  <c r="AX22" i="2"/>
  <c r="AX22" i="99"/>
  <c r="AY22" i="2"/>
  <c r="AY22" i="99"/>
  <c r="C24" i="2"/>
  <c r="C24" i="99"/>
  <c r="D24" i="2"/>
  <c r="D24" i="99"/>
  <c r="E24" i="2"/>
  <c r="E24" i="99"/>
  <c r="F24" i="2"/>
  <c r="F24" i="99"/>
  <c r="G24" i="2"/>
  <c r="G24" i="99"/>
  <c r="H24" i="2"/>
  <c r="H24" i="99"/>
  <c r="I24" i="2"/>
  <c r="I24" i="99"/>
  <c r="J24" i="2"/>
  <c r="J24" i="99"/>
  <c r="K24" i="2"/>
  <c r="K24" i="99"/>
  <c r="L24" i="2"/>
  <c r="L24" i="99"/>
  <c r="M24" i="2"/>
  <c r="M24" i="99"/>
  <c r="N24" i="2"/>
  <c r="N24" i="99"/>
  <c r="O24" i="2"/>
  <c r="O24" i="99"/>
  <c r="P24" i="2"/>
  <c r="P24" i="99"/>
  <c r="Q24" i="2"/>
  <c r="Q24" i="99"/>
  <c r="R24" i="2"/>
  <c r="R24" i="99"/>
  <c r="S24" i="2"/>
  <c r="S24" i="99"/>
  <c r="T24" i="2"/>
  <c r="T24" i="99"/>
  <c r="U24" i="2"/>
  <c r="U24" i="99"/>
  <c r="V24" i="2"/>
  <c r="V24" i="99"/>
  <c r="W24" i="2"/>
  <c r="W24" i="99"/>
  <c r="X24" i="2"/>
  <c r="X24" i="99"/>
  <c r="Y24" i="2"/>
  <c r="Y24" i="99"/>
  <c r="Z24" i="2"/>
  <c r="Z24" i="99"/>
  <c r="AA24" i="2"/>
  <c r="AA24" i="99"/>
  <c r="AB24" i="2"/>
  <c r="AB24" i="99"/>
  <c r="AC24" i="2"/>
  <c r="AC24" i="99"/>
  <c r="AD24" i="2"/>
  <c r="AD24" i="99"/>
  <c r="AE24" i="2"/>
  <c r="AE24" i="99"/>
  <c r="AF24" i="2"/>
  <c r="AF24" i="99"/>
  <c r="AG24" i="2"/>
  <c r="AG24" i="99"/>
  <c r="AH24" i="2"/>
  <c r="AH24" i="99"/>
  <c r="AI24" i="2"/>
  <c r="AI24" i="99"/>
  <c r="AJ24" i="2"/>
  <c r="AJ24" i="99"/>
  <c r="AK24" i="2"/>
  <c r="AK24" i="99"/>
  <c r="AL24" i="2"/>
  <c r="AL24" i="99"/>
  <c r="AM24" i="2"/>
  <c r="AM24" i="99"/>
  <c r="AN24" i="2"/>
  <c r="AN24" i="99"/>
  <c r="AO24" i="2"/>
  <c r="AO24" i="99"/>
  <c r="AP24" i="2"/>
  <c r="AP24" i="99"/>
  <c r="AQ24" i="2"/>
  <c r="AQ24" i="99"/>
  <c r="AR24" i="2"/>
  <c r="AR24" i="99"/>
  <c r="AS24" i="2"/>
  <c r="AS24" i="99"/>
  <c r="AT24" i="2"/>
  <c r="AT24" i="99"/>
  <c r="AU24" i="2"/>
  <c r="AU24" i="99"/>
  <c r="AV24" i="2"/>
  <c r="AV24" i="99"/>
  <c r="AW24" i="2"/>
  <c r="AW24" i="99"/>
  <c r="AX24" i="2"/>
  <c r="AX24" i="99"/>
  <c r="AY24" i="2"/>
  <c r="AY24" i="99"/>
  <c r="C25" i="2"/>
  <c r="C25" i="99"/>
  <c r="D25" i="2"/>
  <c r="D25" i="99"/>
  <c r="E25" i="2"/>
  <c r="E25" i="99"/>
  <c r="F25" i="2"/>
  <c r="F25" i="99"/>
  <c r="G25" i="2"/>
  <c r="G25" i="99"/>
  <c r="H25" i="2"/>
  <c r="H25" i="99"/>
  <c r="I25" i="2"/>
  <c r="I25" i="99"/>
  <c r="J25" i="2"/>
  <c r="J25" i="99"/>
  <c r="K25" i="2"/>
  <c r="K25" i="99"/>
  <c r="L25" i="2"/>
  <c r="L25" i="99"/>
  <c r="M25" i="2"/>
  <c r="M25" i="99"/>
  <c r="N25" i="2"/>
  <c r="N25" i="99"/>
  <c r="O25" i="2"/>
  <c r="O25" i="99"/>
  <c r="P25" i="2"/>
  <c r="P25" i="99"/>
  <c r="Q25" i="2"/>
  <c r="Q25" i="99"/>
  <c r="R25" i="2"/>
  <c r="R25" i="99"/>
  <c r="S25" i="2"/>
  <c r="S25" i="99"/>
  <c r="T25" i="2"/>
  <c r="T25" i="99"/>
  <c r="U25" i="2"/>
  <c r="U25" i="99"/>
  <c r="V25" i="2"/>
  <c r="V25" i="99"/>
  <c r="W25" i="2"/>
  <c r="W25" i="99"/>
  <c r="X25" i="2"/>
  <c r="X25" i="99"/>
  <c r="Y25" i="2"/>
  <c r="Y25" i="99"/>
  <c r="Z25" i="2"/>
  <c r="Z25" i="99"/>
  <c r="AA25" i="2"/>
  <c r="AA25" i="99"/>
  <c r="AB25" i="2"/>
  <c r="AB25" i="99"/>
  <c r="AC25" i="2"/>
  <c r="AC25" i="99"/>
  <c r="AD25" i="2"/>
  <c r="AD25" i="99"/>
  <c r="AE25" i="2"/>
  <c r="AE25" i="99"/>
  <c r="AF25" i="2"/>
  <c r="AF25" i="99"/>
  <c r="AG25" i="2"/>
  <c r="AG25" i="99"/>
  <c r="AH25" i="2"/>
  <c r="AH25" i="99"/>
  <c r="AI25" i="2"/>
  <c r="AI25" i="99"/>
  <c r="AJ25" i="2"/>
  <c r="AJ25" i="99"/>
  <c r="AK25" i="2"/>
  <c r="AK25" i="99"/>
  <c r="AL25" i="2"/>
  <c r="AL25" i="99"/>
  <c r="AM25" i="2"/>
  <c r="AM25" i="99"/>
  <c r="AN25" i="2"/>
  <c r="AN25" i="99"/>
  <c r="AO25" i="2"/>
  <c r="AO25" i="99"/>
  <c r="AP25" i="2"/>
  <c r="AP25" i="99"/>
  <c r="AQ25" i="2"/>
  <c r="AQ25" i="99"/>
  <c r="AR25" i="2"/>
  <c r="AR25" i="99"/>
  <c r="AS25" i="2"/>
  <c r="AS25" i="99"/>
  <c r="AT25" i="2"/>
  <c r="AT25" i="99"/>
  <c r="AU25" i="2"/>
  <c r="AU25" i="99"/>
  <c r="AV25" i="2"/>
  <c r="AV25" i="99"/>
  <c r="AW25" i="2"/>
  <c r="AW25" i="99"/>
  <c r="AX25" i="2"/>
  <c r="AX25" i="99"/>
  <c r="AY25" i="2"/>
  <c r="AY25" i="99"/>
  <c r="C26" i="2"/>
  <c r="C26" i="99"/>
  <c r="D26" i="2"/>
  <c r="D26" i="99"/>
  <c r="E26" i="2"/>
  <c r="E26" i="99"/>
  <c r="F26" i="2"/>
  <c r="F26" i="99"/>
  <c r="G26" i="2"/>
  <c r="G26" i="99"/>
  <c r="H26" i="2"/>
  <c r="H26" i="99"/>
  <c r="I26" i="2"/>
  <c r="I26" i="99"/>
  <c r="J26" i="2"/>
  <c r="J26" i="99"/>
  <c r="K26" i="2"/>
  <c r="K26" i="99"/>
  <c r="L26" i="2"/>
  <c r="L26" i="99"/>
  <c r="M26" i="2"/>
  <c r="M26" i="99"/>
  <c r="N26" i="2"/>
  <c r="N26" i="99"/>
  <c r="O26" i="2"/>
  <c r="O26" i="99"/>
  <c r="P26" i="2"/>
  <c r="P26" i="99"/>
  <c r="Q26" i="2"/>
  <c r="Q26" i="99"/>
  <c r="R26" i="2"/>
  <c r="R26" i="99"/>
  <c r="S26" i="2"/>
  <c r="S26" i="99"/>
  <c r="T26" i="2"/>
  <c r="T26" i="99"/>
  <c r="U26" i="2"/>
  <c r="U26" i="99"/>
  <c r="V26" i="2"/>
  <c r="V26" i="99"/>
  <c r="W26" i="2"/>
  <c r="W26" i="99"/>
  <c r="X26" i="2"/>
  <c r="X26" i="99"/>
  <c r="Y26" i="2"/>
  <c r="Y26" i="99"/>
  <c r="Z26" i="2"/>
  <c r="Z26" i="99"/>
  <c r="AA26" i="2"/>
  <c r="AA26" i="99"/>
  <c r="AB26" i="2"/>
  <c r="AB26" i="99"/>
  <c r="AC26" i="2"/>
  <c r="AC26" i="99"/>
  <c r="AD26" i="2"/>
  <c r="AD26" i="99"/>
  <c r="AE26" i="2"/>
  <c r="AE26" i="99"/>
  <c r="AF26" i="2"/>
  <c r="AF26" i="99"/>
  <c r="AG26" i="2"/>
  <c r="AG26" i="99"/>
  <c r="AH26" i="2"/>
  <c r="AH26" i="99"/>
  <c r="AI26" i="2"/>
  <c r="AI26" i="99"/>
  <c r="AJ26" i="2"/>
  <c r="AJ26" i="99"/>
  <c r="AK26" i="2"/>
  <c r="AK26" i="99"/>
  <c r="AL26" i="2"/>
  <c r="AL26" i="99"/>
  <c r="AM26" i="2"/>
  <c r="AM26" i="99"/>
  <c r="AN26" i="2"/>
  <c r="AN26" i="99"/>
  <c r="AO26" i="2"/>
  <c r="AO26" i="99"/>
  <c r="AP26" i="2"/>
  <c r="AP26" i="99"/>
  <c r="AQ26" i="2"/>
  <c r="AQ26" i="99"/>
  <c r="AR26" i="2"/>
  <c r="AR26" i="99"/>
  <c r="AS26" i="2"/>
  <c r="AS26" i="99"/>
  <c r="AT26" i="2"/>
  <c r="AT26" i="99"/>
  <c r="AU26" i="2"/>
  <c r="AU26" i="99"/>
  <c r="AV26" i="2"/>
  <c r="AV26" i="99"/>
  <c r="AW26" i="2"/>
  <c r="AW26" i="99"/>
  <c r="AX26" i="2"/>
  <c r="AX26" i="99"/>
  <c r="AY26" i="2"/>
  <c r="AY26" i="99"/>
  <c r="C27" i="2"/>
  <c r="C27" i="99"/>
  <c r="D27" i="2"/>
  <c r="D27" i="99"/>
  <c r="E27" i="2"/>
  <c r="E27" i="99"/>
  <c r="F27" i="2"/>
  <c r="F27" i="99"/>
  <c r="G27" i="2"/>
  <c r="G27" i="99"/>
  <c r="H27" i="2"/>
  <c r="H27" i="99"/>
  <c r="I27" i="2"/>
  <c r="I27" i="99"/>
  <c r="J27" i="2"/>
  <c r="J27" i="99"/>
  <c r="K27" i="2"/>
  <c r="K27" i="99"/>
  <c r="L27" i="2"/>
  <c r="L27" i="99"/>
  <c r="M27" i="2"/>
  <c r="M27" i="99"/>
  <c r="N27" i="2"/>
  <c r="N27" i="99"/>
  <c r="O27" i="2"/>
  <c r="O27" i="99"/>
  <c r="P27" i="2"/>
  <c r="P27" i="99"/>
  <c r="Q27" i="2"/>
  <c r="Q27" i="99"/>
  <c r="R27" i="2"/>
  <c r="R27" i="99"/>
  <c r="S27" i="2"/>
  <c r="S27" i="99"/>
  <c r="T27" i="2"/>
  <c r="T27" i="99"/>
  <c r="U27" i="2"/>
  <c r="U27" i="99"/>
  <c r="V27" i="2"/>
  <c r="V27" i="99"/>
  <c r="W27" i="2"/>
  <c r="W27" i="99"/>
  <c r="X27" i="2"/>
  <c r="X27" i="99"/>
  <c r="Y27" i="2"/>
  <c r="Y27" i="99"/>
  <c r="Z27" i="2"/>
  <c r="Z27" i="99"/>
  <c r="AA27" i="2"/>
  <c r="AA27" i="99"/>
  <c r="AB27" i="2"/>
  <c r="AB27" i="99"/>
  <c r="AC27" i="2"/>
  <c r="AC27" i="99"/>
  <c r="AD27" i="2"/>
  <c r="AD27" i="99"/>
  <c r="AE27" i="2"/>
  <c r="AE27" i="99"/>
  <c r="AF27" i="2"/>
  <c r="AF27" i="99"/>
  <c r="AG27" i="2"/>
  <c r="AG27" i="99"/>
  <c r="AH27" i="2"/>
  <c r="AH27" i="99"/>
  <c r="AI27" i="2"/>
  <c r="AI27" i="99"/>
  <c r="AJ27" i="2"/>
  <c r="AJ27" i="99"/>
  <c r="AK27" i="2"/>
  <c r="AK27" i="99"/>
  <c r="AL27" i="2"/>
  <c r="AL27" i="99"/>
  <c r="AM27" i="2"/>
  <c r="AM27" i="99"/>
  <c r="AN27" i="2"/>
  <c r="AN27" i="99"/>
  <c r="AO27" i="2"/>
  <c r="AO27" i="99"/>
  <c r="AP27" i="2"/>
  <c r="AP27" i="99"/>
  <c r="AQ27" i="2"/>
  <c r="AQ27" i="99"/>
  <c r="AR27" i="2"/>
  <c r="AR27" i="99"/>
  <c r="AS27" i="2"/>
  <c r="AS27" i="99"/>
  <c r="AT27" i="2"/>
  <c r="AT27" i="99"/>
  <c r="AU27" i="2"/>
  <c r="AU27" i="99"/>
  <c r="AV27" i="2"/>
  <c r="AV27" i="99"/>
  <c r="AW27" i="2"/>
  <c r="AW27" i="99"/>
  <c r="AX27" i="2"/>
  <c r="AX27" i="99"/>
  <c r="AY27" i="2"/>
  <c r="AY27" i="99"/>
  <c r="C29" i="2"/>
  <c r="C29" i="99"/>
  <c r="D29" i="2"/>
  <c r="D29" i="99"/>
  <c r="E29" i="2"/>
  <c r="E29" i="99"/>
  <c r="F29" i="2"/>
  <c r="F29" i="99"/>
  <c r="G29" i="2"/>
  <c r="G29" i="99"/>
  <c r="H29" i="2"/>
  <c r="H29" i="99"/>
  <c r="I29" i="2"/>
  <c r="I29" i="99"/>
  <c r="J29" i="2"/>
  <c r="J29" i="99"/>
  <c r="K29" i="2"/>
  <c r="K29" i="99"/>
  <c r="L29" i="2"/>
  <c r="L29" i="99"/>
  <c r="M29" i="2"/>
  <c r="M29" i="99"/>
  <c r="N29" i="2"/>
  <c r="N29" i="99"/>
  <c r="O29" i="2"/>
  <c r="O29" i="99"/>
  <c r="P29" i="2"/>
  <c r="P29" i="99"/>
  <c r="Q29" i="2"/>
  <c r="Q29" i="99"/>
  <c r="R29" i="2"/>
  <c r="R29" i="99"/>
  <c r="S29" i="2"/>
  <c r="S29" i="99"/>
  <c r="T29" i="2"/>
  <c r="T29" i="99"/>
  <c r="U29" i="2"/>
  <c r="U29" i="99"/>
  <c r="V29" i="2"/>
  <c r="V29" i="99"/>
  <c r="W29" i="2"/>
  <c r="W29" i="99"/>
  <c r="X29" i="2"/>
  <c r="X29" i="99"/>
  <c r="Y29" i="2"/>
  <c r="Y29" i="99"/>
  <c r="Z29" i="2"/>
  <c r="Z29" i="99"/>
  <c r="AA29" i="2"/>
  <c r="AA29" i="99"/>
  <c r="AB29" i="2"/>
  <c r="AB29" i="99"/>
  <c r="AC29" i="2"/>
  <c r="AC29" i="99"/>
  <c r="AD29" i="2"/>
  <c r="AD29" i="99"/>
  <c r="AE29" i="2"/>
  <c r="AE29" i="99"/>
  <c r="AF29" i="2"/>
  <c r="AF29" i="99"/>
  <c r="AG29" i="2"/>
  <c r="AG29" i="99"/>
  <c r="AH29" i="2"/>
  <c r="AH29" i="99"/>
  <c r="AI29" i="2"/>
  <c r="AI29" i="99"/>
  <c r="AJ29" i="2"/>
  <c r="AJ29" i="99"/>
  <c r="AK29" i="2"/>
  <c r="AK29" i="99"/>
  <c r="AL29" i="2"/>
  <c r="AL29" i="99"/>
  <c r="AM29" i="2"/>
  <c r="AM29" i="99"/>
  <c r="AN29" i="2"/>
  <c r="AN29" i="99"/>
  <c r="AO29" i="2"/>
  <c r="AO29" i="99"/>
  <c r="AP29" i="2"/>
  <c r="AP29" i="99"/>
  <c r="AQ29" i="2"/>
  <c r="AQ29" i="99"/>
  <c r="AR29" i="2"/>
  <c r="AR29" i="99"/>
  <c r="AS29" i="2"/>
  <c r="AS29" i="99"/>
  <c r="AT29" i="2"/>
  <c r="AT29" i="99"/>
  <c r="AU29" i="2"/>
  <c r="AU29" i="99"/>
  <c r="AV29" i="2"/>
  <c r="AV29" i="99"/>
  <c r="AW29" i="2"/>
  <c r="AW29" i="99"/>
  <c r="AX29" i="2"/>
  <c r="AX29" i="99"/>
  <c r="AY29" i="2"/>
  <c r="AY29" i="99"/>
  <c r="C30" i="2"/>
  <c r="C30" i="99"/>
  <c r="D30" i="2"/>
  <c r="D30" i="99"/>
  <c r="E30" i="2"/>
  <c r="E30" i="99"/>
  <c r="F30" i="2"/>
  <c r="F30" i="99"/>
  <c r="G30" i="2"/>
  <c r="G30" i="99"/>
  <c r="H30" i="2"/>
  <c r="H30" i="99"/>
  <c r="I30" i="2"/>
  <c r="I30" i="99"/>
  <c r="J30" i="2"/>
  <c r="J30" i="99"/>
  <c r="K30" i="2"/>
  <c r="K30" i="99"/>
  <c r="L30" i="2"/>
  <c r="L30" i="99"/>
  <c r="M30" i="2"/>
  <c r="M30" i="99"/>
  <c r="N30" i="2"/>
  <c r="N30" i="99"/>
  <c r="O30" i="2"/>
  <c r="O30" i="99"/>
  <c r="P30" i="2"/>
  <c r="P30" i="99"/>
  <c r="Q30" i="2"/>
  <c r="Q30" i="99"/>
  <c r="R30" i="2"/>
  <c r="R30" i="99"/>
  <c r="S30" i="2"/>
  <c r="S30" i="99"/>
  <c r="T30" i="2"/>
  <c r="T30" i="99"/>
  <c r="U30" i="2"/>
  <c r="U30" i="99"/>
  <c r="V30" i="2"/>
  <c r="V30" i="99"/>
  <c r="W30" i="2"/>
  <c r="W30" i="99"/>
  <c r="X30" i="2"/>
  <c r="X30" i="99"/>
  <c r="Y30" i="2"/>
  <c r="Y30" i="99"/>
  <c r="Z30" i="2"/>
  <c r="Z30" i="99"/>
  <c r="AA30" i="2"/>
  <c r="AA30" i="99"/>
  <c r="AB30" i="2"/>
  <c r="AB30" i="99"/>
  <c r="AC30" i="2"/>
  <c r="AC30" i="99"/>
  <c r="AD30" i="2"/>
  <c r="AD30" i="99"/>
  <c r="AE30" i="2"/>
  <c r="AE30" i="99"/>
  <c r="AF30" i="2"/>
  <c r="AF30" i="99"/>
  <c r="AG30" i="2"/>
  <c r="AG30" i="99"/>
  <c r="AH30" i="2"/>
  <c r="AH30" i="99"/>
  <c r="AI30" i="2"/>
  <c r="AI30" i="99"/>
  <c r="AJ30" i="2"/>
  <c r="AJ30" i="99"/>
  <c r="AK30" i="2"/>
  <c r="AK30" i="99"/>
  <c r="AL30" i="2"/>
  <c r="AL30" i="99"/>
  <c r="AM30" i="2"/>
  <c r="AM30" i="99"/>
  <c r="AN30" i="2"/>
  <c r="AN30" i="99"/>
  <c r="AO30" i="2"/>
  <c r="AO30" i="99"/>
  <c r="AP30" i="2"/>
  <c r="AP30" i="99"/>
  <c r="AQ30" i="2"/>
  <c r="AQ30" i="99"/>
  <c r="AR30" i="2"/>
  <c r="AR30" i="99"/>
  <c r="AS30" i="2"/>
  <c r="AS30" i="99"/>
  <c r="AT30" i="2"/>
  <c r="AT30" i="99"/>
  <c r="AU30" i="2"/>
  <c r="AU30" i="99"/>
  <c r="AV30" i="2"/>
  <c r="AV30" i="99"/>
  <c r="AW30" i="2"/>
  <c r="AW30" i="99"/>
  <c r="AX30" i="2"/>
  <c r="AX30" i="99"/>
  <c r="AY30" i="2"/>
  <c r="AY30" i="99"/>
  <c r="C31" i="2"/>
  <c r="C31" i="99"/>
  <c r="D31" i="2"/>
  <c r="D31" i="99"/>
  <c r="E31" i="2"/>
  <c r="E31" i="99"/>
  <c r="F31" i="2"/>
  <c r="F31" i="99"/>
  <c r="G31" i="2"/>
  <c r="G31" i="99"/>
  <c r="H31" i="2"/>
  <c r="H31" i="99"/>
  <c r="I31" i="2"/>
  <c r="I31" i="99"/>
  <c r="J31" i="2"/>
  <c r="J31" i="99"/>
  <c r="K31" i="2"/>
  <c r="K31" i="99"/>
  <c r="L31" i="2"/>
  <c r="L31" i="99"/>
  <c r="M31" i="2"/>
  <c r="M31" i="99"/>
  <c r="N31" i="2"/>
  <c r="N31" i="99"/>
  <c r="O31" i="2"/>
  <c r="O31" i="99"/>
  <c r="P31" i="2"/>
  <c r="P31" i="99"/>
  <c r="Q31" i="2"/>
  <c r="Q31" i="99"/>
  <c r="R31" i="2"/>
  <c r="R31" i="99"/>
  <c r="S31" i="2"/>
  <c r="S31" i="99"/>
  <c r="T31" i="2"/>
  <c r="T31" i="99"/>
  <c r="U31" i="2"/>
  <c r="U31" i="99"/>
  <c r="V31" i="2"/>
  <c r="V31" i="99"/>
  <c r="W31" i="2"/>
  <c r="W31" i="99"/>
  <c r="X31" i="2"/>
  <c r="X31" i="99"/>
  <c r="Y31" i="2"/>
  <c r="Y31" i="99"/>
  <c r="Z31" i="2"/>
  <c r="Z31" i="99"/>
  <c r="AA31" i="2"/>
  <c r="AA31" i="99"/>
  <c r="AB31" i="2"/>
  <c r="AB31" i="99"/>
  <c r="AC31" i="2"/>
  <c r="AC31" i="99"/>
  <c r="AD31" i="2"/>
  <c r="AD31" i="99"/>
  <c r="AE31" i="2"/>
  <c r="AE31" i="99"/>
  <c r="AF31" i="2"/>
  <c r="AF31" i="99"/>
  <c r="AG31" i="2"/>
  <c r="AG31" i="99"/>
  <c r="AH31" i="2"/>
  <c r="AH31" i="99"/>
  <c r="AI31" i="2"/>
  <c r="AI31" i="99"/>
  <c r="AJ31" i="2"/>
  <c r="AJ31" i="99"/>
  <c r="AK31" i="2"/>
  <c r="AK31" i="99"/>
  <c r="AL31" i="2"/>
  <c r="AL31" i="99"/>
  <c r="AM31" i="2"/>
  <c r="AM31" i="99"/>
  <c r="AN31" i="2"/>
  <c r="AN31" i="99"/>
  <c r="AO31" i="2"/>
  <c r="AO31" i="99"/>
  <c r="AP31" i="2"/>
  <c r="AP31" i="99"/>
  <c r="AQ31" i="2"/>
  <c r="AQ31" i="99"/>
  <c r="AR31" i="2"/>
  <c r="AR31" i="99"/>
  <c r="AS31" i="2"/>
  <c r="AS31" i="99"/>
  <c r="AT31" i="2"/>
  <c r="AT31" i="99"/>
  <c r="AU31" i="2"/>
  <c r="AU31" i="99"/>
  <c r="AV31" i="2"/>
  <c r="AV31" i="99"/>
  <c r="AW31" i="2"/>
  <c r="AW31" i="99"/>
  <c r="AX31" i="2"/>
  <c r="AX31" i="99"/>
  <c r="AY31" i="2"/>
  <c r="AY31" i="99"/>
  <c r="C32" i="2"/>
  <c r="C32" i="99"/>
  <c r="D32" i="2"/>
  <c r="D32" i="99"/>
  <c r="E32" i="2"/>
  <c r="E32" i="99"/>
  <c r="F32" i="2"/>
  <c r="F32" i="99"/>
  <c r="G32" i="2"/>
  <c r="G32" i="99"/>
  <c r="H32" i="2"/>
  <c r="H32" i="99"/>
  <c r="I32" i="2"/>
  <c r="I32" i="99"/>
  <c r="J32" i="2"/>
  <c r="J32" i="99"/>
  <c r="K32" i="2"/>
  <c r="K32" i="99"/>
  <c r="L32" i="2"/>
  <c r="L32" i="99"/>
  <c r="M32" i="2"/>
  <c r="M32" i="99"/>
  <c r="N32" i="2"/>
  <c r="N32" i="99"/>
  <c r="O32" i="2"/>
  <c r="O32" i="99"/>
  <c r="P32" i="2"/>
  <c r="P32" i="99"/>
  <c r="Q32" i="2"/>
  <c r="Q32" i="99"/>
  <c r="R32" i="2"/>
  <c r="R32" i="99"/>
  <c r="S32" i="2"/>
  <c r="S32" i="99"/>
  <c r="T32" i="2"/>
  <c r="T32" i="99"/>
  <c r="U32" i="2"/>
  <c r="U32" i="99"/>
  <c r="V32" i="2"/>
  <c r="V32" i="99"/>
  <c r="W32" i="2"/>
  <c r="W32" i="99"/>
  <c r="X32" i="2"/>
  <c r="X32" i="99"/>
  <c r="Y32" i="2"/>
  <c r="Y32" i="99"/>
  <c r="Z32" i="2"/>
  <c r="Z32" i="99"/>
  <c r="AA32" i="2"/>
  <c r="AA32" i="99"/>
  <c r="AB32" i="2"/>
  <c r="AB32" i="99"/>
  <c r="AC32" i="2"/>
  <c r="AC32" i="99"/>
  <c r="AD32" i="2"/>
  <c r="AD32" i="99"/>
  <c r="AE32" i="2"/>
  <c r="AE32" i="99"/>
  <c r="AF32" i="2"/>
  <c r="AF32" i="99"/>
  <c r="AG32" i="2"/>
  <c r="AG32" i="99"/>
  <c r="AH32" i="2"/>
  <c r="AH32" i="99"/>
  <c r="AI32" i="2"/>
  <c r="AI32" i="99"/>
  <c r="AJ32" i="2"/>
  <c r="AJ32" i="99"/>
  <c r="AK32" i="2"/>
  <c r="AK32" i="99"/>
  <c r="AL32" i="2"/>
  <c r="AL32" i="99"/>
  <c r="AM32" i="2"/>
  <c r="AM32" i="99"/>
  <c r="AN32" i="2"/>
  <c r="AN32" i="99"/>
  <c r="AO32" i="2"/>
  <c r="AO32" i="99"/>
  <c r="AP32" i="2"/>
  <c r="AP32" i="99"/>
  <c r="AQ32" i="2"/>
  <c r="AQ32" i="99"/>
  <c r="AR32" i="2"/>
  <c r="AR32" i="99"/>
  <c r="AS32" i="2"/>
  <c r="AS32" i="99"/>
  <c r="AT32" i="2"/>
  <c r="AT32" i="99"/>
  <c r="AU32" i="2"/>
  <c r="AU32" i="99"/>
  <c r="AV32" i="2"/>
  <c r="AV32" i="99"/>
  <c r="AW32" i="2"/>
  <c r="AW32" i="99"/>
  <c r="AX32" i="2"/>
  <c r="AX32" i="99"/>
  <c r="AY32" i="2"/>
  <c r="AY32" i="99"/>
  <c r="C34" i="2"/>
  <c r="C34" i="99"/>
  <c r="D34" i="2"/>
  <c r="D34" i="99"/>
  <c r="E34" i="2"/>
  <c r="E34" i="99"/>
  <c r="F34" i="2"/>
  <c r="F34" i="99"/>
  <c r="G34" i="2"/>
  <c r="G34" i="99"/>
  <c r="H34" i="2"/>
  <c r="H34" i="99"/>
  <c r="I34" i="2"/>
  <c r="I34" i="99"/>
  <c r="J34" i="2"/>
  <c r="J34" i="99"/>
  <c r="K34" i="2"/>
  <c r="K34" i="99"/>
  <c r="L34" i="2"/>
  <c r="L34" i="99"/>
  <c r="M34" i="2"/>
  <c r="M34" i="99"/>
  <c r="N34" i="2"/>
  <c r="N34" i="99"/>
  <c r="O34" i="2"/>
  <c r="O34" i="99"/>
  <c r="P34" i="2"/>
  <c r="P34" i="99"/>
  <c r="Q34" i="2"/>
  <c r="Q34" i="99"/>
  <c r="R34" i="2"/>
  <c r="R34" i="99"/>
  <c r="S34" i="2"/>
  <c r="S34" i="99"/>
  <c r="T34" i="2"/>
  <c r="T34" i="99"/>
  <c r="U34" i="2"/>
  <c r="U34" i="99"/>
  <c r="V34" i="2"/>
  <c r="V34" i="99"/>
  <c r="W34" i="2"/>
  <c r="W34" i="99"/>
  <c r="X34" i="2"/>
  <c r="X34" i="99"/>
  <c r="Y34" i="2"/>
  <c r="Y34" i="99"/>
  <c r="Z34" i="2"/>
  <c r="Z34" i="99"/>
  <c r="AA34" i="2"/>
  <c r="AA34" i="99"/>
  <c r="AB34" i="2"/>
  <c r="AB34" i="99"/>
  <c r="AC34" i="2"/>
  <c r="AC34" i="99"/>
  <c r="AD34" i="2"/>
  <c r="AD34" i="99"/>
  <c r="AE34" i="2"/>
  <c r="AE34" i="99"/>
  <c r="AF34" i="2"/>
  <c r="AF34" i="99"/>
  <c r="AG34" i="2"/>
  <c r="AG34" i="99"/>
  <c r="AH34" i="2"/>
  <c r="AH34" i="99"/>
  <c r="AI34" i="2"/>
  <c r="AI34" i="99"/>
  <c r="AJ34" i="2"/>
  <c r="AJ34" i="99"/>
  <c r="AK34" i="2"/>
  <c r="AK34" i="99"/>
  <c r="AL34" i="2"/>
  <c r="AL34" i="99"/>
  <c r="AM34" i="2"/>
  <c r="AM34" i="99"/>
  <c r="AN34" i="2"/>
  <c r="AN34" i="99"/>
  <c r="AO34" i="2"/>
  <c r="AO34" i="99"/>
  <c r="AP34" i="2"/>
  <c r="AP34" i="99"/>
  <c r="AQ34" i="2"/>
  <c r="AQ34" i="99"/>
  <c r="AR34" i="2"/>
  <c r="AR34" i="99"/>
  <c r="AS34" i="2"/>
  <c r="AS34" i="99"/>
  <c r="AT34" i="2"/>
  <c r="AT34" i="99"/>
  <c r="AU34" i="2"/>
  <c r="AU34" i="99"/>
  <c r="AV34" i="2"/>
  <c r="AV34" i="99"/>
  <c r="AW34" i="2"/>
  <c r="AW34" i="99"/>
  <c r="AX34" i="2"/>
  <c r="AX34" i="99"/>
  <c r="AY34" i="2"/>
  <c r="AY34" i="99"/>
  <c r="C35" i="2"/>
  <c r="C35" i="99"/>
  <c r="D35" i="2"/>
  <c r="D35" i="99"/>
  <c r="E35" i="2"/>
  <c r="E35" i="99"/>
  <c r="F35" i="2"/>
  <c r="F35" i="99"/>
  <c r="G35" i="2"/>
  <c r="G35" i="99"/>
  <c r="H35" i="2"/>
  <c r="H35" i="99"/>
  <c r="I35" i="2"/>
  <c r="I35" i="99"/>
  <c r="J35" i="2"/>
  <c r="J35" i="99"/>
  <c r="K35" i="2"/>
  <c r="K35" i="99"/>
  <c r="L35" i="2"/>
  <c r="L35" i="99"/>
  <c r="M35" i="2"/>
  <c r="M35" i="99"/>
  <c r="N35" i="2"/>
  <c r="N35" i="99"/>
  <c r="O35" i="2"/>
  <c r="O35" i="99"/>
  <c r="P35" i="2"/>
  <c r="P35" i="99"/>
  <c r="Q35" i="2"/>
  <c r="Q35" i="99"/>
  <c r="R35" i="2"/>
  <c r="R35" i="99"/>
  <c r="S35" i="2"/>
  <c r="S35" i="99"/>
  <c r="T35" i="2"/>
  <c r="T35" i="99"/>
  <c r="U35" i="2"/>
  <c r="U35" i="99"/>
  <c r="V35" i="99"/>
  <c r="W35" i="2"/>
  <c r="W35" i="99"/>
  <c r="X35" i="2"/>
  <c r="X35" i="99"/>
  <c r="Y35" i="2"/>
  <c r="Y35" i="99"/>
  <c r="Z35" i="2"/>
  <c r="Z35" i="99"/>
  <c r="AA35" i="2"/>
  <c r="AA35" i="99"/>
  <c r="AB35" i="2"/>
  <c r="AB35" i="99"/>
  <c r="AC35" i="2"/>
  <c r="AC35" i="99"/>
  <c r="AD35" i="2"/>
  <c r="AD35" i="99"/>
  <c r="AE35" i="2"/>
  <c r="AE35" i="99"/>
  <c r="AF35" i="2"/>
  <c r="AF35" i="99"/>
  <c r="AG35" i="2"/>
  <c r="AG35" i="99"/>
  <c r="AH35" i="2"/>
  <c r="AH35" i="99"/>
  <c r="AI35" i="2"/>
  <c r="AI35" i="99"/>
  <c r="AJ35" i="2"/>
  <c r="AJ35" i="99"/>
  <c r="AK35" i="2"/>
  <c r="AK35" i="99"/>
  <c r="AL35" i="2"/>
  <c r="AL35" i="99"/>
  <c r="AM35" i="2"/>
  <c r="AM35" i="99"/>
  <c r="AN35" i="2"/>
  <c r="AN35" i="99"/>
  <c r="AO35" i="2"/>
  <c r="AO35" i="99"/>
  <c r="AP35" i="2"/>
  <c r="AP35" i="99"/>
  <c r="AQ35" i="2"/>
  <c r="AQ35" i="99"/>
  <c r="AR35" i="2"/>
  <c r="AR35" i="99"/>
  <c r="AS35" i="2"/>
  <c r="AS35" i="99"/>
  <c r="AT35" i="2"/>
  <c r="AT35" i="99"/>
  <c r="AU35" i="2"/>
  <c r="AU35" i="99"/>
  <c r="AV35" i="2"/>
  <c r="AV35" i="99"/>
  <c r="AW35" i="2"/>
  <c r="AW35" i="99"/>
  <c r="AX35" i="2"/>
  <c r="AX35" i="99"/>
  <c r="AY35" i="2"/>
  <c r="AY35" i="99"/>
  <c r="C36" i="2"/>
  <c r="C36" i="99"/>
  <c r="D36" i="2"/>
  <c r="D36" i="99"/>
  <c r="E36" i="2"/>
  <c r="E36" i="99"/>
  <c r="F36" i="2"/>
  <c r="F36" i="99"/>
  <c r="G36" i="2"/>
  <c r="G36" i="99"/>
  <c r="H36" i="2"/>
  <c r="H36" i="99"/>
  <c r="I36" i="2"/>
  <c r="I36" i="99"/>
  <c r="J36" i="2"/>
  <c r="J36" i="99"/>
  <c r="K36" i="2"/>
  <c r="K36" i="99"/>
  <c r="L36" i="2"/>
  <c r="L36" i="99"/>
  <c r="M36" i="2"/>
  <c r="M36" i="99"/>
  <c r="N36" i="2"/>
  <c r="N36" i="99"/>
  <c r="O36" i="2"/>
  <c r="O36" i="99"/>
  <c r="P36" i="2"/>
  <c r="P36" i="99"/>
  <c r="Q36" i="2"/>
  <c r="Q36" i="99"/>
  <c r="R36" i="2"/>
  <c r="R36" i="99"/>
  <c r="S36" i="2"/>
  <c r="S36" i="99"/>
  <c r="T36" i="2"/>
  <c r="T36" i="99"/>
  <c r="U36" i="2"/>
  <c r="U36" i="99"/>
  <c r="V36" i="2"/>
  <c r="V36" i="99"/>
  <c r="W36" i="2"/>
  <c r="W36" i="99"/>
  <c r="X36" i="2"/>
  <c r="X36" i="99"/>
  <c r="Y36" i="2"/>
  <c r="Y36" i="99"/>
  <c r="Z36" i="2"/>
  <c r="Z36" i="99"/>
  <c r="AA36" i="2"/>
  <c r="AA36" i="99"/>
  <c r="AB36" i="2"/>
  <c r="AB36" i="99"/>
  <c r="AC36" i="2"/>
  <c r="AC36" i="99"/>
  <c r="AD36" i="2"/>
  <c r="AD36" i="99"/>
  <c r="AE36" i="2"/>
  <c r="AE36" i="99"/>
  <c r="AF36" i="2"/>
  <c r="AF36" i="99"/>
  <c r="AG36" i="2"/>
  <c r="AG36" i="99"/>
  <c r="AH36" i="2"/>
  <c r="AH36" i="99"/>
  <c r="AI36" i="2"/>
  <c r="AI36" i="99"/>
  <c r="AJ36" i="2"/>
  <c r="AJ36" i="99"/>
  <c r="AK36" i="2"/>
  <c r="AK36" i="99"/>
  <c r="AL36" i="2"/>
  <c r="AL36" i="99"/>
  <c r="AM36" i="2"/>
  <c r="AM36" i="99"/>
  <c r="AN36" i="2"/>
  <c r="AN36" i="99"/>
  <c r="AO36" i="2"/>
  <c r="AO36" i="99"/>
  <c r="AP36" i="2"/>
  <c r="AP36" i="99"/>
  <c r="AQ36" i="2"/>
  <c r="AQ36" i="99"/>
  <c r="AR36" i="2"/>
  <c r="AR36" i="99"/>
  <c r="AS36" i="2"/>
  <c r="AS36" i="99"/>
  <c r="AT36" i="2"/>
  <c r="AT36" i="99"/>
  <c r="AU36" i="2"/>
  <c r="AU36" i="99"/>
  <c r="AV36" i="2"/>
  <c r="AV36" i="99"/>
  <c r="AW36" i="2"/>
  <c r="AW36" i="99"/>
  <c r="AX36" i="2"/>
  <c r="AX36" i="99"/>
  <c r="AY36" i="2"/>
  <c r="AY36" i="99"/>
  <c r="C37" i="2"/>
  <c r="C37" i="99"/>
  <c r="D37" i="2"/>
  <c r="D37" i="99"/>
  <c r="E37" i="2"/>
  <c r="E37" i="99"/>
  <c r="F37" i="2"/>
  <c r="F37" i="99"/>
  <c r="G37" i="2"/>
  <c r="G37" i="99"/>
  <c r="H37" i="2"/>
  <c r="H37" i="99"/>
  <c r="I37" i="2"/>
  <c r="I37" i="99"/>
  <c r="J37" i="2"/>
  <c r="J37" i="99"/>
  <c r="K37" i="2"/>
  <c r="K37" i="99"/>
  <c r="L37" i="2"/>
  <c r="L37" i="99"/>
  <c r="M37" i="2"/>
  <c r="M37" i="99"/>
  <c r="N37" i="2"/>
  <c r="N37" i="99"/>
  <c r="O37" i="2"/>
  <c r="O37" i="99"/>
  <c r="P37" i="2"/>
  <c r="P37" i="99"/>
  <c r="Q37" i="2"/>
  <c r="Q37" i="99"/>
  <c r="R37" i="2"/>
  <c r="R37" i="99"/>
  <c r="S37" i="2"/>
  <c r="S37" i="99"/>
  <c r="T37" i="2"/>
  <c r="T37" i="99"/>
  <c r="U37" i="2"/>
  <c r="U37" i="99"/>
  <c r="V37" i="2"/>
  <c r="V37" i="99"/>
  <c r="W37" i="2"/>
  <c r="W37" i="99"/>
  <c r="X37" i="2"/>
  <c r="X37" i="99"/>
  <c r="Y37" i="2"/>
  <c r="Y37" i="99"/>
  <c r="Z37" i="2"/>
  <c r="Z37" i="99"/>
  <c r="AA37" i="2"/>
  <c r="AA37" i="99"/>
  <c r="AB37" i="2"/>
  <c r="AB37" i="99"/>
  <c r="AC37" i="2"/>
  <c r="AC37" i="99"/>
  <c r="AD37" i="2"/>
  <c r="AD37" i="99"/>
  <c r="AE37" i="2"/>
  <c r="AE37" i="99"/>
  <c r="AF37" i="2"/>
  <c r="AF37" i="99"/>
  <c r="AG37" i="2"/>
  <c r="AG37" i="99"/>
  <c r="AH37" i="2"/>
  <c r="AH37" i="99"/>
  <c r="AI37" i="2"/>
  <c r="AI37" i="99"/>
  <c r="AJ37" i="2"/>
  <c r="AJ37" i="99"/>
  <c r="AK37" i="2"/>
  <c r="AK37" i="99"/>
  <c r="AL37" i="2"/>
  <c r="AL37" i="99"/>
  <c r="AM37" i="2"/>
  <c r="AM37" i="99"/>
  <c r="AN37" i="2"/>
  <c r="AN37" i="99"/>
  <c r="AO37" i="2"/>
  <c r="AO37" i="99"/>
  <c r="AP37" i="2"/>
  <c r="AP37" i="99"/>
  <c r="AQ37" i="2"/>
  <c r="AQ37" i="99"/>
  <c r="AR37" i="2"/>
  <c r="AR37" i="99"/>
  <c r="AS37" i="2"/>
  <c r="AS37" i="99"/>
  <c r="AT37" i="2"/>
  <c r="AT37" i="99"/>
  <c r="AU37" i="2"/>
  <c r="AU37" i="99"/>
  <c r="AV37" i="2"/>
  <c r="AV37" i="99"/>
  <c r="AW37" i="2"/>
  <c r="AW37" i="99"/>
  <c r="AX37" i="2"/>
  <c r="AX37" i="99"/>
  <c r="AY37" i="2"/>
  <c r="AY37" i="99"/>
  <c r="C38" i="2"/>
  <c r="C38" i="99"/>
  <c r="D38" i="2"/>
  <c r="D38" i="99"/>
  <c r="E38" i="2"/>
  <c r="E38" i="99"/>
  <c r="F38" i="2"/>
  <c r="F38" i="99"/>
  <c r="G38" i="2"/>
  <c r="G38" i="99"/>
  <c r="H38" i="2"/>
  <c r="H38" i="99"/>
  <c r="I38" i="2"/>
  <c r="I38" i="99"/>
  <c r="J38" i="2"/>
  <c r="J38" i="99"/>
  <c r="K38" i="2"/>
  <c r="K38" i="99"/>
  <c r="L38" i="2"/>
  <c r="L38" i="99"/>
  <c r="M38" i="2"/>
  <c r="M38" i="99"/>
  <c r="N38" i="2"/>
  <c r="N38" i="99"/>
  <c r="O38" i="2"/>
  <c r="O38" i="99"/>
  <c r="P38" i="2"/>
  <c r="P38" i="99"/>
  <c r="Q38" i="2"/>
  <c r="Q38" i="99"/>
  <c r="R38" i="2"/>
  <c r="R38" i="99"/>
  <c r="S38" i="2"/>
  <c r="S38" i="99"/>
  <c r="T38" i="2"/>
  <c r="T38" i="99"/>
  <c r="U38" i="2"/>
  <c r="U38" i="99"/>
  <c r="V38" i="2"/>
  <c r="V38" i="99"/>
  <c r="W38" i="2"/>
  <c r="W38" i="99"/>
  <c r="X38" i="2"/>
  <c r="X38" i="99"/>
  <c r="Y38" i="2"/>
  <c r="Y38" i="99"/>
  <c r="Z38" i="2"/>
  <c r="Z38" i="99"/>
  <c r="AA38" i="2"/>
  <c r="AA38" i="99"/>
  <c r="AB38" i="2"/>
  <c r="AB38" i="99"/>
  <c r="AC38" i="2"/>
  <c r="AC38" i="99"/>
  <c r="AD38" i="2"/>
  <c r="AD38" i="99"/>
  <c r="AE38" i="2"/>
  <c r="AE38" i="99"/>
  <c r="AF38" i="2"/>
  <c r="AF38" i="99"/>
  <c r="AG38" i="2"/>
  <c r="AG38" i="99"/>
  <c r="AH38" i="2"/>
  <c r="AH38" i="99"/>
  <c r="AI38" i="2"/>
  <c r="AI38" i="99"/>
  <c r="AJ38" i="2"/>
  <c r="AJ38" i="99"/>
  <c r="AK38" i="2"/>
  <c r="AK38" i="99"/>
  <c r="AL38" i="2"/>
  <c r="AL38" i="99"/>
  <c r="AM38" i="2"/>
  <c r="AM38" i="99"/>
  <c r="AN38" i="2"/>
  <c r="AN38" i="99"/>
  <c r="AO38" i="2"/>
  <c r="AO38" i="99"/>
  <c r="AP38" i="2"/>
  <c r="AP38" i="99"/>
  <c r="AQ38" i="2"/>
  <c r="AQ38" i="99"/>
  <c r="AR38" i="2"/>
  <c r="AR38" i="99"/>
  <c r="AS38" i="2"/>
  <c r="AS38" i="99"/>
  <c r="AT38" i="2"/>
  <c r="AT38" i="99"/>
  <c r="AU38" i="2"/>
  <c r="AU38" i="99"/>
  <c r="AV38" i="2"/>
  <c r="AV38" i="99"/>
  <c r="AW38" i="2"/>
  <c r="AW38" i="99"/>
  <c r="AX38" i="2"/>
  <c r="AX38" i="99"/>
  <c r="AY38" i="2"/>
  <c r="AY38" i="99"/>
  <c r="C39" i="2"/>
  <c r="C39" i="99"/>
  <c r="D39" i="2"/>
  <c r="D39" i="99"/>
  <c r="E39" i="2"/>
  <c r="E39" i="99"/>
  <c r="F39" i="2"/>
  <c r="F39" i="99"/>
  <c r="G39" i="2"/>
  <c r="G39" i="99"/>
  <c r="H39" i="2"/>
  <c r="H39" i="99"/>
  <c r="I39" i="2"/>
  <c r="I39" i="99"/>
  <c r="J39" i="2"/>
  <c r="J39" i="99"/>
  <c r="K39" i="2"/>
  <c r="K39" i="99"/>
  <c r="L39" i="2"/>
  <c r="L39" i="99"/>
  <c r="M39" i="2"/>
  <c r="M39" i="99"/>
  <c r="N39" i="2"/>
  <c r="N39" i="99"/>
  <c r="O39" i="2"/>
  <c r="O39" i="99"/>
  <c r="P39" i="2"/>
  <c r="P39" i="99"/>
  <c r="Q39" i="2"/>
  <c r="Q39" i="99"/>
  <c r="R39" i="2"/>
  <c r="R39" i="99"/>
  <c r="S39" i="2"/>
  <c r="S39" i="99"/>
  <c r="T39" i="2"/>
  <c r="T39" i="99"/>
  <c r="U39" i="2"/>
  <c r="U39" i="99"/>
  <c r="V39" i="2"/>
  <c r="V39" i="99"/>
  <c r="W39" i="2"/>
  <c r="W39" i="99"/>
  <c r="X39" i="2"/>
  <c r="X39" i="99"/>
  <c r="Y39" i="2"/>
  <c r="Y39" i="99"/>
  <c r="Z39" i="2"/>
  <c r="Z39" i="99"/>
  <c r="AA39" i="2"/>
  <c r="AA39" i="99"/>
  <c r="AB39" i="2"/>
  <c r="AB39" i="99"/>
  <c r="AC39" i="2"/>
  <c r="AC39" i="99"/>
  <c r="AD39" i="2"/>
  <c r="AD39" i="99"/>
  <c r="AE39" i="2"/>
  <c r="AE39" i="99"/>
  <c r="AF39" i="2"/>
  <c r="AF39" i="99"/>
  <c r="AG39" i="2"/>
  <c r="AG39" i="99"/>
  <c r="AH39" i="2"/>
  <c r="AH39" i="99"/>
  <c r="AI39" i="2"/>
  <c r="AI39" i="99"/>
  <c r="AJ39" i="2"/>
  <c r="AJ39" i="99"/>
  <c r="AK39" i="2"/>
  <c r="AK39" i="99"/>
  <c r="AL39" i="2"/>
  <c r="AL39" i="99"/>
  <c r="AM39" i="2"/>
  <c r="AM39" i="99"/>
  <c r="AN39" i="2"/>
  <c r="AN39" i="99"/>
  <c r="AO39" i="2"/>
  <c r="AO39" i="99"/>
  <c r="AP39" i="2"/>
  <c r="AP39" i="99"/>
  <c r="AQ39" i="2"/>
  <c r="AQ39" i="99"/>
  <c r="AR39" i="2"/>
  <c r="AR39" i="99"/>
  <c r="AS39" i="2"/>
  <c r="AS39" i="99"/>
  <c r="AT39" i="2"/>
  <c r="AT39" i="99"/>
  <c r="AU39" i="2"/>
  <c r="AU39" i="99"/>
  <c r="AV39" i="2"/>
  <c r="AV39" i="99"/>
  <c r="AW39" i="2"/>
  <c r="AW39" i="99"/>
  <c r="AX39" i="2"/>
  <c r="AX39" i="99"/>
  <c r="AY39" i="2"/>
  <c r="AY39" i="99"/>
  <c r="C41" i="2"/>
  <c r="C41" i="99"/>
  <c r="D41" i="2"/>
  <c r="D41" i="99"/>
  <c r="E41" i="2"/>
  <c r="E41" i="99"/>
  <c r="F41" i="2"/>
  <c r="F41" i="99"/>
  <c r="G41" i="2"/>
  <c r="G41" i="99"/>
  <c r="H41" i="2"/>
  <c r="H41" i="99"/>
  <c r="I41" i="2"/>
  <c r="I41" i="99"/>
  <c r="J41" i="2"/>
  <c r="J41" i="99"/>
  <c r="K41" i="2"/>
  <c r="K41" i="99"/>
  <c r="L41" i="2"/>
  <c r="L41" i="99"/>
  <c r="M41" i="2"/>
  <c r="M41" i="99"/>
  <c r="N41" i="2"/>
  <c r="N41" i="99"/>
  <c r="O41" i="2"/>
  <c r="O41" i="99"/>
  <c r="P41" i="2"/>
  <c r="P41" i="99"/>
  <c r="Q41" i="2"/>
  <c r="Q41" i="99"/>
  <c r="R41" i="2"/>
  <c r="R41" i="99"/>
  <c r="S41" i="2"/>
  <c r="S41" i="99"/>
  <c r="T41" i="2"/>
  <c r="T41" i="99"/>
  <c r="U41" i="2"/>
  <c r="U41" i="99"/>
  <c r="V41" i="2"/>
  <c r="V41" i="99"/>
  <c r="W41" i="2"/>
  <c r="W41" i="99"/>
  <c r="X41" i="2"/>
  <c r="X41" i="99"/>
  <c r="Y41" i="2"/>
  <c r="Y41" i="99"/>
  <c r="Z41" i="2"/>
  <c r="Z41" i="99"/>
  <c r="AA41" i="2"/>
  <c r="AA41" i="99"/>
  <c r="AB41" i="2"/>
  <c r="AB41" i="99"/>
  <c r="AC41" i="2"/>
  <c r="AC41" i="99"/>
  <c r="AD41" i="2"/>
  <c r="AD41" i="99"/>
  <c r="AE41" i="2"/>
  <c r="AE41" i="99"/>
  <c r="AF41" i="2"/>
  <c r="AF41" i="99"/>
  <c r="AG41" i="2"/>
  <c r="AG41" i="99"/>
  <c r="AH41" i="2"/>
  <c r="AH41" i="99"/>
  <c r="AI41" i="2"/>
  <c r="AI41" i="99"/>
  <c r="AJ41" i="2"/>
  <c r="AJ41" i="99"/>
  <c r="AK41" i="2"/>
  <c r="AK41" i="99"/>
  <c r="AL41" i="2"/>
  <c r="AL41" i="99"/>
  <c r="AM41" i="2"/>
  <c r="AM41" i="99"/>
  <c r="AN41" i="2"/>
  <c r="AN41" i="99"/>
  <c r="AO41" i="2"/>
  <c r="AO41" i="99"/>
  <c r="AP41" i="2"/>
  <c r="AP41" i="99"/>
  <c r="AQ41" i="2"/>
  <c r="AQ41" i="99"/>
  <c r="AR41" i="2"/>
  <c r="AR41" i="99"/>
  <c r="AS41" i="2"/>
  <c r="AS41" i="99"/>
  <c r="AT41" i="2"/>
  <c r="AT41" i="99"/>
  <c r="AU41" i="2"/>
  <c r="AU41" i="99"/>
  <c r="AV41" i="2"/>
  <c r="AV41" i="99"/>
  <c r="AW41" i="2"/>
  <c r="AW41" i="99"/>
  <c r="AX41" i="2"/>
  <c r="AX41" i="99"/>
  <c r="AY41" i="2"/>
  <c r="AY41" i="99"/>
  <c r="C42" i="2"/>
  <c r="C42" i="99"/>
  <c r="D42" i="2"/>
  <c r="D42" i="99"/>
  <c r="E42" i="2"/>
  <c r="E42" i="99"/>
  <c r="F42" i="2"/>
  <c r="F42" i="99"/>
  <c r="G42" i="2"/>
  <c r="G42" i="99"/>
  <c r="H42" i="2"/>
  <c r="H42" i="99"/>
  <c r="I42" i="2"/>
  <c r="I42" i="99"/>
  <c r="J42" i="2"/>
  <c r="J42" i="99"/>
  <c r="K42" i="2"/>
  <c r="K42" i="99"/>
  <c r="L42" i="2"/>
  <c r="L42" i="99"/>
  <c r="M42" i="2"/>
  <c r="M42" i="99"/>
  <c r="N42" i="2"/>
  <c r="N42" i="99"/>
  <c r="O42" i="2"/>
  <c r="O42" i="99"/>
  <c r="P42" i="2"/>
  <c r="P42" i="99"/>
  <c r="Q42" i="2"/>
  <c r="Q42" i="99"/>
  <c r="R42" i="2"/>
  <c r="R42" i="99"/>
  <c r="S42" i="2"/>
  <c r="S42" i="99"/>
  <c r="T42" i="2"/>
  <c r="T42" i="99"/>
  <c r="U42" i="2"/>
  <c r="U42" i="99"/>
  <c r="V42" i="2"/>
  <c r="V42" i="99"/>
  <c r="W42" i="2"/>
  <c r="W42" i="99"/>
  <c r="X42" i="2"/>
  <c r="X42" i="99"/>
  <c r="Y42" i="2"/>
  <c r="Y42" i="99"/>
  <c r="Z42" i="2"/>
  <c r="Z42" i="99"/>
  <c r="AA42" i="2"/>
  <c r="AA42" i="99"/>
  <c r="AB42" i="2"/>
  <c r="AB42" i="99"/>
  <c r="AC42" i="2"/>
  <c r="AC42" i="99"/>
  <c r="AD42" i="2"/>
  <c r="AD42" i="99"/>
  <c r="AE42" i="2"/>
  <c r="AE42" i="99"/>
  <c r="AF42" i="2"/>
  <c r="AF42" i="99"/>
  <c r="AG42" i="2"/>
  <c r="AG42" i="99"/>
  <c r="AH42" i="2"/>
  <c r="AH42" i="99"/>
  <c r="AI42" i="2"/>
  <c r="AI42" i="99"/>
  <c r="AJ42" i="2"/>
  <c r="AJ42" i="99"/>
  <c r="AK42" i="2"/>
  <c r="AK42" i="99"/>
  <c r="AL42" i="2"/>
  <c r="AL42" i="99"/>
  <c r="AM42" i="2"/>
  <c r="AM42" i="99"/>
  <c r="AN42" i="2"/>
  <c r="AN42" i="99"/>
  <c r="AO42" i="2"/>
  <c r="AO42" i="99"/>
  <c r="AP42" i="2"/>
  <c r="AP42" i="99"/>
  <c r="AQ42" i="2"/>
  <c r="AQ42" i="99"/>
  <c r="AR42" i="2"/>
  <c r="AR42" i="99"/>
  <c r="AS42" i="2"/>
  <c r="AS42" i="99"/>
  <c r="AT42" i="2"/>
  <c r="AT42" i="99"/>
  <c r="AU42" i="2"/>
  <c r="AU42" i="99"/>
  <c r="AV42" i="2"/>
  <c r="AV42" i="99"/>
  <c r="AW42" i="2"/>
  <c r="AW42" i="99"/>
  <c r="AX42" i="2"/>
  <c r="AX42" i="99"/>
  <c r="AY42" i="2"/>
  <c r="AY42" i="99"/>
  <c r="C43" i="2"/>
  <c r="C43" i="99"/>
  <c r="D43" i="2"/>
  <c r="D43" i="99"/>
  <c r="E43" i="2"/>
  <c r="E43" i="99"/>
  <c r="F43" i="2"/>
  <c r="F43" i="99"/>
  <c r="G43" i="2"/>
  <c r="G43" i="99"/>
  <c r="H43" i="2"/>
  <c r="H43" i="99"/>
  <c r="I43" i="2"/>
  <c r="I43" i="99"/>
  <c r="J43" i="2"/>
  <c r="J43" i="99"/>
  <c r="K43" i="2"/>
  <c r="K43" i="99"/>
  <c r="L43" i="2"/>
  <c r="L43" i="99"/>
  <c r="M43" i="2"/>
  <c r="M43" i="99"/>
  <c r="N43" i="2"/>
  <c r="N43" i="99"/>
  <c r="O43" i="2"/>
  <c r="O43" i="99"/>
  <c r="P43" i="2"/>
  <c r="P43" i="99"/>
  <c r="Q43" i="2"/>
  <c r="Q43" i="99"/>
  <c r="R43" i="2"/>
  <c r="R43" i="99"/>
  <c r="S43" i="2"/>
  <c r="S43" i="99"/>
  <c r="T43" i="2"/>
  <c r="T43" i="99"/>
  <c r="U43" i="2"/>
  <c r="U43" i="99"/>
  <c r="V43" i="2"/>
  <c r="V43" i="99"/>
  <c r="W43" i="2"/>
  <c r="W43" i="99"/>
  <c r="X43" i="2"/>
  <c r="X43" i="99"/>
  <c r="Y43" i="2"/>
  <c r="Y43" i="99"/>
  <c r="Z43" i="2"/>
  <c r="Z43" i="99"/>
  <c r="AA43" i="2"/>
  <c r="AA43" i="99"/>
  <c r="AB43" i="2"/>
  <c r="AB43" i="99"/>
  <c r="AC43" i="2"/>
  <c r="AC43" i="99"/>
  <c r="AD43" i="2"/>
  <c r="AD43" i="99"/>
  <c r="AE43" i="2"/>
  <c r="AE43" i="99"/>
  <c r="AF43" i="2"/>
  <c r="AF43" i="99"/>
  <c r="AG43" i="2"/>
  <c r="AG43" i="99"/>
  <c r="AH43" i="2"/>
  <c r="AH43" i="99"/>
  <c r="AI43" i="2"/>
  <c r="AI43" i="99"/>
  <c r="AJ43" i="2"/>
  <c r="AJ43" i="99"/>
  <c r="AK43" i="2"/>
  <c r="AK43" i="99"/>
  <c r="AL43" i="2"/>
  <c r="AL43" i="99"/>
  <c r="AM43" i="2"/>
  <c r="AM43" i="99"/>
  <c r="AN43" i="2"/>
  <c r="AN43" i="99"/>
  <c r="AO43" i="2"/>
  <c r="AO43" i="99"/>
  <c r="AP43" i="2"/>
  <c r="AP43" i="99"/>
  <c r="AQ43" i="2"/>
  <c r="AQ43" i="99"/>
  <c r="AR43" i="2"/>
  <c r="AR43" i="99"/>
  <c r="AS43" i="2"/>
  <c r="AS43" i="99"/>
  <c r="AT43" i="2"/>
  <c r="AT43" i="99"/>
  <c r="AU43" i="2"/>
  <c r="AU43" i="99"/>
  <c r="AV43" i="2"/>
  <c r="AV43" i="99"/>
  <c r="AW43" i="2"/>
  <c r="AW43" i="99"/>
  <c r="AX43" i="2"/>
  <c r="AX43" i="99"/>
  <c r="AY43" i="2"/>
  <c r="AY43" i="99"/>
  <c r="C44" i="2"/>
  <c r="C44" i="99"/>
  <c r="D44" i="2"/>
  <c r="D44" i="99"/>
  <c r="E44" i="2"/>
  <c r="E44" i="99"/>
  <c r="F44" i="2"/>
  <c r="F44" i="99"/>
  <c r="G44" i="2"/>
  <c r="G44" i="99"/>
  <c r="H44" i="2"/>
  <c r="H44" i="99"/>
  <c r="I44" i="2"/>
  <c r="I44" i="99"/>
  <c r="J44" i="2"/>
  <c r="J44" i="99"/>
  <c r="K44" i="2"/>
  <c r="K44" i="99"/>
  <c r="L44" i="2"/>
  <c r="L44" i="99"/>
  <c r="M44" i="2"/>
  <c r="M44" i="99"/>
  <c r="N44" i="2"/>
  <c r="N44" i="99"/>
  <c r="O44" i="2"/>
  <c r="O44" i="99"/>
  <c r="P44" i="2"/>
  <c r="P44" i="99"/>
  <c r="Q44" i="2"/>
  <c r="Q44" i="99"/>
  <c r="R44" i="2"/>
  <c r="R44" i="99"/>
  <c r="S44" i="2"/>
  <c r="S44" i="99"/>
  <c r="T44" i="2"/>
  <c r="T44" i="99"/>
  <c r="U44" i="2"/>
  <c r="U44" i="99"/>
  <c r="V44" i="2"/>
  <c r="V44" i="99"/>
  <c r="W44" i="2"/>
  <c r="W44" i="99"/>
  <c r="X44" i="2"/>
  <c r="X44" i="99"/>
  <c r="Y44" i="2"/>
  <c r="Y44" i="99"/>
  <c r="Z44" i="2"/>
  <c r="Z44" i="99"/>
  <c r="AA44" i="2"/>
  <c r="AA44" i="99"/>
  <c r="AB44" i="2"/>
  <c r="AB44" i="99"/>
  <c r="AC44" i="2"/>
  <c r="AC44" i="99"/>
  <c r="AD44" i="2"/>
  <c r="AD44" i="99"/>
  <c r="AE44" i="2"/>
  <c r="AE44" i="99"/>
  <c r="AF44" i="2"/>
  <c r="AF44" i="99"/>
  <c r="AG44" i="2"/>
  <c r="AG44" i="99"/>
  <c r="AH44" i="2"/>
  <c r="AH44" i="99"/>
  <c r="AI44" i="2"/>
  <c r="AI44" i="99"/>
  <c r="AJ44" i="2"/>
  <c r="AJ44" i="99"/>
  <c r="AK44" i="2"/>
  <c r="AK44" i="99"/>
  <c r="AL44" i="2"/>
  <c r="AL44" i="99"/>
  <c r="AM44" i="2"/>
  <c r="AM44" i="99"/>
  <c r="AN44" i="2"/>
  <c r="AN44" i="99"/>
  <c r="AO44" i="2"/>
  <c r="AO44" i="99"/>
  <c r="AP44" i="2"/>
  <c r="AP44" i="99"/>
  <c r="AQ44" i="2"/>
  <c r="AQ44" i="99"/>
  <c r="AR44" i="2"/>
  <c r="AR44" i="99"/>
  <c r="AS44" i="2"/>
  <c r="AS44" i="99"/>
  <c r="AT44" i="2"/>
  <c r="AT44" i="99"/>
  <c r="AU44" i="2"/>
  <c r="AU44" i="99"/>
  <c r="AV44" i="2"/>
  <c r="AV44" i="99"/>
  <c r="AW44" i="2"/>
  <c r="AW44" i="99"/>
  <c r="AX44" i="2"/>
  <c r="AX44" i="99"/>
  <c r="AY44" i="2"/>
  <c r="AY44" i="99"/>
  <c r="C45" i="2"/>
  <c r="C45" i="99"/>
  <c r="D45" i="2"/>
  <c r="D45" i="99"/>
  <c r="E45" i="2"/>
  <c r="E45" i="99"/>
  <c r="F45" i="2"/>
  <c r="F45" i="99"/>
  <c r="G45" i="2"/>
  <c r="G45" i="99"/>
  <c r="H45" i="2"/>
  <c r="H45" i="99"/>
  <c r="I45" i="2"/>
  <c r="I45" i="99"/>
  <c r="J45" i="2"/>
  <c r="J45" i="99"/>
  <c r="K45" i="2"/>
  <c r="K45" i="99"/>
  <c r="L45" i="2"/>
  <c r="L45" i="99"/>
  <c r="M45" i="2"/>
  <c r="M45" i="99"/>
  <c r="N45" i="2"/>
  <c r="N45" i="99"/>
  <c r="O45" i="2"/>
  <c r="O45" i="99"/>
  <c r="P45" i="2"/>
  <c r="P45" i="99"/>
  <c r="Q45" i="2"/>
  <c r="Q45" i="99"/>
  <c r="R45" i="2"/>
  <c r="R45" i="99"/>
  <c r="S45" i="2"/>
  <c r="S45" i="99"/>
  <c r="T45" i="2"/>
  <c r="T45" i="99"/>
  <c r="U45" i="2"/>
  <c r="U45" i="99"/>
  <c r="V45" i="2"/>
  <c r="V45" i="99"/>
  <c r="W45" i="2"/>
  <c r="W45" i="99"/>
  <c r="X45" i="2"/>
  <c r="X45" i="99"/>
  <c r="Y45" i="2"/>
  <c r="Y45" i="99"/>
  <c r="Z45" i="2"/>
  <c r="Z45" i="99"/>
  <c r="AA45" i="2"/>
  <c r="AA45" i="99"/>
  <c r="AB45" i="2"/>
  <c r="AB45" i="99"/>
  <c r="AC45" i="2"/>
  <c r="AC45" i="99"/>
  <c r="AD45" i="2"/>
  <c r="AD45" i="99"/>
  <c r="AE45" i="2"/>
  <c r="AE45" i="99"/>
  <c r="AF45" i="2"/>
  <c r="AF45" i="99"/>
  <c r="AG45" i="2"/>
  <c r="AG45" i="99"/>
  <c r="AH45" i="2"/>
  <c r="AH45" i="99"/>
  <c r="AI45" i="2"/>
  <c r="AI45" i="99"/>
  <c r="AJ45" i="2"/>
  <c r="AJ45" i="99"/>
  <c r="AK45" i="2"/>
  <c r="AK45" i="99"/>
  <c r="AL45" i="2"/>
  <c r="AL45" i="99"/>
  <c r="AM45" i="2"/>
  <c r="AM45" i="99"/>
  <c r="AN45" i="2"/>
  <c r="AN45" i="99"/>
  <c r="AO45" i="2"/>
  <c r="AO45" i="99"/>
  <c r="AP45" i="2"/>
  <c r="AP45" i="99"/>
  <c r="AQ45" i="2"/>
  <c r="AQ45" i="99"/>
  <c r="AR45" i="2"/>
  <c r="AR45" i="99"/>
  <c r="AS45" i="2"/>
  <c r="AS45" i="99"/>
  <c r="AT45" i="2"/>
  <c r="AT45" i="99"/>
  <c r="AU45" i="2"/>
  <c r="AU45" i="99"/>
  <c r="AV45" i="2"/>
  <c r="AV45" i="99"/>
  <c r="AW45" i="2"/>
  <c r="AW45" i="99"/>
  <c r="AX45" i="2"/>
  <c r="AX45" i="99"/>
  <c r="AY45" i="2"/>
  <c r="AY45" i="99"/>
  <c r="C46" i="2"/>
  <c r="C46" i="99"/>
  <c r="D46" i="2"/>
  <c r="D46" i="99"/>
  <c r="E46" i="2"/>
  <c r="E46" i="99"/>
  <c r="F46" i="2"/>
  <c r="F46" i="99"/>
  <c r="G46" i="2"/>
  <c r="G46" i="99"/>
  <c r="H46" i="2"/>
  <c r="H46" i="99"/>
  <c r="I46" i="2"/>
  <c r="I46" i="99"/>
  <c r="J46" i="2"/>
  <c r="J46" i="99"/>
  <c r="K46" i="2"/>
  <c r="K46" i="99"/>
  <c r="L46" i="2"/>
  <c r="L46" i="99"/>
  <c r="M46" i="2"/>
  <c r="M46" i="99"/>
  <c r="N46" i="2"/>
  <c r="N46" i="99"/>
  <c r="O46" i="2"/>
  <c r="O46" i="99"/>
  <c r="P46" i="2"/>
  <c r="P46" i="99"/>
  <c r="Q46" i="2"/>
  <c r="Q46" i="99"/>
  <c r="R46" i="2"/>
  <c r="R46" i="99"/>
  <c r="S46" i="2"/>
  <c r="S46" i="99"/>
  <c r="T46" i="2"/>
  <c r="T46" i="99"/>
  <c r="U46" i="2"/>
  <c r="U46" i="99"/>
  <c r="V46" i="2"/>
  <c r="V46" i="99"/>
  <c r="W46" i="2"/>
  <c r="W46" i="99"/>
  <c r="X46" i="2"/>
  <c r="X46" i="99"/>
  <c r="Y46" i="2"/>
  <c r="Y46" i="99"/>
  <c r="Z46" i="2"/>
  <c r="Z46" i="99"/>
  <c r="AA46" i="2"/>
  <c r="AA46" i="99"/>
  <c r="AB46" i="2"/>
  <c r="AB46" i="99"/>
  <c r="AC46" i="2"/>
  <c r="AC46" i="99"/>
  <c r="AD46" i="2"/>
  <c r="AD46" i="99"/>
  <c r="AE46" i="2"/>
  <c r="AE46" i="99"/>
  <c r="AF46" i="2"/>
  <c r="AF46" i="99"/>
  <c r="AG46" i="2"/>
  <c r="AG46" i="99"/>
  <c r="AH46" i="2"/>
  <c r="AH46" i="99"/>
  <c r="AI46" i="2"/>
  <c r="AI46" i="99"/>
  <c r="AJ46" i="2"/>
  <c r="AJ46" i="99"/>
  <c r="AK46" i="2"/>
  <c r="AK46" i="99"/>
  <c r="AL46" i="2"/>
  <c r="AL46" i="99"/>
  <c r="AM46" i="2"/>
  <c r="AM46" i="99"/>
  <c r="AN46" i="2"/>
  <c r="AN46" i="99"/>
  <c r="AO46" i="2"/>
  <c r="AO46" i="99"/>
  <c r="AP46" i="2"/>
  <c r="AP46" i="99"/>
  <c r="AQ46" i="2"/>
  <c r="AQ46" i="99"/>
  <c r="AR46" i="2"/>
  <c r="AR46" i="99"/>
  <c r="AS46" i="2"/>
  <c r="AS46" i="99"/>
  <c r="AT46" i="2"/>
  <c r="AT46" i="99"/>
  <c r="AU46" i="2"/>
  <c r="AU46" i="99"/>
  <c r="AV46" i="2"/>
  <c r="AV46" i="99"/>
  <c r="AW46" i="2"/>
  <c r="AW46" i="99"/>
  <c r="AX46" i="2"/>
  <c r="AX46" i="99"/>
  <c r="AY46" i="2"/>
  <c r="AY46" i="99"/>
  <c r="C47" i="2"/>
  <c r="C47" i="99"/>
  <c r="D47" i="2"/>
  <c r="D47" i="99"/>
  <c r="E47" i="2"/>
  <c r="E47" i="99"/>
  <c r="F47" i="2"/>
  <c r="F47" i="99"/>
  <c r="G47" i="2"/>
  <c r="G47" i="99"/>
  <c r="H47" i="2"/>
  <c r="H47" i="99"/>
  <c r="I47" i="2"/>
  <c r="I47" i="99"/>
  <c r="J47" i="2"/>
  <c r="J47" i="99"/>
  <c r="K47" i="2"/>
  <c r="K47" i="99"/>
  <c r="L47" i="2"/>
  <c r="L47" i="99"/>
  <c r="M47" i="2"/>
  <c r="M47" i="99"/>
  <c r="N47" i="2"/>
  <c r="N47" i="99"/>
  <c r="O47" i="2"/>
  <c r="O47" i="99"/>
  <c r="P47" i="2"/>
  <c r="P47" i="99"/>
  <c r="Q47" i="2"/>
  <c r="Q47" i="99"/>
  <c r="R47" i="2"/>
  <c r="R47" i="99"/>
  <c r="S47" i="2"/>
  <c r="S47" i="99"/>
  <c r="T47" i="2"/>
  <c r="T47" i="99"/>
  <c r="U47" i="2"/>
  <c r="U47" i="99"/>
  <c r="V47" i="2"/>
  <c r="V47" i="99"/>
  <c r="W47" i="2"/>
  <c r="W47" i="99"/>
  <c r="X47" i="2"/>
  <c r="X47" i="99"/>
  <c r="Y47" i="2"/>
  <c r="Y47" i="99"/>
  <c r="Z47" i="2"/>
  <c r="Z47" i="99"/>
  <c r="AA47" i="2"/>
  <c r="AA47" i="99"/>
  <c r="AB47" i="2"/>
  <c r="AB47" i="99"/>
  <c r="AC47" i="2"/>
  <c r="AC47" i="99"/>
  <c r="AD47" i="2"/>
  <c r="AD47" i="99"/>
  <c r="AE47" i="2"/>
  <c r="AE47" i="99"/>
  <c r="AF47" i="2"/>
  <c r="AF47" i="99"/>
  <c r="AG47" i="2"/>
  <c r="AG47" i="99"/>
  <c r="AH47" i="2"/>
  <c r="AH47" i="99"/>
  <c r="AI47" i="2"/>
  <c r="AI47" i="99"/>
  <c r="AJ47" i="2"/>
  <c r="AJ47" i="99"/>
  <c r="AK47" i="2"/>
  <c r="AK47" i="99"/>
  <c r="AL47" i="2"/>
  <c r="AL47" i="99"/>
  <c r="AM47" i="2"/>
  <c r="AM47" i="99"/>
  <c r="AN47" i="2"/>
  <c r="AN47" i="99"/>
  <c r="AO47" i="2"/>
  <c r="AO47" i="99"/>
  <c r="AP47" i="2"/>
  <c r="AP47" i="99"/>
  <c r="AQ47" i="2"/>
  <c r="AQ47" i="99"/>
  <c r="AR47" i="2"/>
  <c r="AR47" i="99"/>
  <c r="AS47" i="2"/>
  <c r="AS47" i="99"/>
  <c r="AT47" i="2"/>
  <c r="AT47" i="99"/>
  <c r="AU47" i="2"/>
  <c r="AU47" i="99"/>
  <c r="AV47" i="2"/>
  <c r="AV47" i="99"/>
  <c r="AW47" i="2"/>
  <c r="AW47" i="99"/>
  <c r="AX47" i="2"/>
  <c r="AX47" i="99"/>
  <c r="AY47" i="2"/>
  <c r="AY47" i="99"/>
  <c r="C48" i="2"/>
  <c r="C48" i="99"/>
  <c r="D48" i="2"/>
  <c r="D48" i="99"/>
  <c r="E48" i="2"/>
  <c r="E48" i="99"/>
  <c r="F48" i="2"/>
  <c r="F48" i="99"/>
  <c r="G48" i="2"/>
  <c r="G48" i="99"/>
  <c r="H48" i="2"/>
  <c r="H48" i="99"/>
  <c r="I48" i="2"/>
  <c r="I48" i="99"/>
  <c r="J48" i="2"/>
  <c r="J48" i="99"/>
  <c r="K48" i="2"/>
  <c r="K48" i="99"/>
  <c r="L48" i="2"/>
  <c r="L48" i="99"/>
  <c r="M48" i="2"/>
  <c r="M48" i="99"/>
  <c r="N48" i="2"/>
  <c r="N48" i="99"/>
  <c r="O48" i="2"/>
  <c r="O48" i="99"/>
  <c r="P48" i="2"/>
  <c r="P48" i="99"/>
  <c r="Q48" i="2"/>
  <c r="Q48" i="99"/>
  <c r="R48" i="2"/>
  <c r="R48" i="99"/>
  <c r="S48" i="2"/>
  <c r="S48" i="99"/>
  <c r="T48" i="2"/>
  <c r="T48" i="99"/>
  <c r="U48" i="2"/>
  <c r="U48" i="99"/>
  <c r="V48" i="2"/>
  <c r="V48" i="99"/>
  <c r="W48" i="2"/>
  <c r="W48" i="99"/>
  <c r="X48" i="2"/>
  <c r="X48" i="99"/>
  <c r="Y48" i="2"/>
  <c r="Y48" i="99"/>
  <c r="Z48" i="2"/>
  <c r="Z48" i="99"/>
  <c r="AA48" i="2"/>
  <c r="AA48" i="99"/>
  <c r="AB48" i="2"/>
  <c r="AB48" i="99"/>
  <c r="AC48" i="2"/>
  <c r="AC48" i="99"/>
  <c r="AD48" i="2"/>
  <c r="AD48" i="99"/>
  <c r="AE48" i="2"/>
  <c r="AE48" i="99"/>
  <c r="AF48" i="2"/>
  <c r="AF48" i="99"/>
  <c r="AG48" i="2"/>
  <c r="AG48" i="99"/>
  <c r="AH48" i="2"/>
  <c r="AH48" i="99"/>
  <c r="AI48" i="2"/>
  <c r="AI48" i="99"/>
  <c r="AJ48" i="2"/>
  <c r="AJ48" i="99"/>
  <c r="AK48" i="2"/>
  <c r="AK48" i="99"/>
  <c r="AL48" i="2"/>
  <c r="AL48" i="99"/>
  <c r="AM48" i="2"/>
  <c r="AM48" i="99"/>
  <c r="AN48" i="2"/>
  <c r="AN48" i="99"/>
  <c r="AO48" i="2"/>
  <c r="AO48" i="99"/>
  <c r="AP48" i="2"/>
  <c r="AP48" i="99"/>
  <c r="AQ48" i="2"/>
  <c r="AQ48" i="99"/>
  <c r="AR48" i="2"/>
  <c r="AR48" i="99"/>
  <c r="AS48" i="2"/>
  <c r="AS48" i="99"/>
  <c r="AT48" i="2"/>
  <c r="AT48" i="99"/>
  <c r="AU48" i="2"/>
  <c r="AU48" i="99"/>
  <c r="AV48" i="2"/>
  <c r="AV48" i="99"/>
  <c r="AW48" i="2"/>
  <c r="AW48" i="99"/>
  <c r="AX48" i="2"/>
  <c r="AX48" i="99"/>
  <c r="AY48" i="2"/>
  <c r="AY48" i="99"/>
  <c r="C50" i="99"/>
  <c r="D50" i="99"/>
  <c r="E50" i="99"/>
  <c r="F50" i="99"/>
  <c r="G50" i="99"/>
  <c r="H50" i="99"/>
  <c r="I50" i="99"/>
  <c r="J50" i="99"/>
  <c r="K50" i="99"/>
  <c r="L50" i="99"/>
  <c r="M50" i="99"/>
  <c r="N50" i="99"/>
  <c r="O50" i="99"/>
  <c r="P50" i="99"/>
  <c r="Q50" i="99"/>
  <c r="R50" i="99"/>
  <c r="S50" i="99"/>
  <c r="T50" i="99"/>
  <c r="U50" i="99"/>
  <c r="V50" i="99"/>
  <c r="W50" i="99"/>
  <c r="X50" i="99"/>
  <c r="Y50" i="99"/>
  <c r="Z50" i="99"/>
  <c r="AA50" i="99"/>
  <c r="AB50" i="99"/>
  <c r="AC50" i="99"/>
  <c r="AD50" i="99"/>
  <c r="AE50" i="99"/>
  <c r="AF50" i="99"/>
  <c r="AG50" i="99"/>
  <c r="AH50" i="99"/>
  <c r="AI50" i="99"/>
  <c r="AJ50" i="99"/>
  <c r="AK50" i="99"/>
  <c r="AL50" i="99"/>
  <c r="AM50" i="99"/>
  <c r="AN50" i="99"/>
  <c r="AO50" i="99"/>
  <c r="AP50" i="99"/>
  <c r="AQ50" i="99"/>
  <c r="AR50" i="99"/>
  <c r="AS50" i="99"/>
  <c r="AT50" i="99"/>
  <c r="AU50" i="99"/>
  <c r="AV50" i="99"/>
  <c r="AW50" i="99"/>
  <c r="AX50" i="99"/>
  <c r="AY50" i="99"/>
  <c r="C51" i="2"/>
  <c r="C51" i="99"/>
  <c r="D51" i="2"/>
  <c r="D51" i="99"/>
  <c r="E51" i="2"/>
  <c r="E51" i="99"/>
  <c r="F51" i="2"/>
  <c r="F51" i="99"/>
  <c r="G51" i="2"/>
  <c r="G51" i="99"/>
  <c r="H51" i="2"/>
  <c r="H51" i="99"/>
  <c r="I51" i="2"/>
  <c r="I51" i="99"/>
  <c r="J51" i="2"/>
  <c r="J51" i="99"/>
  <c r="K51" i="2"/>
  <c r="K51" i="99"/>
  <c r="L51" i="2"/>
  <c r="L51" i="99"/>
  <c r="M51" i="2"/>
  <c r="M51" i="99"/>
  <c r="N51" i="2"/>
  <c r="N51" i="99"/>
  <c r="O51" i="2"/>
  <c r="O51" i="99"/>
  <c r="P51" i="2"/>
  <c r="P51" i="99"/>
  <c r="Q51" i="2"/>
  <c r="Q51" i="99"/>
  <c r="R51" i="2"/>
  <c r="R51" i="99"/>
  <c r="S51" i="2"/>
  <c r="S51" i="99"/>
  <c r="T51" i="2"/>
  <c r="T51" i="99"/>
  <c r="U51" i="2"/>
  <c r="U51" i="99"/>
  <c r="V51" i="2"/>
  <c r="V51" i="99"/>
  <c r="W51" i="2"/>
  <c r="W51" i="99"/>
  <c r="X51" i="2"/>
  <c r="X51" i="99"/>
  <c r="Y51" i="2"/>
  <c r="Y51" i="99"/>
  <c r="Z51" i="2"/>
  <c r="Z51" i="99"/>
  <c r="AA51" i="2"/>
  <c r="AA51" i="99"/>
  <c r="AB51" i="2"/>
  <c r="AB51" i="99"/>
  <c r="AC51" i="2"/>
  <c r="AC51" i="99"/>
  <c r="AD51" i="2"/>
  <c r="AD51" i="99"/>
  <c r="AE51" i="2"/>
  <c r="AE51" i="99"/>
  <c r="AF51" i="2"/>
  <c r="AF51" i="99"/>
  <c r="AG51" i="2"/>
  <c r="AG51" i="99"/>
  <c r="AH51" i="2"/>
  <c r="AH51" i="99"/>
  <c r="AI51" i="2"/>
  <c r="AI51" i="99"/>
  <c r="AJ51" i="2"/>
  <c r="AJ51" i="99"/>
  <c r="AK51" i="2"/>
  <c r="AK51" i="99"/>
  <c r="AL51" i="2"/>
  <c r="AL51" i="99"/>
  <c r="AM51" i="2"/>
  <c r="AM51" i="99"/>
  <c r="AN51" i="2"/>
  <c r="AN51" i="99"/>
  <c r="AO51" i="2"/>
  <c r="AO51" i="99"/>
  <c r="AP51" i="2"/>
  <c r="AP51" i="99"/>
  <c r="AQ51" i="2"/>
  <c r="AQ51" i="99"/>
  <c r="AR51" i="2"/>
  <c r="AR51" i="99"/>
  <c r="AS51" i="2"/>
  <c r="AS51" i="99"/>
  <c r="AT51" i="2"/>
  <c r="AT51" i="99"/>
  <c r="AU51" i="2"/>
  <c r="AU51" i="99"/>
  <c r="AV51" i="2"/>
  <c r="AV51" i="99"/>
  <c r="AW51" i="2"/>
  <c r="AW51" i="99"/>
  <c r="AX51" i="2"/>
  <c r="AX51" i="99"/>
  <c r="AY51" i="2"/>
  <c r="AY51" i="99"/>
  <c r="C53" i="99"/>
  <c r="D53" i="99"/>
  <c r="E53" i="99"/>
  <c r="F53" i="99"/>
  <c r="G53" i="99"/>
  <c r="H53" i="99"/>
  <c r="I53" i="99"/>
  <c r="J53" i="99"/>
  <c r="K53" i="99"/>
  <c r="L53" i="99"/>
  <c r="M53" i="99"/>
  <c r="N53" i="99"/>
  <c r="O53" i="99"/>
  <c r="P53" i="99"/>
  <c r="Q53" i="99"/>
  <c r="R53" i="99"/>
  <c r="S53" i="99"/>
  <c r="T53" i="99"/>
  <c r="U53" i="99"/>
  <c r="V53" i="99"/>
  <c r="W53" i="99"/>
  <c r="X53" i="99"/>
  <c r="Y53" i="99"/>
  <c r="Z53" i="99"/>
  <c r="AA53" i="99"/>
  <c r="AB53" i="99"/>
  <c r="AC53" i="99"/>
  <c r="AD53" i="99"/>
  <c r="AE53" i="99"/>
  <c r="AF53" i="99"/>
  <c r="AG53" i="99"/>
  <c r="AH53" i="99"/>
  <c r="AI53" i="99"/>
  <c r="AJ53" i="99"/>
  <c r="AK53" i="99"/>
  <c r="AL53" i="99"/>
  <c r="AM53" i="99"/>
  <c r="AN53" i="99"/>
  <c r="AO53" i="99"/>
  <c r="AP53" i="99"/>
  <c r="AQ53" i="99"/>
  <c r="AR53" i="99"/>
  <c r="AS53" i="99"/>
  <c r="AT53" i="99"/>
  <c r="AU53" i="99"/>
  <c r="AV53" i="99"/>
  <c r="AW53" i="99"/>
  <c r="AX53" i="99"/>
  <c r="AY53" i="99"/>
  <c r="C54" i="2"/>
  <c r="C54" i="99"/>
  <c r="D54" i="2"/>
  <c r="D54" i="99"/>
  <c r="E54" i="2"/>
  <c r="E54" i="99"/>
  <c r="F54" i="2"/>
  <c r="F54" i="99"/>
  <c r="G54" i="2"/>
  <c r="G54" i="99"/>
  <c r="H54" i="2"/>
  <c r="H54" i="99"/>
  <c r="I54" i="2"/>
  <c r="I54" i="99"/>
  <c r="J54" i="2"/>
  <c r="J54" i="99"/>
  <c r="K54" i="2"/>
  <c r="K54" i="99"/>
  <c r="L54" i="2"/>
  <c r="L54" i="99"/>
  <c r="M54" i="2"/>
  <c r="M54" i="99"/>
  <c r="N54" i="2"/>
  <c r="N54" i="99"/>
  <c r="O54" i="2"/>
  <c r="O54" i="99"/>
  <c r="P54" i="2"/>
  <c r="P54" i="99"/>
  <c r="Q54" i="2"/>
  <c r="Q54" i="99"/>
  <c r="R54" i="2"/>
  <c r="R54" i="99"/>
  <c r="S54" i="2"/>
  <c r="S54" i="99"/>
  <c r="T54" i="2"/>
  <c r="T54" i="99"/>
  <c r="U54" i="2"/>
  <c r="U54" i="99"/>
  <c r="V54" i="2"/>
  <c r="V54" i="99"/>
  <c r="W54" i="2"/>
  <c r="W54" i="99"/>
  <c r="X54" i="2"/>
  <c r="X54" i="99"/>
  <c r="Y54" i="2"/>
  <c r="Y54" i="99"/>
  <c r="Z54" i="2"/>
  <c r="Z54" i="99"/>
  <c r="AA54" i="2"/>
  <c r="AA54" i="99"/>
  <c r="AB54" i="2"/>
  <c r="AB54" i="99"/>
  <c r="AC54" i="2"/>
  <c r="AC54" i="99"/>
  <c r="AD54" i="2"/>
  <c r="AD54" i="99"/>
  <c r="AE54" i="2"/>
  <c r="AE54" i="99"/>
  <c r="AF54" i="2"/>
  <c r="AF54" i="99"/>
  <c r="AG54" i="2"/>
  <c r="AG54" i="99"/>
  <c r="AH54" i="2"/>
  <c r="AH54" i="99"/>
  <c r="AI54" i="2"/>
  <c r="AI54" i="99"/>
  <c r="AJ54" i="2"/>
  <c r="AJ54" i="99"/>
  <c r="AK54" i="2"/>
  <c r="AK54" i="99"/>
  <c r="AL54" i="2"/>
  <c r="AL54" i="99"/>
  <c r="AM54" i="2"/>
  <c r="AM54" i="99"/>
  <c r="AN54" i="2"/>
  <c r="AN54" i="99"/>
  <c r="AO54" i="2"/>
  <c r="AO54" i="99"/>
  <c r="AP54" i="2"/>
  <c r="AP54" i="99"/>
  <c r="AQ54" i="2"/>
  <c r="AQ54" i="99"/>
  <c r="AR54" i="2"/>
  <c r="AR54" i="99"/>
  <c r="AS54" i="2"/>
  <c r="AS54" i="99"/>
  <c r="AT54" i="2"/>
  <c r="AT54" i="99"/>
  <c r="AU54" i="2"/>
  <c r="AU54" i="99"/>
  <c r="AV54" i="2"/>
  <c r="AV54" i="99"/>
  <c r="AW54" i="2"/>
  <c r="AW54" i="99"/>
  <c r="AX54" i="2"/>
  <c r="AX54" i="99"/>
  <c r="AY54" i="2"/>
  <c r="AY54" i="99"/>
  <c r="C55" i="2"/>
  <c r="C55" i="99"/>
  <c r="D55" i="2"/>
  <c r="D55" i="99"/>
  <c r="E55" i="2"/>
  <c r="E55" i="99"/>
  <c r="F55" i="2"/>
  <c r="F55" i="99"/>
  <c r="G55" i="2"/>
  <c r="G55" i="99"/>
  <c r="H55" i="2"/>
  <c r="H55" i="99"/>
  <c r="I55" i="2"/>
  <c r="I55" i="99"/>
  <c r="J55" i="2"/>
  <c r="J55" i="99"/>
  <c r="K55" i="2"/>
  <c r="K55" i="99"/>
  <c r="L55" i="2"/>
  <c r="L55" i="99"/>
  <c r="M55" i="2"/>
  <c r="M55" i="99"/>
  <c r="N55" i="2"/>
  <c r="N55" i="99"/>
  <c r="O55" i="2"/>
  <c r="O55" i="99"/>
  <c r="P55" i="2"/>
  <c r="P55" i="99"/>
  <c r="Q55" i="2"/>
  <c r="Q55" i="99"/>
  <c r="R55" i="2"/>
  <c r="R55" i="99"/>
  <c r="S55" i="2"/>
  <c r="S55" i="99"/>
  <c r="T55" i="2"/>
  <c r="T55" i="99"/>
  <c r="U55" i="2"/>
  <c r="U55" i="99"/>
  <c r="V55" i="2"/>
  <c r="V55" i="99"/>
  <c r="W55" i="2"/>
  <c r="W55" i="99"/>
  <c r="X55" i="2"/>
  <c r="X55" i="99"/>
  <c r="Y55" i="2"/>
  <c r="Y55" i="99"/>
  <c r="Z55" i="2"/>
  <c r="Z55" i="99"/>
  <c r="AA55" i="2"/>
  <c r="AA55" i="99"/>
  <c r="AB55" i="2"/>
  <c r="AB55" i="99"/>
  <c r="AC55" i="2"/>
  <c r="AC55" i="99"/>
  <c r="AD55" i="2"/>
  <c r="AD55" i="99"/>
  <c r="AE55" i="2"/>
  <c r="AE55" i="99"/>
  <c r="AF55" i="2"/>
  <c r="AF55" i="99"/>
  <c r="AG55" i="2"/>
  <c r="AG55" i="99"/>
  <c r="AH55" i="2"/>
  <c r="AH55" i="99"/>
  <c r="AI55" i="2"/>
  <c r="AI55" i="99"/>
  <c r="AJ55" i="2"/>
  <c r="AJ55" i="99"/>
  <c r="AK55" i="2"/>
  <c r="AK55" i="99"/>
  <c r="AL55" i="2"/>
  <c r="AL55" i="99"/>
  <c r="AM55" i="2"/>
  <c r="AM55" i="99"/>
  <c r="AN55" i="2"/>
  <c r="AN55" i="99"/>
  <c r="AO55" i="2"/>
  <c r="AO55" i="99"/>
  <c r="AP55" i="2"/>
  <c r="AP55" i="99"/>
  <c r="AQ55" i="2"/>
  <c r="AQ55" i="99"/>
  <c r="AR55" i="2"/>
  <c r="AR55" i="99"/>
  <c r="AS55" i="2"/>
  <c r="AS55" i="99"/>
  <c r="AT55" i="2"/>
  <c r="AT55" i="99"/>
  <c r="AU55" i="2"/>
  <c r="AU55" i="99"/>
  <c r="AV55" i="2"/>
  <c r="AV55" i="99"/>
  <c r="AW55" i="2"/>
  <c r="AW55" i="99"/>
  <c r="AX55" i="2"/>
  <c r="AX55" i="99"/>
  <c r="AY55" i="2"/>
  <c r="AY55" i="99"/>
  <c r="C56" i="2"/>
  <c r="C56" i="99"/>
  <c r="D56" i="2"/>
  <c r="D56" i="99"/>
  <c r="E56" i="2"/>
  <c r="E56" i="99"/>
  <c r="F56" i="2"/>
  <c r="F56" i="99"/>
  <c r="G56" i="2"/>
  <c r="G56" i="99"/>
  <c r="H56" i="2"/>
  <c r="H56" i="99"/>
  <c r="I56" i="2"/>
  <c r="I56" i="99"/>
  <c r="J56" i="2"/>
  <c r="J56" i="99"/>
  <c r="K56" i="2"/>
  <c r="K56" i="99"/>
  <c r="L56" i="2"/>
  <c r="L56" i="99"/>
  <c r="M56" i="2"/>
  <c r="M56" i="99"/>
  <c r="N56" i="2"/>
  <c r="N56" i="99"/>
  <c r="O56" i="2"/>
  <c r="O56" i="99"/>
  <c r="P56" i="2"/>
  <c r="P56" i="99"/>
  <c r="Q56" i="2"/>
  <c r="Q56" i="99"/>
  <c r="R56" i="2"/>
  <c r="R56" i="99"/>
  <c r="S56" i="2"/>
  <c r="S56" i="99"/>
  <c r="T56" i="2"/>
  <c r="T56" i="99"/>
  <c r="U56" i="2"/>
  <c r="U56" i="99"/>
  <c r="V56" i="2"/>
  <c r="V56" i="99"/>
  <c r="W56" i="2"/>
  <c r="W56" i="99"/>
  <c r="X56" i="2"/>
  <c r="X56" i="99"/>
  <c r="Y56" i="2"/>
  <c r="Y56" i="99"/>
  <c r="Z56" i="2"/>
  <c r="Z56" i="99"/>
  <c r="AA56" i="2"/>
  <c r="AA56" i="99"/>
  <c r="AB56" i="2"/>
  <c r="AB56" i="99"/>
  <c r="AC56" i="2"/>
  <c r="AC56" i="99"/>
  <c r="AD56" i="2"/>
  <c r="AD56" i="99"/>
  <c r="AE56" i="2"/>
  <c r="AE56" i="99"/>
  <c r="AF56" i="2"/>
  <c r="AF56" i="99"/>
  <c r="AG56" i="2"/>
  <c r="AG56" i="99"/>
  <c r="AH56" i="2"/>
  <c r="AH56" i="99"/>
  <c r="AI56" i="2"/>
  <c r="AI56" i="99"/>
  <c r="AJ56" i="2"/>
  <c r="AJ56" i="99"/>
  <c r="AK56" i="2"/>
  <c r="AK56" i="99"/>
  <c r="AL56" i="2"/>
  <c r="AL56" i="99"/>
  <c r="AM56" i="2"/>
  <c r="AM56" i="99"/>
  <c r="AN56" i="2"/>
  <c r="AN56" i="99"/>
  <c r="AO56" i="2"/>
  <c r="AO56" i="99"/>
  <c r="AP56" i="2"/>
  <c r="AP56" i="99"/>
  <c r="AQ56" i="2"/>
  <c r="AQ56" i="99"/>
  <c r="AR56" i="2"/>
  <c r="AR56" i="99"/>
  <c r="AS56" i="2"/>
  <c r="AS56" i="99"/>
  <c r="AT56" i="2"/>
  <c r="AT56" i="99"/>
  <c r="AU56" i="2"/>
  <c r="AU56" i="99"/>
  <c r="AV56" i="2"/>
  <c r="AV56" i="99"/>
  <c r="AW56" i="2"/>
  <c r="AW56" i="99"/>
  <c r="AX56" i="2"/>
  <c r="AX56" i="99"/>
  <c r="AY56" i="2"/>
  <c r="AY56" i="99"/>
  <c r="C57" i="2"/>
  <c r="C57" i="99"/>
  <c r="D57" i="2"/>
  <c r="D57" i="99"/>
  <c r="E57" i="2"/>
  <c r="E57" i="99"/>
  <c r="F57" i="2"/>
  <c r="F57" i="99"/>
  <c r="G57" i="2"/>
  <c r="G57" i="99"/>
  <c r="H57" i="2"/>
  <c r="H57" i="99"/>
  <c r="I57" i="2"/>
  <c r="I57" i="99"/>
  <c r="J57" i="2"/>
  <c r="J57" i="99"/>
  <c r="K57" i="2"/>
  <c r="K57" i="99"/>
  <c r="L57" i="2"/>
  <c r="L57" i="99"/>
  <c r="M57" i="2"/>
  <c r="M57" i="99"/>
  <c r="N57" i="2"/>
  <c r="N57" i="99"/>
  <c r="O57" i="2"/>
  <c r="O57" i="99"/>
  <c r="P57" i="2"/>
  <c r="P57" i="99"/>
  <c r="Q57" i="2"/>
  <c r="Q57" i="99"/>
  <c r="R57" i="2"/>
  <c r="R57" i="99"/>
  <c r="S57" i="2"/>
  <c r="S57" i="99"/>
  <c r="T57" i="2"/>
  <c r="T57" i="99"/>
  <c r="U57" i="2"/>
  <c r="U57" i="99"/>
  <c r="V57" i="2"/>
  <c r="V57" i="99"/>
  <c r="W57" i="2"/>
  <c r="W57" i="99"/>
  <c r="X57" i="2"/>
  <c r="X57" i="99"/>
  <c r="Y57" i="2"/>
  <c r="Y57" i="99"/>
  <c r="Z57" i="2"/>
  <c r="Z57" i="99"/>
  <c r="AA57" i="2"/>
  <c r="AA57" i="99"/>
  <c r="AB57" i="2"/>
  <c r="AB57" i="99"/>
  <c r="AC57" i="2"/>
  <c r="AC57" i="99"/>
  <c r="AD57" i="2"/>
  <c r="AD57" i="99"/>
  <c r="AE57" i="2"/>
  <c r="AE57" i="99"/>
  <c r="AF57" i="2"/>
  <c r="AF57" i="99"/>
  <c r="AG57" i="2"/>
  <c r="AG57" i="99"/>
  <c r="AH57" i="2"/>
  <c r="AH57" i="99"/>
  <c r="AI57" i="2"/>
  <c r="AI57" i="99"/>
  <c r="AJ57" i="2"/>
  <c r="AJ57" i="99"/>
  <c r="AK57" i="2"/>
  <c r="AK57" i="99"/>
  <c r="AL57" i="2"/>
  <c r="AL57" i="99"/>
  <c r="AM57" i="2"/>
  <c r="AM57" i="99"/>
  <c r="AN57" i="2"/>
  <c r="AN57" i="99"/>
  <c r="AO57" i="2"/>
  <c r="AO57" i="99"/>
  <c r="AP57" i="2"/>
  <c r="AP57" i="99"/>
  <c r="AQ57" i="2"/>
  <c r="AQ57" i="99"/>
  <c r="AR57" i="2"/>
  <c r="AR57" i="99"/>
  <c r="AS57" i="2"/>
  <c r="AS57" i="99"/>
  <c r="AT57" i="2"/>
  <c r="AT57" i="99"/>
  <c r="AU57" i="2"/>
  <c r="AU57" i="99"/>
  <c r="AV57" i="2"/>
  <c r="AV57" i="99"/>
  <c r="AW57" i="2"/>
  <c r="AW57" i="99"/>
  <c r="AX57" i="2"/>
  <c r="AX57" i="99"/>
  <c r="AY57" i="2"/>
  <c r="AY57" i="99"/>
  <c r="C58" i="2"/>
  <c r="C58" i="99"/>
  <c r="D58" i="2"/>
  <c r="D58" i="99"/>
  <c r="E58" i="2"/>
  <c r="E58" i="99"/>
  <c r="F58" i="2"/>
  <c r="F58" i="99"/>
  <c r="G58" i="2"/>
  <c r="G58" i="99"/>
  <c r="H58" i="2"/>
  <c r="H58" i="99"/>
  <c r="I58" i="2"/>
  <c r="I58" i="99"/>
  <c r="J58" i="2"/>
  <c r="J58" i="99"/>
  <c r="K58" i="2"/>
  <c r="K58" i="99"/>
  <c r="L58" i="2"/>
  <c r="L58" i="99"/>
  <c r="M58" i="2"/>
  <c r="M58" i="99"/>
  <c r="N58" i="2"/>
  <c r="N58" i="99"/>
  <c r="O58" i="2"/>
  <c r="O58" i="99"/>
  <c r="P58" i="2"/>
  <c r="P58" i="99"/>
  <c r="Q58" i="2"/>
  <c r="Q58" i="99"/>
  <c r="R58" i="2"/>
  <c r="R58" i="99"/>
  <c r="S58" i="2"/>
  <c r="S58" i="99"/>
  <c r="T58" i="2"/>
  <c r="T58" i="99"/>
  <c r="U58" i="2"/>
  <c r="U58" i="99"/>
  <c r="V58" i="2"/>
  <c r="V58" i="99"/>
  <c r="W58" i="2"/>
  <c r="W58" i="99"/>
  <c r="X58" i="2"/>
  <c r="X58" i="99"/>
  <c r="Y58" i="2"/>
  <c r="Y58" i="99"/>
  <c r="Z58" i="2"/>
  <c r="Z58" i="99"/>
  <c r="AA58" i="2"/>
  <c r="AA58" i="99"/>
  <c r="AB58" i="2"/>
  <c r="AB58" i="99"/>
  <c r="AC58" i="2"/>
  <c r="AC58" i="99"/>
  <c r="AD58" i="2"/>
  <c r="AD58" i="99"/>
  <c r="AE58" i="2"/>
  <c r="AE58" i="99"/>
  <c r="AF58" i="2"/>
  <c r="AF58" i="99"/>
  <c r="AG58" i="2"/>
  <c r="AG58" i="99"/>
  <c r="AH58" i="2"/>
  <c r="AH58" i="99"/>
  <c r="AI58" i="2"/>
  <c r="AI58" i="99"/>
  <c r="AJ58" i="2"/>
  <c r="AJ58" i="99"/>
  <c r="AK58" i="2"/>
  <c r="AK58" i="99"/>
  <c r="AL58" i="2"/>
  <c r="AL58" i="99"/>
  <c r="AM58" i="2"/>
  <c r="AM58" i="99"/>
  <c r="AN58" i="2"/>
  <c r="AN58" i="99"/>
  <c r="AO58" i="2"/>
  <c r="AO58" i="99"/>
  <c r="AP58" i="2"/>
  <c r="AP58" i="99"/>
  <c r="AQ58" i="2"/>
  <c r="AQ58" i="99"/>
  <c r="AR58" i="2"/>
  <c r="AR58" i="99"/>
  <c r="AS58" i="2"/>
  <c r="AS58" i="99"/>
  <c r="AT58" i="2"/>
  <c r="AT58" i="99"/>
  <c r="AU58" i="2"/>
  <c r="AU58" i="99"/>
  <c r="AV58" i="2"/>
  <c r="AV58" i="99"/>
  <c r="AW58" i="2"/>
  <c r="AW58" i="99"/>
  <c r="AX58" i="2"/>
  <c r="AX58" i="99"/>
  <c r="AY58" i="2"/>
  <c r="AY58" i="99"/>
  <c r="O4" i="153"/>
  <c r="O5" i="153"/>
  <c r="O7" i="153"/>
  <c r="O8" i="153"/>
  <c r="O10" i="153"/>
  <c r="O11" i="153"/>
  <c r="O13" i="153"/>
  <c r="O14" i="153"/>
  <c r="E4" i="153"/>
  <c r="F4" i="153"/>
  <c r="G4" i="153"/>
  <c r="H4" i="153"/>
  <c r="I4" i="153"/>
  <c r="J4" i="153"/>
  <c r="K4" i="153"/>
  <c r="L4" i="153"/>
  <c r="M4" i="153"/>
  <c r="N4" i="153"/>
  <c r="E5" i="153"/>
  <c r="F5" i="153"/>
  <c r="G5" i="153"/>
  <c r="H5" i="153"/>
  <c r="I5" i="153"/>
  <c r="J5" i="153"/>
  <c r="K5" i="153"/>
  <c r="L5" i="153"/>
  <c r="M5" i="153"/>
  <c r="N5" i="153"/>
  <c r="E7" i="153"/>
  <c r="F7" i="153"/>
  <c r="G7" i="153"/>
  <c r="H7" i="153"/>
  <c r="I7" i="153"/>
  <c r="J7" i="153"/>
  <c r="K7" i="153"/>
  <c r="L7" i="153"/>
  <c r="M7" i="153"/>
  <c r="N7" i="153"/>
  <c r="E8" i="153"/>
  <c r="F8" i="153"/>
  <c r="G8" i="153"/>
  <c r="H8" i="153"/>
  <c r="I8" i="153"/>
  <c r="J8" i="153"/>
  <c r="K8" i="153"/>
  <c r="L8" i="153"/>
  <c r="M8" i="153"/>
  <c r="N8" i="153"/>
  <c r="E10" i="153"/>
  <c r="F10" i="153"/>
  <c r="G10" i="153"/>
  <c r="H10" i="153"/>
  <c r="I10" i="153"/>
  <c r="J10" i="153"/>
  <c r="K10" i="153"/>
  <c r="L10" i="153"/>
  <c r="M10" i="153"/>
  <c r="N10" i="153"/>
  <c r="E11" i="153"/>
  <c r="F11" i="153"/>
  <c r="G11" i="153"/>
  <c r="H11" i="153"/>
  <c r="I11" i="153"/>
  <c r="J11" i="153"/>
  <c r="K11" i="153"/>
  <c r="L11" i="153"/>
  <c r="M11" i="153"/>
  <c r="N11" i="153"/>
  <c r="E13" i="153"/>
  <c r="F13" i="153"/>
  <c r="G13" i="153"/>
  <c r="H13" i="153"/>
  <c r="I13" i="153"/>
  <c r="J13" i="153"/>
  <c r="K13" i="153"/>
  <c r="L13" i="153"/>
  <c r="M13" i="153"/>
  <c r="N13" i="153"/>
  <c r="E14" i="153"/>
  <c r="F14" i="153"/>
  <c r="G14" i="153"/>
  <c r="H14" i="153"/>
  <c r="I14" i="153"/>
  <c r="J14" i="153"/>
  <c r="K14" i="153"/>
  <c r="L14" i="153"/>
  <c r="M14" i="153"/>
  <c r="N14" i="153"/>
  <c r="E4" i="154"/>
  <c r="F4" i="154"/>
  <c r="G4" i="154"/>
  <c r="H4" i="154"/>
  <c r="I4" i="154"/>
  <c r="J4" i="154"/>
  <c r="K4" i="154"/>
  <c r="L4" i="154"/>
  <c r="M4" i="154"/>
  <c r="N4" i="154"/>
  <c r="O4" i="154"/>
  <c r="E5" i="154"/>
  <c r="F5" i="154"/>
  <c r="G5" i="154"/>
  <c r="H5" i="154"/>
  <c r="I5" i="154"/>
  <c r="J5" i="154"/>
  <c r="K5" i="154"/>
  <c r="L5" i="154"/>
  <c r="M5" i="154"/>
  <c r="N5" i="154"/>
  <c r="O5" i="154"/>
  <c r="E7" i="154"/>
  <c r="F7" i="154"/>
  <c r="G7" i="154"/>
  <c r="H7" i="154"/>
  <c r="I7" i="154"/>
  <c r="J7" i="154"/>
  <c r="K7" i="154"/>
  <c r="L7" i="154"/>
  <c r="M7" i="154"/>
  <c r="N7" i="154"/>
  <c r="O7" i="154"/>
  <c r="E8" i="154"/>
  <c r="F8" i="154"/>
  <c r="G8" i="154"/>
  <c r="H8" i="154"/>
  <c r="I8" i="154"/>
  <c r="J8" i="154"/>
  <c r="K8" i="154"/>
  <c r="L8" i="154"/>
  <c r="M8" i="154"/>
  <c r="N8" i="154"/>
  <c r="O8" i="154"/>
  <c r="E10" i="154"/>
  <c r="F10" i="154"/>
  <c r="G10" i="154"/>
  <c r="H10" i="154"/>
  <c r="I10" i="154"/>
  <c r="J10" i="154"/>
  <c r="K10" i="154"/>
  <c r="L10" i="154"/>
  <c r="M10" i="154"/>
  <c r="N10" i="154"/>
  <c r="O10" i="154"/>
  <c r="E11" i="154"/>
  <c r="F11" i="154"/>
  <c r="G11" i="154"/>
  <c r="H11" i="154"/>
  <c r="I11" i="154"/>
  <c r="J11" i="154"/>
  <c r="K11" i="154"/>
  <c r="L11" i="154"/>
  <c r="M11" i="154"/>
  <c r="N11" i="154"/>
  <c r="O11" i="154"/>
  <c r="E13" i="154"/>
  <c r="F13" i="154"/>
  <c r="G13" i="154"/>
  <c r="H13" i="154"/>
  <c r="I13" i="154"/>
  <c r="J13" i="154"/>
  <c r="K13" i="154"/>
  <c r="L13" i="154"/>
  <c r="M13" i="154"/>
  <c r="N13" i="154"/>
  <c r="O13" i="154"/>
  <c r="E14" i="154"/>
  <c r="F14" i="154"/>
  <c r="G14" i="154"/>
  <c r="H14" i="154"/>
  <c r="I14" i="154"/>
  <c r="J14" i="154"/>
  <c r="K14" i="154"/>
  <c r="L14" i="154"/>
  <c r="M14" i="154"/>
  <c r="N14" i="154"/>
  <c r="O14" i="154"/>
  <c r="M4" i="155"/>
  <c r="N4" i="155"/>
  <c r="O4" i="155"/>
  <c r="M5" i="155"/>
  <c r="N5" i="155"/>
  <c r="O5" i="155"/>
  <c r="M7" i="155"/>
  <c r="N7" i="155"/>
  <c r="O7" i="155"/>
  <c r="M8" i="155"/>
  <c r="N8" i="155"/>
  <c r="O8" i="155"/>
  <c r="M10" i="155"/>
  <c r="N10" i="155"/>
  <c r="O10" i="155"/>
  <c r="M11" i="155"/>
  <c r="N11" i="155"/>
  <c r="O11" i="155"/>
  <c r="M13" i="155"/>
  <c r="N13" i="155"/>
  <c r="O13" i="155"/>
  <c r="M14" i="155"/>
  <c r="N14" i="155"/>
  <c r="O14" i="155"/>
  <c r="E4" i="155"/>
  <c r="F4" i="155"/>
  <c r="G4" i="155"/>
  <c r="H4" i="155"/>
  <c r="I4" i="155"/>
  <c r="J4" i="155"/>
  <c r="K4" i="155"/>
  <c r="L4" i="155"/>
  <c r="E5" i="155"/>
  <c r="F5" i="155"/>
  <c r="G5" i="155"/>
  <c r="H5" i="155"/>
  <c r="I5" i="155"/>
  <c r="J5" i="155"/>
  <c r="K5" i="155"/>
  <c r="L5" i="155"/>
  <c r="E7" i="155"/>
  <c r="F7" i="155"/>
  <c r="G7" i="155"/>
  <c r="H7" i="155"/>
  <c r="I7" i="155"/>
  <c r="J7" i="155"/>
  <c r="K7" i="155"/>
  <c r="L7" i="155"/>
  <c r="E8" i="155"/>
  <c r="F8" i="155"/>
  <c r="G8" i="155"/>
  <c r="H8" i="155"/>
  <c r="I8" i="155"/>
  <c r="J8" i="155"/>
  <c r="K8" i="155"/>
  <c r="L8" i="155"/>
  <c r="E10" i="155"/>
  <c r="F10" i="155"/>
  <c r="G10" i="155"/>
  <c r="H10" i="155"/>
  <c r="I10" i="155"/>
  <c r="J10" i="155"/>
  <c r="K10" i="155"/>
  <c r="L10" i="155"/>
  <c r="E11" i="155"/>
  <c r="F11" i="155"/>
  <c r="G11" i="155"/>
  <c r="H11" i="155"/>
  <c r="I11" i="155"/>
  <c r="J11" i="155"/>
  <c r="K11" i="155"/>
  <c r="L11" i="155"/>
  <c r="E13" i="155"/>
  <c r="F13" i="155"/>
  <c r="G13" i="155"/>
  <c r="H13" i="155"/>
  <c r="I13" i="155"/>
  <c r="J13" i="155"/>
  <c r="K13" i="155"/>
  <c r="L13" i="155"/>
  <c r="E14" i="155"/>
  <c r="F14" i="155"/>
  <c r="G14" i="155"/>
  <c r="H14" i="155"/>
  <c r="I14" i="155"/>
  <c r="J14" i="155"/>
  <c r="K14" i="155"/>
  <c r="L14" i="155"/>
  <c r="O4" i="152"/>
  <c r="O5" i="152"/>
  <c r="O7" i="152"/>
  <c r="O8" i="152"/>
  <c r="O10" i="152"/>
  <c r="O11" i="152"/>
  <c r="O13" i="152"/>
  <c r="O14" i="152"/>
  <c r="E4" i="152"/>
  <c r="F4" i="152"/>
  <c r="G4" i="152"/>
  <c r="H4" i="152"/>
  <c r="I4" i="152"/>
  <c r="J4" i="152"/>
  <c r="K4" i="152"/>
  <c r="L4" i="152"/>
  <c r="M4" i="152"/>
  <c r="N4" i="152"/>
  <c r="E5" i="152"/>
  <c r="F5" i="152"/>
  <c r="G5" i="152"/>
  <c r="H5" i="152"/>
  <c r="I5" i="152"/>
  <c r="J5" i="152"/>
  <c r="K5" i="152"/>
  <c r="L5" i="152"/>
  <c r="M5" i="152"/>
  <c r="N5" i="152"/>
  <c r="E7" i="152"/>
  <c r="F7" i="152"/>
  <c r="G7" i="152"/>
  <c r="H7" i="152"/>
  <c r="I7" i="152"/>
  <c r="J7" i="152"/>
  <c r="K7" i="152"/>
  <c r="L7" i="152"/>
  <c r="M7" i="152"/>
  <c r="N7" i="152"/>
  <c r="E8" i="152"/>
  <c r="F8" i="152"/>
  <c r="G8" i="152"/>
  <c r="H8" i="152"/>
  <c r="I8" i="152"/>
  <c r="J8" i="152"/>
  <c r="K8" i="152"/>
  <c r="L8" i="152"/>
  <c r="M8" i="152"/>
  <c r="N8" i="152"/>
  <c r="E10" i="152"/>
  <c r="F10" i="152"/>
  <c r="G10" i="152"/>
  <c r="H10" i="152"/>
  <c r="I10" i="152"/>
  <c r="J10" i="152"/>
  <c r="K10" i="152"/>
  <c r="L10" i="152"/>
  <c r="M10" i="152"/>
  <c r="N10" i="152"/>
  <c r="E11" i="152"/>
  <c r="F11" i="152"/>
  <c r="G11" i="152"/>
  <c r="H11" i="152"/>
  <c r="I11" i="152"/>
  <c r="J11" i="152"/>
  <c r="K11" i="152"/>
  <c r="L11" i="152"/>
  <c r="M11" i="152"/>
  <c r="N11" i="152"/>
  <c r="E13" i="152"/>
  <c r="F13" i="152"/>
  <c r="G13" i="152"/>
  <c r="H13" i="152"/>
  <c r="I13" i="152"/>
  <c r="J13" i="152"/>
  <c r="K13" i="152"/>
  <c r="L13" i="152"/>
  <c r="M13" i="152"/>
  <c r="N13" i="152"/>
  <c r="E14" i="152"/>
  <c r="F14" i="152"/>
  <c r="G14" i="152"/>
  <c r="H14" i="152"/>
  <c r="I14" i="152"/>
  <c r="J14" i="152"/>
  <c r="K14" i="152"/>
  <c r="L14" i="152"/>
  <c r="M14" i="152"/>
  <c r="N14" i="152"/>
  <c r="O4" i="151"/>
  <c r="O5" i="151"/>
  <c r="O7" i="151"/>
  <c r="O8" i="151"/>
  <c r="O10" i="151"/>
  <c r="O11" i="151"/>
  <c r="O13" i="151"/>
  <c r="O14" i="151"/>
  <c r="E4" i="151"/>
  <c r="F4" i="151"/>
  <c r="G4" i="151"/>
  <c r="H4" i="151"/>
  <c r="I4" i="151"/>
  <c r="J4" i="151"/>
  <c r="K4" i="151"/>
  <c r="L4" i="151"/>
  <c r="M4" i="151"/>
  <c r="N4" i="151"/>
  <c r="E5" i="151"/>
  <c r="F5" i="151"/>
  <c r="G5" i="151"/>
  <c r="H5" i="151"/>
  <c r="I5" i="151"/>
  <c r="J5" i="151"/>
  <c r="K5" i="151"/>
  <c r="L5" i="151"/>
  <c r="M5" i="151"/>
  <c r="N5" i="151"/>
  <c r="E7" i="151"/>
  <c r="F7" i="151"/>
  <c r="G7" i="151"/>
  <c r="H7" i="151"/>
  <c r="I7" i="151"/>
  <c r="J7" i="151"/>
  <c r="K7" i="151"/>
  <c r="L7" i="151"/>
  <c r="M7" i="151"/>
  <c r="N7" i="151"/>
  <c r="E8" i="151"/>
  <c r="F8" i="151"/>
  <c r="G8" i="151"/>
  <c r="H8" i="151"/>
  <c r="I8" i="151"/>
  <c r="J8" i="151"/>
  <c r="K8" i="151"/>
  <c r="L8" i="151"/>
  <c r="M8" i="151"/>
  <c r="N8" i="151"/>
  <c r="E10" i="151"/>
  <c r="F10" i="151"/>
  <c r="G10" i="151"/>
  <c r="H10" i="151"/>
  <c r="I10" i="151"/>
  <c r="J10" i="151"/>
  <c r="K10" i="151"/>
  <c r="L10" i="151"/>
  <c r="M10" i="151"/>
  <c r="N10" i="151"/>
  <c r="E11" i="151"/>
  <c r="F11" i="151"/>
  <c r="G11" i="151"/>
  <c r="H11" i="151"/>
  <c r="I11" i="151"/>
  <c r="J11" i="151"/>
  <c r="K11" i="151"/>
  <c r="L11" i="151"/>
  <c r="M11" i="151"/>
  <c r="N11" i="151"/>
  <c r="E13" i="151"/>
  <c r="F13" i="151"/>
  <c r="G13" i="151"/>
  <c r="H13" i="151"/>
  <c r="I13" i="151"/>
  <c r="J13" i="151"/>
  <c r="K13" i="151"/>
  <c r="L13" i="151"/>
  <c r="M13" i="151"/>
  <c r="N13" i="151"/>
  <c r="E14" i="151"/>
  <c r="F14" i="151"/>
  <c r="G14" i="151"/>
  <c r="H14" i="151"/>
  <c r="I14" i="151"/>
  <c r="J14" i="151"/>
  <c r="K14" i="151"/>
  <c r="L14" i="151"/>
  <c r="M14" i="151"/>
  <c r="N14" i="151"/>
  <c r="B4" i="155"/>
  <c r="C4" i="155"/>
  <c r="D4" i="155"/>
  <c r="B5" i="155"/>
  <c r="C5" i="155"/>
  <c r="D5" i="155"/>
  <c r="B7" i="155"/>
  <c r="C7" i="155"/>
  <c r="D7" i="155"/>
  <c r="B7" i="2"/>
  <c r="B8" i="155"/>
  <c r="C8" i="155"/>
  <c r="D8" i="155"/>
  <c r="B9" i="2"/>
  <c r="B10" i="155"/>
  <c r="C10" i="155"/>
  <c r="D10" i="155"/>
  <c r="B10" i="2"/>
  <c r="B11" i="155"/>
  <c r="C11" i="155"/>
  <c r="D11" i="155"/>
  <c r="B12" i="2"/>
  <c r="B13" i="155"/>
  <c r="C13" i="155"/>
  <c r="D13" i="155"/>
  <c r="B13" i="2"/>
  <c r="B14" i="155"/>
  <c r="C14" i="155"/>
  <c r="D14" i="155"/>
  <c r="B4" i="154"/>
  <c r="C4" i="154"/>
  <c r="D4" i="154"/>
  <c r="B5" i="154"/>
  <c r="C5" i="154"/>
  <c r="D5" i="154"/>
  <c r="B7" i="154"/>
  <c r="C7" i="154"/>
  <c r="D7" i="154"/>
  <c r="B8" i="154"/>
  <c r="C8" i="154"/>
  <c r="D8" i="154"/>
  <c r="B10" i="154"/>
  <c r="C10" i="154"/>
  <c r="D10" i="154"/>
  <c r="B11" i="154"/>
  <c r="C11" i="154"/>
  <c r="D11" i="154"/>
  <c r="B13" i="154"/>
  <c r="C13" i="154"/>
  <c r="D13" i="154"/>
  <c r="B14" i="154"/>
  <c r="C14" i="154"/>
  <c r="D14" i="154"/>
  <c r="B4" i="153"/>
  <c r="C4" i="153"/>
  <c r="D4" i="153"/>
  <c r="B5" i="153"/>
  <c r="C5" i="153"/>
  <c r="D5" i="153"/>
  <c r="B7" i="153"/>
  <c r="C7" i="153"/>
  <c r="D7" i="153"/>
  <c r="B8" i="153"/>
  <c r="C8" i="153"/>
  <c r="D8" i="153"/>
  <c r="B10" i="153"/>
  <c r="C10" i="153"/>
  <c r="D10" i="153"/>
  <c r="B11" i="153"/>
  <c r="C11" i="153"/>
  <c r="D11" i="153"/>
  <c r="B13" i="153"/>
  <c r="C13" i="153"/>
  <c r="D13" i="153"/>
  <c r="B14" i="153"/>
  <c r="C14" i="153"/>
  <c r="D14" i="153"/>
  <c r="B4" i="152"/>
  <c r="C4" i="152"/>
  <c r="D4" i="152"/>
  <c r="B5" i="152"/>
  <c r="C5" i="152"/>
  <c r="D5" i="152"/>
  <c r="B7" i="152"/>
  <c r="C7" i="152"/>
  <c r="D7" i="152"/>
  <c r="B8" i="152"/>
  <c r="C8" i="152"/>
  <c r="D8" i="152"/>
  <c r="B10" i="152"/>
  <c r="C10" i="152"/>
  <c r="D10" i="152"/>
  <c r="B11" i="152"/>
  <c r="C11" i="152"/>
  <c r="D11" i="152"/>
  <c r="B13" i="152"/>
  <c r="C13" i="152"/>
  <c r="D13" i="152"/>
  <c r="B14" i="152"/>
  <c r="C14" i="152"/>
  <c r="D14" i="152"/>
  <c r="B4" i="151"/>
  <c r="C4" i="151"/>
  <c r="D4" i="151"/>
  <c r="B5" i="151"/>
  <c r="C5" i="151"/>
  <c r="D5" i="151"/>
  <c r="B7" i="151"/>
  <c r="C7" i="151"/>
  <c r="D7" i="151"/>
  <c r="B8" i="151"/>
  <c r="C8" i="151"/>
  <c r="D8" i="151"/>
  <c r="B10" i="151"/>
  <c r="C10" i="151"/>
  <c r="D10" i="151"/>
  <c r="B11" i="151"/>
  <c r="C11" i="151"/>
  <c r="D11" i="151"/>
  <c r="B13" i="151"/>
  <c r="C13" i="151"/>
  <c r="D13" i="151"/>
  <c r="B14" i="151"/>
  <c r="C14" i="151"/>
  <c r="D14" i="151"/>
  <c r="B3" i="106"/>
  <c r="B3" i="112"/>
  <c r="C3" i="106"/>
  <c r="C3" i="112"/>
  <c r="D3" i="106"/>
  <c r="D3" i="112"/>
  <c r="E3" i="106"/>
  <c r="E3" i="112"/>
  <c r="F3" i="106"/>
  <c r="F3" i="112"/>
  <c r="G3" i="106"/>
  <c r="G3" i="112"/>
  <c r="H3" i="106"/>
  <c r="H3" i="112"/>
  <c r="I3" i="106"/>
  <c r="I3" i="112"/>
  <c r="J3" i="106"/>
  <c r="J3" i="112"/>
  <c r="K3" i="106"/>
  <c r="K3" i="112"/>
  <c r="L3" i="106"/>
  <c r="L3" i="112"/>
  <c r="M3" i="106"/>
  <c r="M3" i="112"/>
  <c r="N3" i="106"/>
  <c r="N3" i="112"/>
  <c r="O3" i="106"/>
  <c r="O3" i="112"/>
  <c r="P3" i="106"/>
  <c r="P3" i="112"/>
  <c r="Q3" i="106"/>
  <c r="Q3" i="112"/>
  <c r="R3" i="106"/>
  <c r="R3" i="112"/>
  <c r="S3" i="106"/>
  <c r="S3" i="112"/>
  <c r="T3" i="106"/>
  <c r="T3" i="112"/>
  <c r="U3" i="106"/>
  <c r="U3" i="112"/>
  <c r="B4" i="106"/>
  <c r="B4" i="112"/>
  <c r="C4" i="106"/>
  <c r="C4" i="112"/>
  <c r="D4" i="106"/>
  <c r="D4" i="112"/>
  <c r="E4" i="106"/>
  <c r="E4" i="112"/>
  <c r="F4" i="106"/>
  <c r="F4" i="112"/>
  <c r="G4" i="106"/>
  <c r="G4" i="112"/>
  <c r="H4" i="106"/>
  <c r="H4" i="112"/>
  <c r="I4" i="106"/>
  <c r="I4" i="112"/>
  <c r="J4" i="106"/>
  <c r="J4" i="112"/>
  <c r="K4" i="106"/>
  <c r="K4" i="112"/>
  <c r="L4" i="106"/>
  <c r="L4" i="112"/>
  <c r="M4" i="106"/>
  <c r="M4" i="112"/>
  <c r="N4" i="106"/>
  <c r="N4" i="112"/>
  <c r="O4" i="106"/>
  <c r="O4" i="112"/>
  <c r="P4" i="106"/>
  <c r="P4" i="112"/>
  <c r="Q4" i="106"/>
  <c r="Q4" i="112"/>
  <c r="R4" i="106"/>
  <c r="R4" i="112"/>
  <c r="S4" i="106"/>
  <c r="S4" i="112"/>
  <c r="T4" i="106"/>
  <c r="T4" i="112"/>
  <c r="U4" i="106"/>
  <c r="U4" i="112"/>
  <c r="B6" i="112"/>
  <c r="C6" i="112"/>
  <c r="D6" i="112"/>
  <c r="E6" i="112"/>
  <c r="F6" i="112"/>
  <c r="G6" i="112"/>
  <c r="H6" i="112"/>
  <c r="I6" i="112"/>
  <c r="J6" i="112"/>
  <c r="K6" i="112"/>
  <c r="L6" i="112"/>
  <c r="M6" i="112"/>
  <c r="N6" i="112"/>
  <c r="O6" i="112"/>
  <c r="P6" i="112"/>
  <c r="Q6" i="112"/>
  <c r="R6" i="112"/>
  <c r="S6" i="112"/>
  <c r="T6" i="112"/>
  <c r="U6" i="112"/>
  <c r="B7" i="112"/>
  <c r="C7" i="112"/>
  <c r="D7" i="112"/>
  <c r="E7" i="112"/>
  <c r="F7" i="112"/>
  <c r="G7" i="112"/>
  <c r="H7" i="112"/>
  <c r="I7" i="112"/>
  <c r="J7" i="112"/>
  <c r="K7" i="112"/>
  <c r="L7" i="112"/>
  <c r="M7" i="112"/>
  <c r="N7" i="112"/>
  <c r="O7" i="112"/>
  <c r="P7" i="112"/>
  <c r="Q7" i="112"/>
  <c r="R7" i="112"/>
  <c r="S7" i="112"/>
  <c r="T7" i="112"/>
  <c r="U7" i="112"/>
  <c r="B9" i="112"/>
  <c r="C9" i="112"/>
  <c r="D9" i="112"/>
  <c r="E9" i="112"/>
  <c r="F9" i="112"/>
  <c r="G9" i="112"/>
  <c r="H9" i="112"/>
  <c r="I9" i="112"/>
  <c r="J9" i="112"/>
  <c r="K9" i="112"/>
  <c r="L9" i="112"/>
  <c r="M9" i="112"/>
  <c r="N9" i="112"/>
  <c r="O9" i="112"/>
  <c r="P9" i="112"/>
  <c r="Q9" i="112"/>
  <c r="R9" i="112"/>
  <c r="S9" i="112"/>
  <c r="T9" i="112"/>
  <c r="U9" i="112"/>
  <c r="B10" i="112"/>
  <c r="C10" i="112"/>
  <c r="D10" i="112"/>
  <c r="E10" i="112"/>
  <c r="F10" i="112"/>
  <c r="G10" i="112"/>
  <c r="H10" i="112"/>
  <c r="I10" i="112"/>
  <c r="J10" i="112"/>
  <c r="K10" i="112"/>
  <c r="L10" i="112"/>
  <c r="M10" i="112"/>
  <c r="N10" i="112"/>
  <c r="O10" i="112"/>
  <c r="P10" i="112"/>
  <c r="Q10" i="112"/>
  <c r="R10" i="112"/>
  <c r="S10" i="112"/>
  <c r="T10" i="112"/>
  <c r="U10" i="112"/>
  <c r="B12" i="112"/>
  <c r="C12" i="112"/>
  <c r="D12" i="112"/>
  <c r="E12" i="112"/>
  <c r="F12" i="112"/>
  <c r="G12" i="112"/>
  <c r="H12" i="112"/>
  <c r="I12" i="112"/>
  <c r="J12" i="112"/>
  <c r="K12" i="112"/>
  <c r="L12" i="112"/>
  <c r="M12" i="112"/>
  <c r="N12" i="112"/>
  <c r="O12" i="112"/>
  <c r="P12" i="112"/>
  <c r="Q12" i="112"/>
  <c r="R12" i="112"/>
  <c r="S12" i="112"/>
  <c r="T12" i="112"/>
  <c r="U12" i="112"/>
  <c r="B13" i="112"/>
  <c r="C13" i="112"/>
  <c r="D13" i="112"/>
  <c r="E13" i="112"/>
  <c r="F13" i="112"/>
  <c r="G13" i="112"/>
  <c r="H13" i="112"/>
  <c r="I13" i="112"/>
  <c r="J13" i="112"/>
  <c r="K13" i="112"/>
  <c r="L13" i="112"/>
  <c r="M13" i="112"/>
  <c r="N13" i="112"/>
  <c r="O13" i="112"/>
  <c r="P13" i="112"/>
  <c r="Q13" i="112"/>
  <c r="R13" i="112"/>
  <c r="S13" i="112"/>
  <c r="T13" i="112"/>
  <c r="U13" i="112"/>
  <c r="B15" i="2"/>
  <c r="B15" i="112"/>
  <c r="C15" i="112"/>
  <c r="D15" i="112"/>
  <c r="E15" i="112"/>
  <c r="F15" i="112"/>
  <c r="G15" i="112"/>
  <c r="H15" i="112"/>
  <c r="I15" i="112"/>
  <c r="J15" i="112"/>
  <c r="K15" i="112"/>
  <c r="L15" i="112"/>
  <c r="M15" i="112"/>
  <c r="N15" i="112"/>
  <c r="O15" i="112"/>
  <c r="P15" i="112"/>
  <c r="Q15" i="112"/>
  <c r="R15" i="112"/>
  <c r="S15" i="112"/>
  <c r="T15" i="112"/>
  <c r="U15" i="112"/>
  <c r="B16" i="2"/>
  <c r="B16" i="112"/>
  <c r="C16" i="112"/>
  <c r="D16" i="112"/>
  <c r="E16" i="112"/>
  <c r="F16" i="112"/>
  <c r="G16" i="112"/>
  <c r="H16" i="112"/>
  <c r="I16" i="112"/>
  <c r="J16" i="112"/>
  <c r="K16" i="112"/>
  <c r="L16" i="112"/>
  <c r="M16" i="112"/>
  <c r="N16" i="112"/>
  <c r="O16" i="112"/>
  <c r="P16" i="112"/>
  <c r="Q16" i="112"/>
  <c r="R16" i="112"/>
  <c r="S16" i="112"/>
  <c r="T16" i="112"/>
  <c r="U16" i="112"/>
  <c r="B18" i="2"/>
  <c r="B18" i="112"/>
  <c r="C18" i="112"/>
  <c r="D18" i="112"/>
  <c r="E18" i="112"/>
  <c r="F18" i="112"/>
  <c r="G18" i="112"/>
  <c r="H18" i="112"/>
  <c r="I18" i="112"/>
  <c r="J18" i="112"/>
  <c r="K18" i="112"/>
  <c r="L18" i="112"/>
  <c r="M18" i="112"/>
  <c r="N18" i="112"/>
  <c r="O18" i="112"/>
  <c r="P18" i="112"/>
  <c r="Q18" i="112"/>
  <c r="R18" i="112"/>
  <c r="S18" i="112"/>
  <c r="T18" i="112"/>
  <c r="U18" i="112"/>
  <c r="B19" i="2"/>
  <c r="B19" i="112"/>
  <c r="C19" i="112"/>
  <c r="D19" i="112"/>
  <c r="E19" i="112"/>
  <c r="F19" i="112"/>
  <c r="G19" i="112"/>
  <c r="H19" i="112"/>
  <c r="I19" i="112"/>
  <c r="J19" i="112"/>
  <c r="K19" i="112"/>
  <c r="L19" i="112"/>
  <c r="M19" i="112"/>
  <c r="N19" i="112"/>
  <c r="O19" i="112"/>
  <c r="P19" i="112"/>
  <c r="Q19" i="112"/>
  <c r="R19" i="112"/>
  <c r="S19" i="112"/>
  <c r="T19" i="112"/>
  <c r="U19" i="112"/>
  <c r="B20" i="112"/>
  <c r="C20" i="112"/>
  <c r="D20" i="112"/>
  <c r="E20" i="112"/>
  <c r="F20" i="112"/>
  <c r="G20" i="112"/>
  <c r="H20" i="112"/>
  <c r="I20" i="112"/>
  <c r="J20" i="112"/>
  <c r="K20" i="112"/>
  <c r="L20" i="112"/>
  <c r="M20" i="112"/>
  <c r="N20" i="112"/>
  <c r="O20" i="112"/>
  <c r="P20" i="112"/>
  <c r="Q20" i="112"/>
  <c r="R20" i="112"/>
  <c r="S20" i="112"/>
  <c r="T20" i="112"/>
  <c r="U20" i="112"/>
  <c r="B21" i="2"/>
  <c r="B21" i="112"/>
  <c r="C21" i="112"/>
  <c r="D21" i="112"/>
  <c r="E21" i="112"/>
  <c r="F21" i="112"/>
  <c r="G21" i="112"/>
  <c r="H21" i="112"/>
  <c r="I21" i="112"/>
  <c r="J21" i="112"/>
  <c r="K21" i="112"/>
  <c r="L21" i="112"/>
  <c r="M21" i="112"/>
  <c r="N21" i="112"/>
  <c r="O21" i="112"/>
  <c r="P21" i="112"/>
  <c r="Q21" i="112"/>
  <c r="R21" i="112"/>
  <c r="S21" i="112"/>
  <c r="T21" i="112"/>
  <c r="U21" i="112"/>
  <c r="B22" i="2"/>
  <c r="B22" i="112"/>
  <c r="C22" i="112"/>
  <c r="D22" i="112"/>
  <c r="E22" i="112"/>
  <c r="F22" i="112"/>
  <c r="G22" i="112"/>
  <c r="H22" i="112"/>
  <c r="I22" i="112"/>
  <c r="J22" i="112"/>
  <c r="K22" i="112"/>
  <c r="L22" i="112"/>
  <c r="M22" i="112"/>
  <c r="N22" i="112"/>
  <c r="O22" i="112"/>
  <c r="P22" i="112"/>
  <c r="Q22" i="112"/>
  <c r="R22" i="112"/>
  <c r="S22" i="112"/>
  <c r="T22" i="112"/>
  <c r="U22" i="112"/>
  <c r="B24" i="2"/>
  <c r="B24" i="112"/>
  <c r="C24" i="112"/>
  <c r="D24" i="112"/>
  <c r="E24" i="112"/>
  <c r="F24" i="112"/>
  <c r="G24" i="112"/>
  <c r="H24" i="112"/>
  <c r="I24" i="112"/>
  <c r="J24" i="112"/>
  <c r="K24" i="112"/>
  <c r="L24" i="112"/>
  <c r="M24" i="112"/>
  <c r="N24" i="112"/>
  <c r="O24" i="112"/>
  <c r="P24" i="112"/>
  <c r="Q24" i="112"/>
  <c r="R24" i="112"/>
  <c r="S24" i="112"/>
  <c r="T24" i="112"/>
  <c r="U24" i="112"/>
  <c r="B25" i="2"/>
  <c r="B25" i="112"/>
  <c r="C25" i="112"/>
  <c r="D25" i="112"/>
  <c r="E25" i="112"/>
  <c r="F25" i="112"/>
  <c r="G25" i="112"/>
  <c r="H25" i="112"/>
  <c r="I25" i="112"/>
  <c r="J25" i="112"/>
  <c r="K25" i="112"/>
  <c r="L25" i="112"/>
  <c r="M25" i="112"/>
  <c r="N25" i="112"/>
  <c r="O25" i="112"/>
  <c r="P25" i="112"/>
  <c r="Q25" i="112"/>
  <c r="R25" i="112"/>
  <c r="S25" i="112"/>
  <c r="T25" i="112"/>
  <c r="U25" i="112"/>
  <c r="B26" i="2"/>
  <c r="B26" i="112"/>
  <c r="C26" i="112"/>
  <c r="D26" i="112"/>
  <c r="E26" i="112"/>
  <c r="F26" i="112"/>
  <c r="G26" i="112"/>
  <c r="H26" i="112"/>
  <c r="I26" i="112"/>
  <c r="J26" i="112"/>
  <c r="K26" i="112"/>
  <c r="L26" i="112"/>
  <c r="M26" i="112"/>
  <c r="N26" i="112"/>
  <c r="O26" i="112"/>
  <c r="P26" i="112"/>
  <c r="Q26" i="112"/>
  <c r="R26" i="112"/>
  <c r="S26" i="112"/>
  <c r="T26" i="112"/>
  <c r="U26" i="112"/>
  <c r="B27" i="2"/>
  <c r="B27" i="112"/>
  <c r="C27" i="112"/>
  <c r="D27" i="112"/>
  <c r="E27" i="112"/>
  <c r="F27" i="112"/>
  <c r="G27" i="112"/>
  <c r="H27" i="112"/>
  <c r="I27" i="112"/>
  <c r="J27" i="112"/>
  <c r="K27" i="112"/>
  <c r="L27" i="112"/>
  <c r="M27" i="112"/>
  <c r="N27" i="112"/>
  <c r="O27" i="112"/>
  <c r="P27" i="112"/>
  <c r="Q27" i="112"/>
  <c r="R27" i="112"/>
  <c r="S27" i="112"/>
  <c r="T27" i="112"/>
  <c r="U27" i="112"/>
  <c r="B29" i="2"/>
  <c r="B29" i="112"/>
  <c r="C29" i="112"/>
  <c r="D29" i="112"/>
  <c r="E29" i="112"/>
  <c r="F29" i="112"/>
  <c r="G29" i="112"/>
  <c r="H29" i="112"/>
  <c r="I29" i="112"/>
  <c r="J29" i="112"/>
  <c r="K29" i="112"/>
  <c r="L29" i="112"/>
  <c r="M29" i="112"/>
  <c r="N29" i="112"/>
  <c r="O29" i="112"/>
  <c r="P29" i="112"/>
  <c r="Q29" i="112"/>
  <c r="R29" i="112"/>
  <c r="S29" i="112"/>
  <c r="T29" i="112"/>
  <c r="U29" i="112"/>
  <c r="B30" i="2"/>
  <c r="B30" i="112"/>
  <c r="C30" i="112"/>
  <c r="D30" i="112"/>
  <c r="E30" i="112"/>
  <c r="F30" i="112"/>
  <c r="G30" i="112"/>
  <c r="H30" i="112"/>
  <c r="I30" i="112"/>
  <c r="J30" i="112"/>
  <c r="K30" i="112"/>
  <c r="L30" i="112"/>
  <c r="M30" i="112"/>
  <c r="N30" i="112"/>
  <c r="O30" i="112"/>
  <c r="P30" i="112"/>
  <c r="Q30" i="112"/>
  <c r="R30" i="112"/>
  <c r="S30" i="112"/>
  <c r="T30" i="112"/>
  <c r="U30" i="112"/>
  <c r="B31" i="2"/>
  <c r="B31" i="112"/>
  <c r="C31" i="112"/>
  <c r="D31" i="112"/>
  <c r="E31" i="112"/>
  <c r="F31" i="112"/>
  <c r="G31" i="112"/>
  <c r="H31" i="112"/>
  <c r="I31" i="112"/>
  <c r="J31" i="112"/>
  <c r="K31" i="112"/>
  <c r="L31" i="112"/>
  <c r="M31" i="112"/>
  <c r="N31" i="112"/>
  <c r="O31" i="112"/>
  <c r="P31" i="112"/>
  <c r="Q31" i="112"/>
  <c r="R31" i="112"/>
  <c r="S31" i="112"/>
  <c r="T31" i="112"/>
  <c r="U31" i="112"/>
  <c r="B32" i="2"/>
  <c r="B32" i="112"/>
  <c r="C32" i="112"/>
  <c r="D32" i="112"/>
  <c r="E32" i="112"/>
  <c r="F32" i="112"/>
  <c r="G32" i="112"/>
  <c r="H32" i="112"/>
  <c r="I32" i="112"/>
  <c r="J32" i="112"/>
  <c r="K32" i="112"/>
  <c r="L32" i="112"/>
  <c r="M32" i="112"/>
  <c r="N32" i="112"/>
  <c r="O32" i="112"/>
  <c r="P32" i="112"/>
  <c r="Q32" i="112"/>
  <c r="R32" i="112"/>
  <c r="S32" i="112"/>
  <c r="T32" i="112"/>
  <c r="U32" i="112"/>
  <c r="B34" i="2"/>
  <c r="B34" i="112"/>
  <c r="C34" i="112"/>
  <c r="D34" i="112"/>
  <c r="E34" i="112"/>
  <c r="F34" i="112"/>
  <c r="G34" i="112"/>
  <c r="H34" i="112"/>
  <c r="I34" i="112"/>
  <c r="J34" i="112"/>
  <c r="K34" i="112"/>
  <c r="L34" i="112"/>
  <c r="M34" i="112"/>
  <c r="N34" i="112"/>
  <c r="O34" i="112"/>
  <c r="P34" i="112"/>
  <c r="Q34" i="112"/>
  <c r="R34" i="112"/>
  <c r="S34" i="112"/>
  <c r="T34" i="112"/>
  <c r="U34" i="112"/>
  <c r="B35" i="2"/>
  <c r="B35" i="112"/>
  <c r="C35" i="112"/>
  <c r="D35" i="112"/>
  <c r="E35" i="112"/>
  <c r="F35" i="112"/>
  <c r="G35" i="112"/>
  <c r="H35" i="112"/>
  <c r="I35" i="112"/>
  <c r="J35" i="112"/>
  <c r="K35" i="112"/>
  <c r="L35" i="112"/>
  <c r="M35" i="112"/>
  <c r="N35" i="112"/>
  <c r="O35" i="112"/>
  <c r="P35" i="112"/>
  <c r="Q35" i="112"/>
  <c r="R35" i="112"/>
  <c r="S35" i="112"/>
  <c r="T35" i="112"/>
  <c r="U35" i="112"/>
  <c r="B36" i="2"/>
  <c r="B36" i="112"/>
  <c r="C36" i="112"/>
  <c r="D36" i="112"/>
  <c r="E36" i="112"/>
  <c r="F36" i="112"/>
  <c r="G36" i="112"/>
  <c r="H36" i="112"/>
  <c r="I36" i="112"/>
  <c r="J36" i="112"/>
  <c r="K36" i="112"/>
  <c r="L36" i="112"/>
  <c r="M36" i="112"/>
  <c r="N36" i="112"/>
  <c r="O36" i="112"/>
  <c r="P36" i="112"/>
  <c r="Q36" i="112"/>
  <c r="R36" i="112"/>
  <c r="S36" i="112"/>
  <c r="T36" i="112"/>
  <c r="U36" i="112"/>
  <c r="B37" i="2"/>
  <c r="B37" i="112"/>
  <c r="C37" i="112"/>
  <c r="D37" i="112"/>
  <c r="E37" i="112"/>
  <c r="F37" i="112"/>
  <c r="G37" i="112"/>
  <c r="H37" i="112"/>
  <c r="I37" i="112"/>
  <c r="J37" i="112"/>
  <c r="K37" i="112"/>
  <c r="L37" i="112"/>
  <c r="M37" i="112"/>
  <c r="N37" i="112"/>
  <c r="O37" i="112"/>
  <c r="P37" i="112"/>
  <c r="Q37" i="112"/>
  <c r="R37" i="112"/>
  <c r="S37" i="112"/>
  <c r="T37" i="112"/>
  <c r="U37" i="112"/>
  <c r="B38" i="2"/>
  <c r="B38" i="112"/>
  <c r="C38" i="112"/>
  <c r="D38" i="112"/>
  <c r="E38" i="112"/>
  <c r="F38" i="112"/>
  <c r="G38" i="112"/>
  <c r="H38" i="112"/>
  <c r="I38" i="112"/>
  <c r="J38" i="112"/>
  <c r="K38" i="112"/>
  <c r="L38" i="112"/>
  <c r="M38" i="112"/>
  <c r="N38" i="112"/>
  <c r="O38" i="112"/>
  <c r="P38" i="112"/>
  <c r="Q38" i="112"/>
  <c r="R38" i="112"/>
  <c r="S38" i="112"/>
  <c r="T38" i="112"/>
  <c r="U38" i="112"/>
  <c r="B39" i="2"/>
  <c r="B39" i="112"/>
  <c r="C39" i="112"/>
  <c r="D39" i="112"/>
  <c r="E39" i="112"/>
  <c r="F39" i="112"/>
  <c r="G39" i="112"/>
  <c r="H39" i="112"/>
  <c r="I39" i="112"/>
  <c r="J39" i="112"/>
  <c r="K39" i="112"/>
  <c r="L39" i="112"/>
  <c r="M39" i="112"/>
  <c r="N39" i="112"/>
  <c r="O39" i="112"/>
  <c r="P39" i="112"/>
  <c r="Q39" i="112"/>
  <c r="R39" i="112"/>
  <c r="S39" i="112"/>
  <c r="T39" i="112"/>
  <c r="U39" i="112"/>
  <c r="B40" i="112"/>
  <c r="C40" i="112"/>
  <c r="D40" i="112"/>
  <c r="E40" i="112"/>
  <c r="F40" i="112"/>
  <c r="G40" i="112"/>
  <c r="H40" i="112"/>
  <c r="I40" i="112"/>
  <c r="J40" i="112"/>
  <c r="K40" i="112"/>
  <c r="L40" i="112"/>
  <c r="M40" i="112"/>
  <c r="N40" i="112"/>
  <c r="O40" i="112"/>
  <c r="P40" i="112"/>
  <c r="Q40" i="112"/>
  <c r="R40" i="112"/>
  <c r="S40" i="112"/>
  <c r="T40" i="112"/>
  <c r="U40" i="112"/>
  <c r="B41" i="2"/>
  <c r="B41" i="112"/>
  <c r="C41" i="112"/>
  <c r="D41" i="112"/>
  <c r="E41" i="112"/>
  <c r="F41" i="112"/>
  <c r="G41" i="112"/>
  <c r="H41" i="112"/>
  <c r="I41" i="112"/>
  <c r="J41" i="112"/>
  <c r="K41" i="112"/>
  <c r="L41" i="112"/>
  <c r="M41" i="112"/>
  <c r="N41" i="112"/>
  <c r="O41" i="112"/>
  <c r="P41" i="112"/>
  <c r="Q41" i="112"/>
  <c r="R41" i="112"/>
  <c r="S41" i="112"/>
  <c r="T41" i="112"/>
  <c r="U41" i="112"/>
  <c r="B42" i="2"/>
  <c r="B42" i="112"/>
  <c r="C42" i="112"/>
  <c r="D42" i="112"/>
  <c r="E42" i="112"/>
  <c r="F42" i="112"/>
  <c r="G42" i="112"/>
  <c r="H42" i="112"/>
  <c r="I42" i="112"/>
  <c r="J42" i="112"/>
  <c r="K42" i="112"/>
  <c r="L42" i="112"/>
  <c r="M42" i="112"/>
  <c r="N42" i="112"/>
  <c r="O42" i="112"/>
  <c r="P42" i="112"/>
  <c r="Q42" i="112"/>
  <c r="R42" i="112"/>
  <c r="S42" i="112"/>
  <c r="T42" i="112"/>
  <c r="U42" i="112"/>
  <c r="B43" i="2"/>
  <c r="B43" i="112"/>
  <c r="C43" i="112"/>
  <c r="D43" i="112"/>
  <c r="E43" i="112"/>
  <c r="F43" i="112"/>
  <c r="G43" i="112"/>
  <c r="H43" i="112"/>
  <c r="I43" i="112"/>
  <c r="J43" i="112"/>
  <c r="K43" i="112"/>
  <c r="L43" i="112"/>
  <c r="M43" i="112"/>
  <c r="N43" i="112"/>
  <c r="O43" i="112"/>
  <c r="P43" i="112"/>
  <c r="Q43" i="112"/>
  <c r="R43" i="112"/>
  <c r="S43" i="112"/>
  <c r="T43" i="112"/>
  <c r="U43" i="112"/>
  <c r="B44" i="2"/>
  <c r="B44" i="112"/>
  <c r="C44" i="112"/>
  <c r="D44" i="112"/>
  <c r="E44" i="112"/>
  <c r="F44" i="112"/>
  <c r="G44" i="112"/>
  <c r="H44" i="112"/>
  <c r="I44" i="112"/>
  <c r="J44" i="112"/>
  <c r="K44" i="112"/>
  <c r="L44" i="112"/>
  <c r="M44" i="112"/>
  <c r="N44" i="112"/>
  <c r="O44" i="112"/>
  <c r="P44" i="112"/>
  <c r="Q44" i="112"/>
  <c r="R44" i="112"/>
  <c r="S44" i="112"/>
  <c r="T44" i="112"/>
  <c r="U44" i="112"/>
  <c r="B45" i="2"/>
  <c r="B45" i="112"/>
  <c r="C45" i="112"/>
  <c r="D45" i="112"/>
  <c r="E45" i="112"/>
  <c r="F45" i="112"/>
  <c r="G45" i="112"/>
  <c r="H45" i="112"/>
  <c r="I45" i="112"/>
  <c r="J45" i="112"/>
  <c r="K45" i="112"/>
  <c r="L45" i="112"/>
  <c r="M45" i="112"/>
  <c r="N45" i="112"/>
  <c r="O45" i="112"/>
  <c r="P45" i="112"/>
  <c r="Q45" i="112"/>
  <c r="R45" i="112"/>
  <c r="S45" i="112"/>
  <c r="T45" i="112"/>
  <c r="U45" i="112"/>
  <c r="B46" i="2"/>
  <c r="B46" i="112"/>
  <c r="C46" i="112"/>
  <c r="D46" i="112"/>
  <c r="E46" i="112"/>
  <c r="F46" i="112"/>
  <c r="G46" i="112"/>
  <c r="H46" i="112"/>
  <c r="I46" i="112"/>
  <c r="J46" i="112"/>
  <c r="K46" i="112"/>
  <c r="L46" i="112"/>
  <c r="M46" i="112"/>
  <c r="N46" i="112"/>
  <c r="O46" i="112"/>
  <c r="P46" i="112"/>
  <c r="Q46" i="112"/>
  <c r="R46" i="112"/>
  <c r="S46" i="112"/>
  <c r="T46" i="112"/>
  <c r="U46" i="112"/>
  <c r="B47" i="2"/>
  <c r="B47" i="112"/>
  <c r="C47" i="112"/>
  <c r="D47" i="112"/>
  <c r="E47" i="112"/>
  <c r="F47" i="112"/>
  <c r="G47" i="112"/>
  <c r="H47" i="112"/>
  <c r="I47" i="112"/>
  <c r="J47" i="112"/>
  <c r="K47" i="112"/>
  <c r="L47" i="112"/>
  <c r="M47" i="112"/>
  <c r="N47" i="112"/>
  <c r="O47" i="112"/>
  <c r="P47" i="112"/>
  <c r="Q47" i="112"/>
  <c r="R47" i="112"/>
  <c r="S47" i="112"/>
  <c r="T47" i="112"/>
  <c r="U47" i="112"/>
  <c r="B48" i="2"/>
  <c r="B48" i="112"/>
  <c r="C48" i="112"/>
  <c r="D48" i="112"/>
  <c r="E48" i="112"/>
  <c r="F48" i="112"/>
  <c r="G48" i="112"/>
  <c r="H48" i="112"/>
  <c r="I48" i="112"/>
  <c r="J48" i="112"/>
  <c r="K48" i="112"/>
  <c r="L48" i="112"/>
  <c r="M48" i="112"/>
  <c r="N48" i="112"/>
  <c r="O48" i="112"/>
  <c r="P48" i="112"/>
  <c r="Q48" i="112"/>
  <c r="R48" i="112"/>
  <c r="S48" i="112"/>
  <c r="T48" i="112"/>
  <c r="U48" i="112"/>
  <c r="B50" i="112"/>
  <c r="C50" i="112"/>
  <c r="D50" i="112"/>
  <c r="E50" i="112"/>
  <c r="F50" i="112"/>
  <c r="G50" i="112"/>
  <c r="H50" i="112"/>
  <c r="I50" i="112"/>
  <c r="J50" i="112"/>
  <c r="K50" i="112"/>
  <c r="L50" i="112"/>
  <c r="M50" i="112"/>
  <c r="N50" i="112"/>
  <c r="O50" i="112"/>
  <c r="P50" i="112"/>
  <c r="Q50" i="112"/>
  <c r="R50" i="112"/>
  <c r="S50" i="112"/>
  <c r="T50" i="112"/>
  <c r="U50" i="112"/>
  <c r="B51" i="2"/>
  <c r="B51" i="112"/>
  <c r="C51" i="112"/>
  <c r="D51" i="112"/>
  <c r="E51" i="112"/>
  <c r="F51" i="112"/>
  <c r="G51" i="112"/>
  <c r="H51" i="112"/>
  <c r="I51" i="112"/>
  <c r="J51" i="112"/>
  <c r="K51" i="112"/>
  <c r="L51" i="112"/>
  <c r="M51" i="112"/>
  <c r="N51" i="112"/>
  <c r="O51" i="112"/>
  <c r="P51" i="112"/>
  <c r="Q51" i="112"/>
  <c r="R51" i="112"/>
  <c r="S51" i="112"/>
  <c r="T51" i="112"/>
  <c r="U51" i="112"/>
  <c r="B53" i="112"/>
  <c r="C53" i="112"/>
  <c r="D53" i="112"/>
  <c r="E53" i="112"/>
  <c r="F53" i="112"/>
  <c r="G53" i="112"/>
  <c r="H53" i="112"/>
  <c r="I53" i="112"/>
  <c r="J53" i="112"/>
  <c r="K53" i="112"/>
  <c r="L53" i="112"/>
  <c r="M53" i="112"/>
  <c r="N53" i="112"/>
  <c r="O53" i="112"/>
  <c r="P53" i="112"/>
  <c r="Q53" i="112"/>
  <c r="R53" i="112"/>
  <c r="S53" i="112"/>
  <c r="T53" i="112"/>
  <c r="U53" i="112"/>
  <c r="B54" i="2"/>
  <c r="B54" i="112"/>
  <c r="C54" i="112"/>
  <c r="D54" i="112"/>
  <c r="E54" i="112"/>
  <c r="F54" i="112"/>
  <c r="G54" i="112"/>
  <c r="H54" i="112"/>
  <c r="I54" i="112"/>
  <c r="J54" i="112"/>
  <c r="K54" i="112"/>
  <c r="L54" i="112"/>
  <c r="M54" i="112"/>
  <c r="N54" i="112"/>
  <c r="O54" i="112"/>
  <c r="P54" i="112"/>
  <c r="Q54" i="112"/>
  <c r="R54" i="112"/>
  <c r="S54" i="112"/>
  <c r="T54" i="112"/>
  <c r="U54" i="112"/>
  <c r="B55" i="2"/>
  <c r="B55" i="112"/>
  <c r="C55" i="112"/>
  <c r="D55" i="112"/>
  <c r="E55" i="112"/>
  <c r="F55" i="112"/>
  <c r="G55" i="112"/>
  <c r="H55" i="112"/>
  <c r="I55" i="112"/>
  <c r="J55" i="112"/>
  <c r="K55" i="112"/>
  <c r="L55" i="112"/>
  <c r="M55" i="112"/>
  <c r="N55" i="112"/>
  <c r="O55" i="112"/>
  <c r="P55" i="112"/>
  <c r="Q55" i="112"/>
  <c r="R55" i="112"/>
  <c r="S55" i="112"/>
  <c r="T55" i="112"/>
  <c r="U55" i="112"/>
  <c r="B56" i="2"/>
  <c r="B56" i="112"/>
  <c r="C56" i="112"/>
  <c r="D56" i="112"/>
  <c r="E56" i="112"/>
  <c r="F56" i="112"/>
  <c r="G56" i="112"/>
  <c r="H56" i="112"/>
  <c r="I56" i="112"/>
  <c r="J56" i="112"/>
  <c r="K56" i="112"/>
  <c r="L56" i="112"/>
  <c r="M56" i="112"/>
  <c r="N56" i="112"/>
  <c r="O56" i="112"/>
  <c r="P56" i="112"/>
  <c r="Q56" i="112"/>
  <c r="R56" i="112"/>
  <c r="S56" i="112"/>
  <c r="T56" i="112"/>
  <c r="U56" i="112"/>
  <c r="B57" i="2"/>
  <c r="B57" i="112"/>
  <c r="C57" i="112"/>
  <c r="D57" i="112"/>
  <c r="E57" i="112"/>
  <c r="F57" i="112"/>
  <c r="G57" i="112"/>
  <c r="H57" i="112"/>
  <c r="I57" i="112"/>
  <c r="J57" i="112"/>
  <c r="K57" i="112"/>
  <c r="L57" i="112"/>
  <c r="M57" i="112"/>
  <c r="N57" i="112"/>
  <c r="O57" i="112"/>
  <c r="P57" i="112"/>
  <c r="Q57" i="112"/>
  <c r="R57" i="112"/>
  <c r="S57" i="112"/>
  <c r="T57" i="112"/>
  <c r="U57" i="112"/>
  <c r="B58" i="2"/>
  <c r="B58" i="112"/>
  <c r="C58" i="112"/>
  <c r="D58" i="112"/>
  <c r="E58" i="112"/>
  <c r="F58" i="112"/>
  <c r="G58" i="112"/>
  <c r="H58" i="112"/>
  <c r="I58" i="112"/>
  <c r="J58" i="112"/>
  <c r="K58" i="112"/>
  <c r="L58" i="112"/>
  <c r="M58" i="112"/>
  <c r="N58" i="112"/>
  <c r="O58" i="112"/>
  <c r="P58" i="112"/>
  <c r="Q58" i="112"/>
  <c r="R58" i="112"/>
  <c r="S58" i="112"/>
  <c r="T58" i="112"/>
  <c r="U58" i="112"/>
  <c r="B59" i="112"/>
  <c r="C59" i="112"/>
  <c r="D59" i="112"/>
  <c r="E59" i="112"/>
  <c r="F59" i="112"/>
  <c r="G59" i="112"/>
  <c r="H59" i="112"/>
  <c r="I59" i="112"/>
  <c r="J59" i="112"/>
  <c r="K59" i="112"/>
  <c r="L59" i="112"/>
  <c r="M59" i="112"/>
  <c r="N59" i="112"/>
  <c r="O59" i="112"/>
  <c r="P59" i="112"/>
  <c r="Q59" i="112"/>
  <c r="R59" i="112"/>
  <c r="S59" i="112"/>
  <c r="T59" i="112"/>
  <c r="U59" i="112"/>
  <c r="B60" i="112"/>
  <c r="C60" i="112"/>
  <c r="D60" i="112"/>
  <c r="E60" i="112"/>
  <c r="F60" i="112"/>
  <c r="G60" i="112"/>
  <c r="H60" i="112"/>
  <c r="I60" i="112"/>
  <c r="J60" i="112"/>
  <c r="K60" i="112"/>
  <c r="L60" i="112"/>
  <c r="M60" i="112"/>
  <c r="N60" i="112"/>
  <c r="O60" i="112"/>
  <c r="P60" i="112"/>
  <c r="Q60" i="112"/>
  <c r="R60" i="112"/>
  <c r="S60" i="112"/>
  <c r="T60" i="112"/>
  <c r="U60" i="112"/>
  <c r="B61" i="112"/>
  <c r="C61" i="112"/>
  <c r="D61" i="112"/>
  <c r="E61" i="112"/>
  <c r="F61" i="112"/>
  <c r="G61" i="112"/>
  <c r="H61" i="112"/>
  <c r="I61" i="112"/>
  <c r="J61" i="112"/>
  <c r="K61" i="112"/>
  <c r="L61" i="112"/>
  <c r="M61" i="112"/>
  <c r="N61" i="112"/>
  <c r="O61" i="112"/>
  <c r="P61" i="112"/>
  <c r="Q61" i="112"/>
  <c r="R61" i="112"/>
  <c r="S61" i="112"/>
  <c r="T61" i="112"/>
  <c r="U61" i="112"/>
  <c r="B62" i="112"/>
  <c r="C62" i="112"/>
  <c r="D62" i="112"/>
  <c r="E62" i="112"/>
  <c r="F62" i="112"/>
  <c r="G62" i="112"/>
  <c r="H62" i="112"/>
  <c r="I62" i="112"/>
  <c r="J62" i="112"/>
  <c r="K62" i="112"/>
  <c r="L62" i="112"/>
  <c r="M62" i="112"/>
  <c r="N62" i="112"/>
  <c r="O62" i="112"/>
  <c r="P62" i="112"/>
  <c r="Q62" i="112"/>
  <c r="R62" i="112"/>
  <c r="S62" i="112"/>
  <c r="T62" i="112"/>
  <c r="U62" i="112"/>
  <c r="B63" i="112"/>
  <c r="C63" i="112"/>
  <c r="D63" i="112"/>
  <c r="E63" i="112"/>
  <c r="F63" i="112"/>
  <c r="G63" i="112"/>
  <c r="H63" i="112"/>
  <c r="I63" i="112"/>
  <c r="J63" i="112"/>
  <c r="K63" i="112"/>
  <c r="L63" i="112"/>
  <c r="M63" i="112"/>
  <c r="N63" i="112"/>
  <c r="O63" i="112"/>
  <c r="P63" i="112"/>
  <c r="Q63" i="112"/>
  <c r="R63" i="112"/>
  <c r="S63" i="112"/>
  <c r="T63" i="112"/>
  <c r="U63" i="112"/>
  <c r="B64" i="112"/>
  <c r="C64" i="112"/>
  <c r="D64" i="112"/>
  <c r="E64" i="112"/>
  <c r="F64" i="112"/>
  <c r="G64" i="112"/>
  <c r="H64" i="112"/>
  <c r="I64" i="112"/>
  <c r="J64" i="112"/>
  <c r="K64" i="112"/>
  <c r="L64" i="112"/>
  <c r="M64" i="112"/>
  <c r="N64" i="112"/>
  <c r="O64" i="112"/>
  <c r="P64" i="112"/>
  <c r="Q64" i="112"/>
  <c r="R64" i="112"/>
  <c r="S64" i="112"/>
  <c r="T64" i="112"/>
  <c r="U64" i="112"/>
  <c r="B65" i="112"/>
  <c r="C65" i="112"/>
  <c r="D65" i="112"/>
  <c r="E65" i="112"/>
  <c r="F65" i="112"/>
  <c r="G65" i="112"/>
  <c r="H65" i="112"/>
  <c r="I65" i="112"/>
  <c r="J65" i="112"/>
  <c r="K65" i="112"/>
  <c r="L65" i="112"/>
  <c r="M65" i="112"/>
  <c r="N65" i="112"/>
  <c r="O65" i="112"/>
  <c r="P65" i="112"/>
  <c r="Q65" i="112"/>
  <c r="R65" i="112"/>
  <c r="S65" i="112"/>
  <c r="T65" i="112"/>
  <c r="U65" i="112"/>
  <c r="B66" i="112"/>
  <c r="C66" i="112"/>
  <c r="D66" i="112"/>
  <c r="E66" i="112"/>
  <c r="F66" i="112"/>
  <c r="G66" i="112"/>
  <c r="H66" i="112"/>
  <c r="I66" i="112"/>
  <c r="J66" i="112"/>
  <c r="K66" i="112"/>
  <c r="L66" i="112"/>
  <c r="M66" i="112"/>
  <c r="N66" i="112"/>
  <c r="O66" i="112"/>
  <c r="P66" i="112"/>
  <c r="Q66" i="112"/>
  <c r="R66" i="112"/>
  <c r="S66" i="112"/>
  <c r="T66" i="112"/>
  <c r="U66" i="112"/>
  <c r="B67" i="112"/>
  <c r="C67" i="112"/>
  <c r="D67" i="112"/>
  <c r="E67" i="112"/>
  <c r="F67" i="112"/>
  <c r="G67" i="112"/>
  <c r="H67" i="112"/>
  <c r="I67" i="112"/>
  <c r="J67" i="112"/>
  <c r="K67" i="112"/>
  <c r="L67" i="112"/>
  <c r="M67" i="112"/>
  <c r="N67" i="112"/>
  <c r="O67" i="112"/>
  <c r="P67" i="112"/>
  <c r="Q67" i="112"/>
  <c r="R67" i="112"/>
  <c r="S67" i="112"/>
  <c r="T67" i="112"/>
  <c r="U67" i="112"/>
  <c r="B68" i="112"/>
  <c r="C68" i="112"/>
  <c r="D68" i="112"/>
  <c r="E68" i="112"/>
  <c r="F68" i="112"/>
  <c r="G68" i="112"/>
  <c r="H68" i="112"/>
  <c r="I68" i="112"/>
  <c r="J68" i="112"/>
  <c r="K68" i="112"/>
  <c r="L68" i="112"/>
  <c r="M68" i="112"/>
  <c r="N68" i="112"/>
  <c r="O68" i="112"/>
  <c r="P68" i="112"/>
  <c r="Q68" i="112"/>
  <c r="R68" i="112"/>
  <c r="S68" i="112"/>
  <c r="T68" i="112"/>
  <c r="U68" i="112"/>
  <c r="B69" i="112"/>
  <c r="C69" i="112"/>
  <c r="D69" i="112"/>
  <c r="E69" i="112"/>
  <c r="F69" i="112"/>
  <c r="G69" i="112"/>
  <c r="H69" i="112"/>
  <c r="I69" i="112"/>
  <c r="J69" i="112"/>
  <c r="K69" i="112"/>
  <c r="L69" i="112"/>
  <c r="M69" i="112"/>
  <c r="N69" i="112"/>
  <c r="O69" i="112"/>
  <c r="P69" i="112"/>
  <c r="Q69" i="112"/>
  <c r="R69" i="112"/>
  <c r="S69" i="112"/>
  <c r="T69" i="112"/>
  <c r="U69" i="112"/>
  <c r="J6" i="106"/>
  <c r="K6" i="106"/>
  <c r="L6" i="106"/>
  <c r="M6" i="106"/>
  <c r="N6" i="106"/>
  <c r="O6" i="106"/>
  <c r="P6" i="106"/>
  <c r="Q6" i="106"/>
  <c r="R6" i="106"/>
  <c r="S6" i="106"/>
  <c r="T6" i="106"/>
  <c r="U6" i="106"/>
  <c r="J7" i="106"/>
  <c r="K7" i="106"/>
  <c r="L7" i="106"/>
  <c r="M7" i="106"/>
  <c r="N7" i="106"/>
  <c r="O7" i="106"/>
  <c r="P7" i="106"/>
  <c r="Q7" i="106"/>
  <c r="R7" i="106"/>
  <c r="S7" i="106"/>
  <c r="T7" i="106"/>
  <c r="U7" i="106"/>
  <c r="J9" i="106"/>
  <c r="K9" i="106"/>
  <c r="L9" i="106"/>
  <c r="M9" i="106"/>
  <c r="N9" i="106"/>
  <c r="O9" i="106"/>
  <c r="P9" i="106"/>
  <c r="Q9" i="106"/>
  <c r="R9" i="106"/>
  <c r="S9" i="106"/>
  <c r="T9" i="106"/>
  <c r="U9" i="106"/>
  <c r="J10" i="106"/>
  <c r="K10" i="106"/>
  <c r="L10" i="106"/>
  <c r="M10" i="106"/>
  <c r="N10" i="106"/>
  <c r="O10" i="106"/>
  <c r="P10" i="106"/>
  <c r="Q10" i="106"/>
  <c r="R10" i="106"/>
  <c r="S10" i="106"/>
  <c r="T10" i="106"/>
  <c r="U10" i="106"/>
  <c r="J12" i="106"/>
  <c r="K12" i="106"/>
  <c r="L12" i="106"/>
  <c r="M12" i="106"/>
  <c r="N12" i="106"/>
  <c r="O12" i="106"/>
  <c r="P12" i="106"/>
  <c r="Q12" i="106"/>
  <c r="R12" i="106"/>
  <c r="S12" i="106"/>
  <c r="T12" i="106"/>
  <c r="U12" i="106"/>
  <c r="J13" i="106"/>
  <c r="K13" i="106"/>
  <c r="L13" i="106"/>
  <c r="M13" i="106"/>
  <c r="N13" i="106"/>
  <c r="O13" i="106"/>
  <c r="P13" i="106"/>
  <c r="Q13" i="106"/>
  <c r="R13" i="106"/>
  <c r="S13" i="106"/>
  <c r="T13" i="106"/>
  <c r="U13" i="106"/>
  <c r="J15" i="106"/>
  <c r="K15" i="106"/>
  <c r="L15" i="106"/>
  <c r="M15" i="106"/>
  <c r="N15" i="106"/>
  <c r="O15" i="106"/>
  <c r="P15" i="106"/>
  <c r="Q15" i="106"/>
  <c r="R15" i="106"/>
  <c r="S15" i="106"/>
  <c r="T15" i="106"/>
  <c r="U15" i="106"/>
  <c r="J16" i="106"/>
  <c r="K16" i="106"/>
  <c r="L16" i="106"/>
  <c r="M16" i="106"/>
  <c r="N16" i="106"/>
  <c r="O16" i="106"/>
  <c r="P16" i="106"/>
  <c r="Q16" i="106"/>
  <c r="R16" i="106"/>
  <c r="S16" i="106"/>
  <c r="T16" i="106"/>
  <c r="U16" i="106"/>
  <c r="J18" i="106"/>
  <c r="K18" i="106"/>
  <c r="L18" i="106"/>
  <c r="M18" i="106"/>
  <c r="N18" i="106"/>
  <c r="O18" i="106"/>
  <c r="P18" i="106"/>
  <c r="Q18" i="106"/>
  <c r="R18" i="106"/>
  <c r="S18" i="106"/>
  <c r="T18" i="106"/>
  <c r="U18" i="106"/>
  <c r="J19" i="106"/>
  <c r="K19" i="106"/>
  <c r="L19" i="106"/>
  <c r="M19" i="106"/>
  <c r="N19" i="106"/>
  <c r="O19" i="106"/>
  <c r="P19" i="106"/>
  <c r="Q19" i="106"/>
  <c r="R19" i="106"/>
  <c r="S19" i="106"/>
  <c r="T19" i="106"/>
  <c r="U19" i="106"/>
  <c r="J21" i="106"/>
  <c r="K21" i="106"/>
  <c r="L21" i="106"/>
  <c r="M21" i="106"/>
  <c r="N21" i="106"/>
  <c r="O21" i="106"/>
  <c r="P21" i="106"/>
  <c r="Q21" i="106"/>
  <c r="R21" i="106"/>
  <c r="S21" i="106"/>
  <c r="T21" i="106"/>
  <c r="U21" i="106"/>
  <c r="J22" i="106"/>
  <c r="K22" i="106"/>
  <c r="L22" i="106"/>
  <c r="M22" i="106"/>
  <c r="N22" i="106"/>
  <c r="O22" i="106"/>
  <c r="P22" i="106"/>
  <c r="Q22" i="106"/>
  <c r="R22" i="106"/>
  <c r="S22" i="106"/>
  <c r="T22" i="106"/>
  <c r="U22" i="106"/>
  <c r="J24" i="106"/>
  <c r="K24" i="106"/>
  <c r="L24" i="106"/>
  <c r="M24" i="106"/>
  <c r="N24" i="106"/>
  <c r="O24" i="106"/>
  <c r="P24" i="106"/>
  <c r="Q24" i="106"/>
  <c r="R24" i="106"/>
  <c r="S24" i="106"/>
  <c r="T24" i="106"/>
  <c r="U24" i="106"/>
  <c r="J25" i="106"/>
  <c r="K25" i="106"/>
  <c r="L25" i="106"/>
  <c r="M25" i="106"/>
  <c r="N25" i="106"/>
  <c r="O25" i="106"/>
  <c r="P25" i="106"/>
  <c r="Q25" i="106"/>
  <c r="R25" i="106"/>
  <c r="S25" i="106"/>
  <c r="T25" i="106"/>
  <c r="U25" i="106"/>
  <c r="J26" i="106"/>
  <c r="K26" i="106"/>
  <c r="L26" i="106"/>
  <c r="M26" i="106"/>
  <c r="N26" i="106"/>
  <c r="O26" i="106"/>
  <c r="P26" i="106"/>
  <c r="Q26" i="106"/>
  <c r="R26" i="106"/>
  <c r="S26" i="106"/>
  <c r="T26" i="106"/>
  <c r="U26" i="106"/>
  <c r="J27" i="106"/>
  <c r="K27" i="106"/>
  <c r="L27" i="106"/>
  <c r="M27" i="106"/>
  <c r="N27" i="106"/>
  <c r="O27" i="106"/>
  <c r="P27" i="106"/>
  <c r="Q27" i="106"/>
  <c r="R27" i="106"/>
  <c r="S27" i="106"/>
  <c r="T27" i="106"/>
  <c r="U27" i="106"/>
  <c r="J29" i="106"/>
  <c r="K29" i="106"/>
  <c r="L29" i="106"/>
  <c r="M29" i="106"/>
  <c r="N29" i="106"/>
  <c r="O29" i="106"/>
  <c r="P29" i="106"/>
  <c r="Q29" i="106"/>
  <c r="R29" i="106"/>
  <c r="S29" i="106"/>
  <c r="T29" i="106"/>
  <c r="U29" i="106"/>
  <c r="J30" i="106"/>
  <c r="K30" i="106"/>
  <c r="L30" i="106"/>
  <c r="M30" i="106"/>
  <c r="N30" i="106"/>
  <c r="O30" i="106"/>
  <c r="P30" i="106"/>
  <c r="Q30" i="106"/>
  <c r="R30" i="106"/>
  <c r="S30" i="106"/>
  <c r="T30" i="106"/>
  <c r="U30" i="106"/>
  <c r="J31" i="106"/>
  <c r="K31" i="106"/>
  <c r="L31" i="106"/>
  <c r="M31" i="106"/>
  <c r="N31" i="106"/>
  <c r="O31" i="106"/>
  <c r="P31" i="106"/>
  <c r="Q31" i="106"/>
  <c r="R31" i="106"/>
  <c r="S31" i="106"/>
  <c r="T31" i="106"/>
  <c r="U31" i="106"/>
  <c r="J32" i="106"/>
  <c r="K32" i="106"/>
  <c r="L32" i="106"/>
  <c r="M32" i="106"/>
  <c r="N32" i="106"/>
  <c r="O32" i="106"/>
  <c r="P32" i="106"/>
  <c r="Q32" i="106"/>
  <c r="R32" i="106"/>
  <c r="S32" i="106"/>
  <c r="T32" i="106"/>
  <c r="U32" i="106"/>
  <c r="J34" i="106"/>
  <c r="K34" i="106"/>
  <c r="L34" i="106"/>
  <c r="M34" i="106"/>
  <c r="N34" i="106"/>
  <c r="O34" i="106"/>
  <c r="P34" i="106"/>
  <c r="Q34" i="106"/>
  <c r="R34" i="106"/>
  <c r="S34" i="106"/>
  <c r="T34" i="106"/>
  <c r="U34" i="106"/>
  <c r="J35" i="106"/>
  <c r="K35" i="106"/>
  <c r="L35" i="106"/>
  <c r="M35" i="106"/>
  <c r="N35" i="106"/>
  <c r="O35" i="106"/>
  <c r="P35" i="106"/>
  <c r="Q35" i="106"/>
  <c r="R35" i="106"/>
  <c r="S35" i="106"/>
  <c r="T35" i="106"/>
  <c r="U35" i="106"/>
  <c r="J36" i="106"/>
  <c r="K36" i="106"/>
  <c r="L36" i="106"/>
  <c r="M36" i="106"/>
  <c r="N36" i="106"/>
  <c r="O36" i="106"/>
  <c r="P36" i="106"/>
  <c r="Q36" i="106"/>
  <c r="R36" i="106"/>
  <c r="S36" i="106"/>
  <c r="T36" i="106"/>
  <c r="U36" i="106"/>
  <c r="J37" i="106"/>
  <c r="K37" i="106"/>
  <c r="L37" i="106"/>
  <c r="M37" i="106"/>
  <c r="N37" i="106"/>
  <c r="O37" i="106"/>
  <c r="P37" i="106"/>
  <c r="Q37" i="106"/>
  <c r="R37" i="106"/>
  <c r="S37" i="106"/>
  <c r="T37" i="106"/>
  <c r="U37" i="106"/>
  <c r="J38" i="106"/>
  <c r="K38" i="106"/>
  <c r="L38" i="106"/>
  <c r="M38" i="106"/>
  <c r="N38" i="106"/>
  <c r="O38" i="106"/>
  <c r="P38" i="106"/>
  <c r="Q38" i="106"/>
  <c r="R38" i="106"/>
  <c r="S38" i="106"/>
  <c r="T38" i="106"/>
  <c r="U38" i="106"/>
  <c r="J39" i="106"/>
  <c r="K39" i="106"/>
  <c r="L39" i="106"/>
  <c r="M39" i="106"/>
  <c r="N39" i="106"/>
  <c r="O39" i="106"/>
  <c r="P39" i="106"/>
  <c r="Q39" i="106"/>
  <c r="R39" i="106"/>
  <c r="S39" i="106"/>
  <c r="T39" i="106"/>
  <c r="U39" i="106"/>
  <c r="J40" i="106"/>
  <c r="K40" i="106"/>
  <c r="L40" i="106"/>
  <c r="M40" i="106"/>
  <c r="N40" i="106"/>
  <c r="O40" i="106"/>
  <c r="P40" i="106"/>
  <c r="Q40" i="106"/>
  <c r="R40" i="106"/>
  <c r="S40" i="106"/>
  <c r="T40" i="106"/>
  <c r="U40" i="106"/>
  <c r="J41" i="106"/>
  <c r="K41" i="106"/>
  <c r="L41" i="106"/>
  <c r="M41" i="106"/>
  <c r="N41" i="106"/>
  <c r="O41" i="106"/>
  <c r="P41" i="106"/>
  <c r="Q41" i="106"/>
  <c r="R41" i="106"/>
  <c r="S41" i="106"/>
  <c r="T41" i="106"/>
  <c r="U41" i="106"/>
  <c r="J42" i="106"/>
  <c r="K42" i="106"/>
  <c r="L42" i="106"/>
  <c r="M42" i="106"/>
  <c r="N42" i="106"/>
  <c r="O42" i="106"/>
  <c r="P42" i="106"/>
  <c r="Q42" i="106"/>
  <c r="R42" i="106"/>
  <c r="S42" i="106"/>
  <c r="T42" i="106"/>
  <c r="U42" i="106"/>
  <c r="J43" i="106"/>
  <c r="K43" i="106"/>
  <c r="L43" i="106"/>
  <c r="M43" i="106"/>
  <c r="N43" i="106"/>
  <c r="O43" i="106"/>
  <c r="P43" i="106"/>
  <c r="Q43" i="106"/>
  <c r="R43" i="106"/>
  <c r="S43" i="106"/>
  <c r="T43" i="106"/>
  <c r="U43" i="106"/>
  <c r="J44" i="106"/>
  <c r="K44" i="106"/>
  <c r="L44" i="106"/>
  <c r="M44" i="106"/>
  <c r="N44" i="106"/>
  <c r="O44" i="106"/>
  <c r="P44" i="106"/>
  <c r="Q44" i="106"/>
  <c r="R44" i="106"/>
  <c r="S44" i="106"/>
  <c r="T44" i="106"/>
  <c r="U44" i="106"/>
  <c r="J45" i="106"/>
  <c r="K45" i="106"/>
  <c r="L45" i="106"/>
  <c r="M45" i="106"/>
  <c r="N45" i="106"/>
  <c r="O45" i="106"/>
  <c r="P45" i="106"/>
  <c r="Q45" i="106"/>
  <c r="R45" i="106"/>
  <c r="S45" i="106"/>
  <c r="T45" i="106"/>
  <c r="U45" i="106"/>
  <c r="J46" i="106"/>
  <c r="K46" i="106"/>
  <c r="L46" i="106"/>
  <c r="M46" i="106"/>
  <c r="N46" i="106"/>
  <c r="O46" i="106"/>
  <c r="P46" i="106"/>
  <c r="Q46" i="106"/>
  <c r="R46" i="106"/>
  <c r="S46" i="106"/>
  <c r="T46" i="106"/>
  <c r="U46" i="106"/>
  <c r="J47" i="106"/>
  <c r="K47" i="106"/>
  <c r="L47" i="106"/>
  <c r="M47" i="106"/>
  <c r="N47" i="106"/>
  <c r="O47" i="106"/>
  <c r="P47" i="106"/>
  <c r="Q47" i="106"/>
  <c r="R47" i="106"/>
  <c r="S47" i="106"/>
  <c r="T47" i="106"/>
  <c r="U47" i="106"/>
  <c r="J48" i="106"/>
  <c r="K48" i="106"/>
  <c r="L48" i="106"/>
  <c r="M48" i="106"/>
  <c r="N48" i="106"/>
  <c r="O48" i="106"/>
  <c r="P48" i="106"/>
  <c r="Q48" i="106"/>
  <c r="R48" i="106"/>
  <c r="S48" i="106"/>
  <c r="T48" i="106"/>
  <c r="U48" i="106"/>
  <c r="J50" i="106"/>
  <c r="K50" i="106"/>
  <c r="L50" i="106"/>
  <c r="M50" i="106"/>
  <c r="N50" i="106"/>
  <c r="O50" i="106"/>
  <c r="P50" i="106"/>
  <c r="Q50" i="106"/>
  <c r="R50" i="106"/>
  <c r="S50" i="106"/>
  <c r="T50" i="106"/>
  <c r="U50" i="106"/>
  <c r="J51" i="106"/>
  <c r="K51" i="106"/>
  <c r="L51" i="106"/>
  <c r="M51" i="106"/>
  <c r="N51" i="106"/>
  <c r="O51" i="106"/>
  <c r="P51" i="106"/>
  <c r="Q51" i="106"/>
  <c r="R51" i="106"/>
  <c r="S51" i="106"/>
  <c r="T51" i="106"/>
  <c r="U51" i="106"/>
  <c r="J53" i="106"/>
  <c r="K53" i="106"/>
  <c r="L53" i="106"/>
  <c r="M53" i="106"/>
  <c r="N53" i="106"/>
  <c r="O53" i="106"/>
  <c r="P53" i="106"/>
  <c r="Q53" i="106"/>
  <c r="R53" i="106"/>
  <c r="S53" i="106"/>
  <c r="T53" i="106"/>
  <c r="U53" i="106"/>
  <c r="J54" i="106"/>
  <c r="K54" i="106"/>
  <c r="L54" i="106"/>
  <c r="M54" i="106"/>
  <c r="N54" i="106"/>
  <c r="O54" i="106"/>
  <c r="P54" i="106"/>
  <c r="Q54" i="106"/>
  <c r="R54" i="106"/>
  <c r="S54" i="106"/>
  <c r="T54" i="106"/>
  <c r="U54" i="106"/>
  <c r="J55" i="106"/>
  <c r="K55" i="106"/>
  <c r="L55" i="106"/>
  <c r="M55" i="106"/>
  <c r="N55" i="106"/>
  <c r="O55" i="106"/>
  <c r="P55" i="106"/>
  <c r="Q55" i="106"/>
  <c r="R55" i="106"/>
  <c r="S55" i="106"/>
  <c r="T55" i="106"/>
  <c r="U55" i="106"/>
  <c r="J56" i="106"/>
  <c r="K56" i="106"/>
  <c r="L56" i="106"/>
  <c r="M56" i="106"/>
  <c r="N56" i="106"/>
  <c r="O56" i="106"/>
  <c r="P56" i="106"/>
  <c r="Q56" i="106"/>
  <c r="R56" i="106"/>
  <c r="S56" i="106"/>
  <c r="T56" i="106"/>
  <c r="U56" i="106"/>
  <c r="J57" i="106"/>
  <c r="K57" i="106"/>
  <c r="L57" i="106"/>
  <c r="M57" i="106"/>
  <c r="N57" i="106"/>
  <c r="O57" i="106"/>
  <c r="P57" i="106"/>
  <c r="Q57" i="106"/>
  <c r="R57" i="106"/>
  <c r="S57" i="106"/>
  <c r="T57" i="106"/>
  <c r="U57" i="106"/>
  <c r="J58" i="106"/>
  <c r="K58" i="106"/>
  <c r="L58" i="106"/>
  <c r="M58" i="106"/>
  <c r="N58" i="106"/>
  <c r="O58" i="106"/>
  <c r="P58" i="106"/>
  <c r="Q58" i="106"/>
  <c r="R58" i="106"/>
  <c r="S58" i="106"/>
  <c r="T58" i="106"/>
  <c r="U58" i="106"/>
  <c r="B6" i="106"/>
  <c r="C6" i="106"/>
  <c r="D6" i="106"/>
  <c r="E6" i="106"/>
  <c r="F6" i="106"/>
  <c r="G6" i="106"/>
  <c r="H6" i="106"/>
  <c r="I6" i="106"/>
  <c r="B7" i="106"/>
  <c r="C7" i="106"/>
  <c r="D7" i="106"/>
  <c r="E7" i="106"/>
  <c r="F7" i="106"/>
  <c r="G7" i="106"/>
  <c r="H7" i="106"/>
  <c r="I7" i="106"/>
  <c r="B9" i="106"/>
  <c r="C9" i="106"/>
  <c r="D9" i="106"/>
  <c r="E9" i="106"/>
  <c r="F9" i="106"/>
  <c r="G9" i="106"/>
  <c r="H9" i="106"/>
  <c r="I9" i="106"/>
  <c r="B10" i="106"/>
  <c r="C10" i="106"/>
  <c r="D10" i="106"/>
  <c r="E10" i="106"/>
  <c r="F10" i="106"/>
  <c r="G10" i="106"/>
  <c r="H10" i="106"/>
  <c r="I10" i="106"/>
  <c r="B12" i="106"/>
  <c r="C12" i="106"/>
  <c r="D12" i="106"/>
  <c r="E12" i="106"/>
  <c r="F12" i="106"/>
  <c r="G12" i="106"/>
  <c r="H12" i="106"/>
  <c r="I12" i="106"/>
  <c r="B13" i="106"/>
  <c r="C13" i="106"/>
  <c r="D13" i="106"/>
  <c r="E13" i="106"/>
  <c r="F13" i="106"/>
  <c r="G13" i="106"/>
  <c r="H13" i="106"/>
  <c r="I13" i="106"/>
  <c r="B15" i="106"/>
  <c r="C15" i="106"/>
  <c r="D15" i="106"/>
  <c r="E15" i="106"/>
  <c r="F15" i="106"/>
  <c r="G15" i="106"/>
  <c r="H15" i="106"/>
  <c r="I15" i="106"/>
  <c r="B16" i="106"/>
  <c r="C16" i="106"/>
  <c r="D16" i="106"/>
  <c r="E16" i="106"/>
  <c r="F16" i="106"/>
  <c r="G16" i="106"/>
  <c r="H16" i="106"/>
  <c r="I16" i="106"/>
  <c r="B18" i="106"/>
  <c r="C18" i="106"/>
  <c r="D18" i="106"/>
  <c r="E18" i="106"/>
  <c r="F18" i="106"/>
  <c r="G18" i="106"/>
  <c r="H18" i="106"/>
  <c r="I18" i="106"/>
  <c r="B19" i="106"/>
  <c r="C19" i="106"/>
  <c r="D19" i="106"/>
  <c r="E19" i="106"/>
  <c r="F19" i="106"/>
  <c r="G19" i="106"/>
  <c r="H19" i="106"/>
  <c r="I19" i="106"/>
  <c r="B21" i="106"/>
  <c r="C21" i="106"/>
  <c r="D21" i="106"/>
  <c r="E21" i="106"/>
  <c r="F21" i="106"/>
  <c r="G21" i="106"/>
  <c r="H21" i="106"/>
  <c r="I21" i="106"/>
  <c r="B22" i="106"/>
  <c r="C22" i="106"/>
  <c r="D22" i="106"/>
  <c r="E22" i="106"/>
  <c r="F22" i="106"/>
  <c r="G22" i="106"/>
  <c r="H22" i="106"/>
  <c r="I22" i="106"/>
  <c r="B24" i="106"/>
  <c r="C24" i="106"/>
  <c r="D24" i="106"/>
  <c r="E24" i="106"/>
  <c r="F24" i="106"/>
  <c r="G24" i="106"/>
  <c r="H24" i="106"/>
  <c r="I24" i="106"/>
  <c r="B25" i="106"/>
  <c r="C25" i="106"/>
  <c r="D25" i="106"/>
  <c r="E25" i="106"/>
  <c r="F25" i="106"/>
  <c r="G25" i="106"/>
  <c r="H25" i="106"/>
  <c r="I25" i="106"/>
  <c r="B26" i="106"/>
  <c r="C26" i="106"/>
  <c r="D26" i="106"/>
  <c r="E26" i="106"/>
  <c r="F26" i="106"/>
  <c r="G26" i="106"/>
  <c r="H26" i="106"/>
  <c r="I26" i="106"/>
  <c r="B27" i="106"/>
  <c r="C27" i="106"/>
  <c r="D27" i="106"/>
  <c r="E27" i="106"/>
  <c r="F27" i="106"/>
  <c r="G27" i="106"/>
  <c r="H27" i="106"/>
  <c r="I27" i="106"/>
  <c r="B29" i="106"/>
  <c r="C29" i="106"/>
  <c r="D29" i="106"/>
  <c r="E29" i="106"/>
  <c r="F29" i="106"/>
  <c r="G29" i="106"/>
  <c r="H29" i="106"/>
  <c r="I29" i="106"/>
  <c r="B30" i="106"/>
  <c r="C30" i="106"/>
  <c r="D30" i="106"/>
  <c r="E30" i="106"/>
  <c r="F30" i="106"/>
  <c r="G30" i="106"/>
  <c r="H30" i="106"/>
  <c r="I30" i="106"/>
  <c r="B31" i="106"/>
  <c r="C31" i="106"/>
  <c r="D31" i="106"/>
  <c r="E31" i="106"/>
  <c r="F31" i="106"/>
  <c r="G31" i="106"/>
  <c r="H31" i="106"/>
  <c r="I31" i="106"/>
  <c r="B32" i="106"/>
  <c r="C32" i="106"/>
  <c r="D32" i="106"/>
  <c r="E32" i="106"/>
  <c r="F32" i="106"/>
  <c r="G32" i="106"/>
  <c r="H32" i="106"/>
  <c r="I32" i="106"/>
  <c r="B34" i="106"/>
  <c r="C34" i="106"/>
  <c r="D34" i="106"/>
  <c r="E34" i="106"/>
  <c r="F34" i="106"/>
  <c r="G34" i="106"/>
  <c r="H34" i="106"/>
  <c r="I34" i="106"/>
  <c r="B35" i="106"/>
  <c r="C35" i="106"/>
  <c r="D35" i="106"/>
  <c r="E35" i="106"/>
  <c r="F35" i="106"/>
  <c r="G35" i="106"/>
  <c r="H35" i="106"/>
  <c r="I35" i="106"/>
  <c r="B36" i="106"/>
  <c r="C36" i="106"/>
  <c r="D36" i="106"/>
  <c r="E36" i="106"/>
  <c r="F36" i="106"/>
  <c r="G36" i="106"/>
  <c r="H36" i="106"/>
  <c r="I36" i="106"/>
  <c r="B37" i="106"/>
  <c r="C37" i="106"/>
  <c r="D37" i="106"/>
  <c r="E37" i="106"/>
  <c r="F37" i="106"/>
  <c r="G37" i="106"/>
  <c r="H37" i="106"/>
  <c r="I37" i="106"/>
  <c r="B38" i="106"/>
  <c r="C38" i="106"/>
  <c r="D38" i="106"/>
  <c r="E38" i="106"/>
  <c r="F38" i="106"/>
  <c r="G38" i="106"/>
  <c r="H38" i="106"/>
  <c r="I38" i="106"/>
  <c r="B39" i="106"/>
  <c r="C39" i="106"/>
  <c r="D39" i="106"/>
  <c r="E39" i="106"/>
  <c r="F39" i="106"/>
  <c r="G39" i="106"/>
  <c r="H39" i="106"/>
  <c r="I39" i="106"/>
  <c r="B40" i="106"/>
  <c r="C40" i="106"/>
  <c r="D40" i="106"/>
  <c r="E40" i="106"/>
  <c r="F40" i="106"/>
  <c r="G40" i="106"/>
  <c r="H40" i="106"/>
  <c r="I40" i="106"/>
  <c r="B41" i="106"/>
  <c r="C41" i="106"/>
  <c r="D41" i="106"/>
  <c r="E41" i="106"/>
  <c r="F41" i="106"/>
  <c r="G41" i="106"/>
  <c r="H41" i="106"/>
  <c r="I41" i="106"/>
  <c r="B42" i="106"/>
  <c r="C42" i="106"/>
  <c r="D42" i="106"/>
  <c r="E42" i="106"/>
  <c r="F42" i="106"/>
  <c r="G42" i="106"/>
  <c r="H42" i="106"/>
  <c r="I42" i="106"/>
  <c r="B43" i="106"/>
  <c r="C43" i="106"/>
  <c r="D43" i="106"/>
  <c r="E43" i="106"/>
  <c r="F43" i="106"/>
  <c r="G43" i="106"/>
  <c r="H43" i="106"/>
  <c r="I43" i="106"/>
  <c r="B44" i="106"/>
  <c r="C44" i="106"/>
  <c r="D44" i="106"/>
  <c r="E44" i="106"/>
  <c r="F44" i="106"/>
  <c r="G44" i="106"/>
  <c r="H44" i="106"/>
  <c r="I44" i="106"/>
  <c r="B45" i="106"/>
  <c r="C45" i="106"/>
  <c r="D45" i="106"/>
  <c r="E45" i="106"/>
  <c r="F45" i="106"/>
  <c r="G45" i="106"/>
  <c r="H45" i="106"/>
  <c r="I45" i="106"/>
  <c r="B46" i="106"/>
  <c r="C46" i="106"/>
  <c r="D46" i="106"/>
  <c r="E46" i="106"/>
  <c r="F46" i="106"/>
  <c r="G46" i="106"/>
  <c r="H46" i="106"/>
  <c r="I46" i="106"/>
  <c r="B47" i="106"/>
  <c r="C47" i="106"/>
  <c r="D47" i="106"/>
  <c r="E47" i="106"/>
  <c r="F47" i="106"/>
  <c r="G47" i="106"/>
  <c r="H47" i="106"/>
  <c r="I47" i="106"/>
  <c r="B48" i="106"/>
  <c r="C48" i="106"/>
  <c r="D48" i="106"/>
  <c r="E48" i="106"/>
  <c r="F48" i="106"/>
  <c r="G48" i="106"/>
  <c r="H48" i="106"/>
  <c r="I48" i="106"/>
  <c r="B50" i="106"/>
  <c r="C50" i="106"/>
  <c r="D50" i="106"/>
  <c r="E50" i="106"/>
  <c r="F50" i="106"/>
  <c r="G50" i="106"/>
  <c r="H50" i="106"/>
  <c r="I50" i="106"/>
  <c r="B51" i="106"/>
  <c r="C51" i="106"/>
  <c r="D51" i="106"/>
  <c r="E51" i="106"/>
  <c r="F51" i="106"/>
  <c r="G51" i="106"/>
  <c r="H51" i="106"/>
  <c r="I51" i="106"/>
  <c r="B53" i="106"/>
  <c r="C53" i="106"/>
  <c r="D53" i="106"/>
  <c r="E53" i="106"/>
  <c r="F53" i="106"/>
  <c r="G53" i="106"/>
  <c r="H53" i="106"/>
  <c r="I53" i="106"/>
  <c r="B54" i="106"/>
  <c r="C54" i="106"/>
  <c r="D54" i="106"/>
  <c r="E54" i="106"/>
  <c r="F54" i="106"/>
  <c r="G54" i="106"/>
  <c r="H54" i="106"/>
  <c r="I54" i="106"/>
  <c r="B55" i="106"/>
  <c r="C55" i="106"/>
  <c r="D55" i="106"/>
  <c r="E55" i="106"/>
  <c r="F55" i="106"/>
  <c r="G55" i="106"/>
  <c r="H55" i="106"/>
  <c r="I55" i="106"/>
  <c r="B56" i="106"/>
  <c r="C56" i="106"/>
  <c r="D56" i="106"/>
  <c r="E56" i="106"/>
  <c r="F56" i="106"/>
  <c r="G56" i="106"/>
  <c r="H56" i="106"/>
  <c r="I56" i="106"/>
  <c r="B57" i="106"/>
  <c r="C57" i="106"/>
  <c r="D57" i="106"/>
  <c r="E57" i="106"/>
  <c r="F57" i="106"/>
  <c r="G57" i="106"/>
  <c r="H57" i="106"/>
  <c r="I57" i="106"/>
  <c r="B58" i="106"/>
  <c r="C58" i="106"/>
  <c r="D58" i="106"/>
  <c r="E58" i="106"/>
  <c r="F58" i="106"/>
  <c r="G58" i="106"/>
  <c r="H58" i="106"/>
  <c r="I58" i="106"/>
  <c r="B4" i="95"/>
  <c r="B5" i="126"/>
  <c r="B5" i="125"/>
  <c r="B4" i="97"/>
  <c r="B4" i="98"/>
  <c r="C4" i="95"/>
  <c r="C5" i="126"/>
  <c r="C5" i="125"/>
  <c r="C4" i="97"/>
  <c r="C4" i="98"/>
  <c r="B5" i="95"/>
  <c r="B6" i="126"/>
  <c r="B6" i="125"/>
  <c r="B5" i="97"/>
  <c r="B5" i="98"/>
  <c r="C5" i="95"/>
  <c r="C6" i="126"/>
  <c r="C6" i="125"/>
  <c r="C5" i="97"/>
  <c r="C5" i="98"/>
  <c r="B7" i="98"/>
  <c r="C7" i="98"/>
  <c r="B8" i="98"/>
  <c r="C8" i="98"/>
  <c r="B10" i="98"/>
  <c r="C10" i="98"/>
  <c r="B11" i="98"/>
  <c r="C11" i="98"/>
  <c r="B13" i="98"/>
  <c r="C13" i="98"/>
  <c r="B14" i="98"/>
  <c r="C14" i="98"/>
  <c r="B7" i="97"/>
  <c r="C7" i="97"/>
  <c r="B8" i="97"/>
  <c r="C8" i="97"/>
  <c r="B10" i="97"/>
  <c r="C10" i="97"/>
  <c r="B11" i="97"/>
  <c r="C11" i="97"/>
  <c r="B13" i="97"/>
  <c r="C13" i="97"/>
  <c r="B14" i="97"/>
  <c r="C14" i="97"/>
  <c r="B8" i="125"/>
  <c r="C8" i="125"/>
  <c r="B9" i="125"/>
  <c r="C9" i="125"/>
  <c r="B11" i="125"/>
  <c r="C11" i="125"/>
  <c r="B12" i="125"/>
  <c r="C12" i="125"/>
  <c r="B14" i="125"/>
  <c r="C14" i="125"/>
  <c r="B15" i="125"/>
  <c r="C15" i="125"/>
  <c r="B8" i="96"/>
  <c r="B8" i="126"/>
  <c r="C8" i="96"/>
  <c r="C8" i="126"/>
  <c r="B9" i="96"/>
  <c r="B9" i="126"/>
  <c r="C9" i="96"/>
  <c r="C9" i="126"/>
  <c r="B11" i="96"/>
  <c r="B11" i="126"/>
  <c r="C11" i="96"/>
  <c r="C11" i="126"/>
  <c r="B12" i="96"/>
  <c r="B12" i="126"/>
  <c r="C12" i="96"/>
  <c r="C12" i="126"/>
  <c r="B14" i="96"/>
  <c r="B14" i="126"/>
  <c r="C14" i="96"/>
  <c r="C14" i="126"/>
  <c r="B15" i="96"/>
  <c r="B15" i="126"/>
  <c r="C15" i="96"/>
  <c r="C15" i="126"/>
  <c r="B5" i="96"/>
  <c r="C5" i="96"/>
  <c r="B6" i="96"/>
  <c r="C6" i="96"/>
  <c r="B7" i="95"/>
  <c r="C7" i="95"/>
  <c r="B8" i="95"/>
  <c r="C8" i="95"/>
  <c r="B10" i="95"/>
  <c r="C10" i="95"/>
  <c r="B11" i="95"/>
  <c r="C11" i="95"/>
  <c r="B13" i="95"/>
  <c r="C13" i="95"/>
  <c r="B14" i="95"/>
  <c r="C14" i="95"/>
  <c r="C4" i="37"/>
  <c r="C4" i="38"/>
  <c r="D4" i="37"/>
  <c r="D4" i="38"/>
  <c r="E4" i="37"/>
  <c r="E4" i="38"/>
  <c r="F4" i="37"/>
  <c r="F4" i="38"/>
  <c r="G4" i="37"/>
  <c r="G4" i="38"/>
  <c r="H4" i="37"/>
  <c r="H4" i="38"/>
  <c r="I4" i="37"/>
  <c r="I4" i="38"/>
  <c r="J4" i="37"/>
  <c r="J4" i="38"/>
  <c r="K4" i="37"/>
  <c r="K4" i="38"/>
  <c r="L4" i="37"/>
  <c r="L4" i="38"/>
  <c r="M4" i="37"/>
  <c r="M4" i="38"/>
  <c r="N4" i="37"/>
  <c r="N4" i="38"/>
  <c r="O4" i="37"/>
  <c r="O4" i="38"/>
  <c r="P4" i="37"/>
  <c r="P4" i="38"/>
  <c r="Q4" i="37"/>
  <c r="Q4" i="38"/>
  <c r="R4" i="37"/>
  <c r="R4" i="38"/>
  <c r="S4" i="37"/>
  <c r="S4" i="38"/>
  <c r="T4" i="37"/>
  <c r="T4" i="38"/>
  <c r="U4" i="37"/>
  <c r="U4" i="38"/>
  <c r="V4" i="37"/>
  <c r="V4" i="38"/>
  <c r="W4" i="37"/>
  <c r="W4" i="38"/>
  <c r="X4" i="37"/>
  <c r="X4" i="38"/>
  <c r="Y4" i="37"/>
  <c r="Y4" i="38"/>
  <c r="Z4" i="37"/>
  <c r="Z4" i="38"/>
  <c r="AA4" i="37"/>
  <c r="AA4" i="38"/>
  <c r="AB4" i="37"/>
  <c r="AB4" i="38"/>
  <c r="AC4" i="37"/>
  <c r="AC4" i="38"/>
  <c r="AD4" i="37"/>
  <c r="AD4" i="38"/>
  <c r="AE4" i="37"/>
  <c r="AE4" i="38"/>
  <c r="AF4" i="37"/>
  <c r="AF4" i="38"/>
  <c r="AG4" i="37"/>
  <c r="AG4" i="38"/>
  <c r="AH4" i="37"/>
  <c r="AH4" i="38"/>
  <c r="AI4" i="37"/>
  <c r="AI4" i="38"/>
  <c r="AJ4" i="37"/>
  <c r="AJ4" i="38"/>
  <c r="AK4" i="37"/>
  <c r="AK4" i="38"/>
  <c r="C5" i="37"/>
  <c r="C5" i="38"/>
  <c r="D5" i="37"/>
  <c r="D5" i="38"/>
  <c r="E5" i="37"/>
  <c r="E5" i="38"/>
  <c r="F5" i="37"/>
  <c r="F5" i="38"/>
  <c r="G5" i="37"/>
  <c r="G5" i="38"/>
  <c r="H5" i="37"/>
  <c r="H5" i="38"/>
  <c r="I5" i="37"/>
  <c r="I5" i="38"/>
  <c r="J5" i="37"/>
  <c r="J5" i="38"/>
  <c r="K5" i="37"/>
  <c r="K5" i="38"/>
  <c r="L5" i="37"/>
  <c r="L5" i="38"/>
  <c r="M5" i="37"/>
  <c r="M5" i="38"/>
  <c r="N5" i="37"/>
  <c r="N5" i="38"/>
  <c r="O5" i="37"/>
  <c r="O5" i="38"/>
  <c r="P5" i="37"/>
  <c r="P5" i="38"/>
  <c r="Q5" i="37"/>
  <c r="Q5" i="38"/>
  <c r="R5" i="37"/>
  <c r="R5" i="38"/>
  <c r="S5" i="37"/>
  <c r="S5" i="38"/>
  <c r="T5" i="37"/>
  <c r="T5" i="38"/>
  <c r="U5" i="37"/>
  <c r="U5" i="38"/>
  <c r="V5" i="37"/>
  <c r="V5" i="38"/>
  <c r="W5" i="37"/>
  <c r="W5" i="38"/>
  <c r="X5" i="37"/>
  <c r="X5" i="38"/>
  <c r="Y5" i="37"/>
  <c r="Y5" i="38"/>
  <c r="Z5" i="37"/>
  <c r="Z5" i="38"/>
  <c r="AA5" i="37"/>
  <c r="AA5" i="38"/>
  <c r="AB5" i="37"/>
  <c r="AB5" i="38"/>
  <c r="AC5" i="37"/>
  <c r="AC5" i="38"/>
  <c r="AD5" i="37"/>
  <c r="AD5" i="38"/>
  <c r="AE5" i="37"/>
  <c r="AE5" i="38"/>
  <c r="AF5" i="37"/>
  <c r="AF5" i="38"/>
  <c r="AG5" i="37"/>
  <c r="AG5" i="38"/>
  <c r="AH5" i="37"/>
  <c r="AH5" i="38"/>
  <c r="AI5" i="37"/>
  <c r="AI5" i="38"/>
  <c r="AJ5" i="37"/>
  <c r="AJ5" i="38"/>
  <c r="AK5" i="37"/>
  <c r="AK5" i="38"/>
  <c r="C7" i="38"/>
  <c r="D7" i="38"/>
  <c r="E7" i="38"/>
  <c r="F7" i="38"/>
  <c r="G7" i="38"/>
  <c r="H7" i="38"/>
  <c r="I7" i="38"/>
  <c r="J7" i="38"/>
  <c r="K7" i="38"/>
  <c r="L7" i="38"/>
  <c r="M7" i="38"/>
  <c r="N7" i="38"/>
  <c r="O7" i="38"/>
  <c r="P7" i="38"/>
  <c r="Q7" i="38"/>
  <c r="R7" i="38"/>
  <c r="S7" i="38"/>
  <c r="T7" i="38"/>
  <c r="U7" i="38"/>
  <c r="V7" i="38"/>
  <c r="W7" i="38"/>
  <c r="X7" i="38"/>
  <c r="Y7" i="38"/>
  <c r="Z7" i="38"/>
  <c r="AA7" i="38"/>
  <c r="AB7" i="38"/>
  <c r="AC7" i="38"/>
  <c r="AD7" i="38"/>
  <c r="AE7" i="38"/>
  <c r="AF7" i="38"/>
  <c r="AG7" i="38"/>
  <c r="AH7" i="38"/>
  <c r="AI7" i="38"/>
  <c r="AJ7" i="38"/>
  <c r="AK7" i="38"/>
  <c r="C8" i="38"/>
  <c r="D8" i="38"/>
  <c r="E8" i="38"/>
  <c r="F8" i="38"/>
  <c r="G8" i="38"/>
  <c r="H8" i="38"/>
  <c r="I8" i="38"/>
  <c r="J8" i="38"/>
  <c r="K8" i="38"/>
  <c r="L8" i="38"/>
  <c r="M8" i="38"/>
  <c r="N8" i="38"/>
  <c r="O8" i="38"/>
  <c r="P8" i="38"/>
  <c r="Q8" i="38"/>
  <c r="R8" i="38"/>
  <c r="S8" i="38"/>
  <c r="T8" i="38"/>
  <c r="U8" i="38"/>
  <c r="V8" i="38"/>
  <c r="W8" i="38"/>
  <c r="X8" i="38"/>
  <c r="Y8" i="38"/>
  <c r="Z8" i="38"/>
  <c r="AA8" i="38"/>
  <c r="AB8" i="38"/>
  <c r="AC8" i="38"/>
  <c r="AD8" i="38"/>
  <c r="AE8" i="38"/>
  <c r="AF8" i="38"/>
  <c r="AG8" i="38"/>
  <c r="AH8" i="38"/>
  <c r="AI8" i="38"/>
  <c r="AJ8" i="38"/>
  <c r="AK8" i="38"/>
  <c r="C10" i="38"/>
  <c r="D10" i="38"/>
  <c r="E10" i="38"/>
  <c r="F10" i="38"/>
  <c r="G10" i="38"/>
  <c r="H10" i="38"/>
  <c r="I10" i="38"/>
  <c r="J10" i="38"/>
  <c r="K10" i="38"/>
  <c r="L10" i="38"/>
  <c r="M10" i="38"/>
  <c r="N10" i="38"/>
  <c r="O10" i="38"/>
  <c r="P10" i="38"/>
  <c r="Q10" i="38"/>
  <c r="R10" i="38"/>
  <c r="S10" i="38"/>
  <c r="T10" i="38"/>
  <c r="U10" i="38"/>
  <c r="V10" i="38"/>
  <c r="W10" i="38"/>
  <c r="X10" i="38"/>
  <c r="Y10" i="38"/>
  <c r="Z10" i="38"/>
  <c r="AA10" i="38"/>
  <c r="AB10" i="38"/>
  <c r="AC10" i="38"/>
  <c r="AD10" i="38"/>
  <c r="AE10" i="38"/>
  <c r="AF10" i="38"/>
  <c r="AG10" i="38"/>
  <c r="AH10" i="38"/>
  <c r="AI10" i="38"/>
  <c r="AJ10" i="38"/>
  <c r="AK10" i="38"/>
  <c r="C11" i="38"/>
  <c r="D11" i="38"/>
  <c r="E11" i="38"/>
  <c r="F11" i="38"/>
  <c r="G11" i="38"/>
  <c r="H11" i="38"/>
  <c r="I11" i="38"/>
  <c r="J11" i="38"/>
  <c r="K11" i="38"/>
  <c r="L11" i="38"/>
  <c r="M11" i="38"/>
  <c r="N11" i="38"/>
  <c r="O11" i="38"/>
  <c r="P11" i="38"/>
  <c r="Q11" i="38"/>
  <c r="R11" i="38"/>
  <c r="S11" i="38"/>
  <c r="T11" i="38"/>
  <c r="U11" i="38"/>
  <c r="V11" i="38"/>
  <c r="W11" i="38"/>
  <c r="X11" i="38"/>
  <c r="Y11" i="38"/>
  <c r="Z11" i="38"/>
  <c r="AA11" i="38"/>
  <c r="AB11" i="38"/>
  <c r="AC11" i="38"/>
  <c r="AD11" i="38"/>
  <c r="AE11" i="38"/>
  <c r="AF11" i="38"/>
  <c r="AG11" i="38"/>
  <c r="AH11" i="38"/>
  <c r="AI11" i="38"/>
  <c r="AJ11" i="38"/>
  <c r="AK11" i="38"/>
  <c r="C13" i="38"/>
  <c r="D13" i="38"/>
  <c r="E13" i="38"/>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C14" i="38"/>
  <c r="D14" i="38"/>
  <c r="E14" i="38"/>
  <c r="F14" i="38"/>
  <c r="G14" i="38"/>
  <c r="H14" i="38"/>
  <c r="I14" i="38"/>
  <c r="J14" i="38"/>
  <c r="K14" i="38"/>
  <c r="L14" i="38"/>
  <c r="M14" i="38"/>
  <c r="N14" i="38"/>
  <c r="O14" i="38"/>
  <c r="P14" i="38"/>
  <c r="Q14" i="38"/>
  <c r="R14" i="38"/>
  <c r="S14" i="38"/>
  <c r="T14" i="38"/>
  <c r="U14" i="38"/>
  <c r="V14" i="38"/>
  <c r="W14" i="38"/>
  <c r="X14" i="38"/>
  <c r="Y14" i="38"/>
  <c r="Z14" i="38"/>
  <c r="AA14" i="38"/>
  <c r="AB14" i="38"/>
  <c r="AC14" i="38"/>
  <c r="AD14" i="38"/>
  <c r="AE14" i="38"/>
  <c r="AF14" i="38"/>
  <c r="AG14" i="38"/>
  <c r="AH14" i="38"/>
  <c r="AI14" i="38"/>
  <c r="AJ14" i="38"/>
  <c r="AK14" i="38"/>
  <c r="C4" i="41"/>
  <c r="D4" i="41"/>
  <c r="E4" i="41"/>
  <c r="F4" i="41"/>
  <c r="G4" i="41"/>
  <c r="H4" i="41"/>
  <c r="I4" i="41"/>
  <c r="J4" i="41"/>
  <c r="K4" i="41"/>
  <c r="L4" i="41"/>
  <c r="M4" i="41"/>
  <c r="N4" i="41"/>
  <c r="O4" i="41"/>
  <c r="P4" i="41"/>
  <c r="Q4" i="41"/>
  <c r="R4" i="41"/>
  <c r="S4" i="41"/>
  <c r="T4" i="41"/>
  <c r="U4" i="41"/>
  <c r="V4" i="41"/>
  <c r="W4" i="41"/>
  <c r="X4" i="41"/>
  <c r="Y4" i="41"/>
  <c r="Z4" i="41"/>
  <c r="AA4" i="41"/>
  <c r="AB4" i="41"/>
  <c r="AC4" i="41"/>
  <c r="AD4" i="41"/>
  <c r="AE4" i="41"/>
  <c r="AF4" i="41"/>
  <c r="AG4" i="41"/>
  <c r="AH4" i="41"/>
  <c r="AI4" i="41"/>
  <c r="AJ4" i="41"/>
  <c r="AK4" i="41"/>
  <c r="C5" i="41"/>
  <c r="D5" i="41"/>
  <c r="E5" i="41"/>
  <c r="F5" i="41"/>
  <c r="G5" i="41"/>
  <c r="H5" i="41"/>
  <c r="I5" i="41"/>
  <c r="J5" i="41"/>
  <c r="K5" i="41"/>
  <c r="L5" i="41"/>
  <c r="M5" i="41"/>
  <c r="N5" i="41"/>
  <c r="O5" i="41"/>
  <c r="P5" i="41"/>
  <c r="Q5" i="41"/>
  <c r="R5" i="41"/>
  <c r="S5" i="41"/>
  <c r="T5" i="41"/>
  <c r="U5" i="41"/>
  <c r="V5" i="41"/>
  <c r="W5" i="41"/>
  <c r="X5" i="41"/>
  <c r="Y5" i="41"/>
  <c r="Z5" i="41"/>
  <c r="AA5" i="41"/>
  <c r="AB5" i="41"/>
  <c r="AC5" i="41"/>
  <c r="AD5" i="41"/>
  <c r="AE5" i="41"/>
  <c r="AF5" i="41"/>
  <c r="AG5" i="41"/>
  <c r="AH5" i="41"/>
  <c r="AI5" i="41"/>
  <c r="AJ5" i="41"/>
  <c r="AK5" i="41"/>
  <c r="C7" i="41"/>
  <c r="D7" i="41"/>
  <c r="E7" i="41"/>
  <c r="F7" i="41"/>
  <c r="G7" i="41"/>
  <c r="H7" i="41"/>
  <c r="I7" i="41"/>
  <c r="J7" i="41"/>
  <c r="K7" i="41"/>
  <c r="L7" i="41"/>
  <c r="M7" i="41"/>
  <c r="N7" i="41"/>
  <c r="O7" i="41"/>
  <c r="P7" i="41"/>
  <c r="Q7" i="41"/>
  <c r="R7" i="41"/>
  <c r="S7" i="41"/>
  <c r="T7" i="41"/>
  <c r="U7" i="41"/>
  <c r="V7" i="41"/>
  <c r="W7" i="41"/>
  <c r="X7" i="41"/>
  <c r="Y7" i="41"/>
  <c r="Z7" i="41"/>
  <c r="AA7" i="41"/>
  <c r="AB7" i="41"/>
  <c r="AC7" i="41"/>
  <c r="AD7" i="41"/>
  <c r="AE7" i="41"/>
  <c r="AF7" i="41"/>
  <c r="AG7" i="41"/>
  <c r="AH7" i="41"/>
  <c r="AI7" i="41"/>
  <c r="AJ7" i="41"/>
  <c r="AK7" i="41"/>
  <c r="C8" i="41"/>
  <c r="D8" i="41"/>
  <c r="E8" i="41"/>
  <c r="F8" i="41"/>
  <c r="G8" i="41"/>
  <c r="H8" i="41"/>
  <c r="I8" i="41"/>
  <c r="J8" i="41"/>
  <c r="K8" i="41"/>
  <c r="L8" i="41"/>
  <c r="M8" i="41"/>
  <c r="N8" i="41"/>
  <c r="O8" i="41"/>
  <c r="P8" i="41"/>
  <c r="Q8" i="41"/>
  <c r="R8" i="41"/>
  <c r="S8" i="41"/>
  <c r="T8" i="41"/>
  <c r="U8" i="41"/>
  <c r="V8" i="41"/>
  <c r="W8" i="41"/>
  <c r="X8" i="41"/>
  <c r="Y8" i="41"/>
  <c r="Z8" i="41"/>
  <c r="AA8" i="41"/>
  <c r="AB8" i="41"/>
  <c r="AC8" i="41"/>
  <c r="AD8" i="41"/>
  <c r="AE8" i="41"/>
  <c r="AF8" i="41"/>
  <c r="AG8" i="41"/>
  <c r="AH8" i="41"/>
  <c r="AI8" i="41"/>
  <c r="AJ8" i="41"/>
  <c r="AK8" i="41"/>
  <c r="C10" i="41"/>
  <c r="D10" i="41"/>
  <c r="E10" i="41"/>
  <c r="F10" i="41"/>
  <c r="G10" i="41"/>
  <c r="H10" i="41"/>
  <c r="I10" i="41"/>
  <c r="J10" i="41"/>
  <c r="K10" i="41"/>
  <c r="L10" i="41"/>
  <c r="M10" i="41"/>
  <c r="N10" i="41"/>
  <c r="O10" i="41"/>
  <c r="P10" i="41"/>
  <c r="Q10" i="41"/>
  <c r="R10" i="41"/>
  <c r="S10" i="41"/>
  <c r="T10" i="41"/>
  <c r="U10" i="41"/>
  <c r="V10" i="41"/>
  <c r="W10" i="41"/>
  <c r="X10" i="41"/>
  <c r="Y10" i="41"/>
  <c r="Z10" i="41"/>
  <c r="AA10" i="41"/>
  <c r="AB10" i="41"/>
  <c r="AC10" i="41"/>
  <c r="AD10" i="41"/>
  <c r="AE10" i="41"/>
  <c r="AF10" i="41"/>
  <c r="AG10" i="41"/>
  <c r="AH10" i="41"/>
  <c r="AI10" i="41"/>
  <c r="AJ10" i="41"/>
  <c r="AK10" i="41"/>
  <c r="C11" i="41"/>
  <c r="D11" i="41"/>
  <c r="E11" i="41"/>
  <c r="F11" i="41"/>
  <c r="G11" i="41"/>
  <c r="H11" i="41"/>
  <c r="I11" i="41"/>
  <c r="J11" i="41"/>
  <c r="K11" i="41"/>
  <c r="L11" i="41"/>
  <c r="M11" i="41"/>
  <c r="N11" i="41"/>
  <c r="O11" i="41"/>
  <c r="P11" i="41"/>
  <c r="Q11" i="41"/>
  <c r="R11" i="41"/>
  <c r="S11" i="41"/>
  <c r="T11" i="41"/>
  <c r="U11" i="41"/>
  <c r="V11" i="41"/>
  <c r="W11" i="41"/>
  <c r="X11" i="41"/>
  <c r="Y11" i="41"/>
  <c r="Z11" i="41"/>
  <c r="AA11" i="41"/>
  <c r="AB11" i="41"/>
  <c r="AC11" i="41"/>
  <c r="AD11" i="41"/>
  <c r="AE11" i="41"/>
  <c r="AF11" i="41"/>
  <c r="AG11" i="41"/>
  <c r="AH11" i="41"/>
  <c r="AI11" i="41"/>
  <c r="AJ11" i="41"/>
  <c r="AK11" i="41"/>
  <c r="C13" i="41"/>
  <c r="D13" i="41"/>
  <c r="E13" i="41"/>
  <c r="F13" i="41"/>
  <c r="G13" i="41"/>
  <c r="H13" i="41"/>
  <c r="I13" i="41"/>
  <c r="J13" i="41"/>
  <c r="K13" i="41"/>
  <c r="L13" i="41"/>
  <c r="M13" i="41"/>
  <c r="N13" i="41"/>
  <c r="O13" i="41"/>
  <c r="P13" i="41"/>
  <c r="Q13" i="41"/>
  <c r="R13" i="41"/>
  <c r="S13" i="41"/>
  <c r="T13" i="41"/>
  <c r="U13" i="41"/>
  <c r="V13" i="41"/>
  <c r="W13" i="41"/>
  <c r="X13" i="41"/>
  <c r="Y13" i="41"/>
  <c r="Z13" i="41"/>
  <c r="AA13" i="41"/>
  <c r="AB13" i="41"/>
  <c r="AC13" i="41"/>
  <c r="AD13" i="41"/>
  <c r="AE13" i="41"/>
  <c r="AF13" i="41"/>
  <c r="AG13" i="41"/>
  <c r="AH13" i="41"/>
  <c r="AI13" i="41"/>
  <c r="AJ13" i="41"/>
  <c r="AK13" i="41"/>
  <c r="C14" i="41"/>
  <c r="D14" i="41"/>
  <c r="E14" i="41"/>
  <c r="F14" i="41"/>
  <c r="G14" i="41"/>
  <c r="H14" i="41"/>
  <c r="I14" i="41"/>
  <c r="J14" i="41"/>
  <c r="K14" i="41"/>
  <c r="L14" i="41"/>
  <c r="M14" i="41"/>
  <c r="N14" i="41"/>
  <c r="O14" i="41"/>
  <c r="P14" i="41"/>
  <c r="Q14" i="41"/>
  <c r="R14" i="41"/>
  <c r="S14" i="41"/>
  <c r="T14" i="41"/>
  <c r="U14" i="41"/>
  <c r="V14" i="41"/>
  <c r="W14" i="41"/>
  <c r="X14" i="41"/>
  <c r="Y14" i="41"/>
  <c r="Z14" i="41"/>
  <c r="AA14" i="41"/>
  <c r="AB14" i="41"/>
  <c r="AC14" i="41"/>
  <c r="AD14" i="41"/>
  <c r="AE14" i="41"/>
  <c r="AF14" i="41"/>
  <c r="AG14" i="41"/>
  <c r="AH14" i="41"/>
  <c r="AI14" i="41"/>
  <c r="AJ14" i="41"/>
  <c r="AK14" i="41"/>
  <c r="C4" i="145"/>
  <c r="D4" i="145"/>
  <c r="E4" i="145"/>
  <c r="F4" i="145"/>
  <c r="G4" i="145"/>
  <c r="H4" i="145"/>
  <c r="I4" i="145"/>
  <c r="J4" i="145"/>
  <c r="K4" i="145"/>
  <c r="L4" i="145"/>
  <c r="M4" i="145"/>
  <c r="N4" i="145"/>
  <c r="O4" i="145"/>
  <c r="P4" i="145"/>
  <c r="Q4" i="145"/>
  <c r="R4" i="145"/>
  <c r="S4" i="145"/>
  <c r="T4" i="145"/>
  <c r="U4" i="145"/>
  <c r="V4" i="145"/>
  <c r="W4" i="145"/>
  <c r="X4" i="145"/>
  <c r="Y4" i="145"/>
  <c r="Z4" i="145"/>
  <c r="AA4" i="145"/>
  <c r="AB4" i="145"/>
  <c r="AC4" i="145"/>
  <c r="AD4" i="145"/>
  <c r="AE4" i="145"/>
  <c r="AF4" i="145"/>
  <c r="AG4" i="145"/>
  <c r="AH4" i="145"/>
  <c r="AI4" i="145"/>
  <c r="AJ4" i="145"/>
  <c r="AK4" i="145"/>
  <c r="C5" i="145"/>
  <c r="D5" i="145"/>
  <c r="E5" i="145"/>
  <c r="F5" i="145"/>
  <c r="G5" i="145"/>
  <c r="H5" i="145"/>
  <c r="I5" i="145"/>
  <c r="J5" i="145"/>
  <c r="K5" i="145"/>
  <c r="L5" i="145"/>
  <c r="M5" i="145"/>
  <c r="N5" i="145"/>
  <c r="O5" i="145"/>
  <c r="P5" i="145"/>
  <c r="Q5" i="145"/>
  <c r="R5" i="145"/>
  <c r="S5" i="145"/>
  <c r="T5" i="145"/>
  <c r="U5" i="145"/>
  <c r="V5" i="145"/>
  <c r="W5" i="145"/>
  <c r="X5" i="145"/>
  <c r="Y5" i="145"/>
  <c r="Z5" i="145"/>
  <c r="AA5" i="145"/>
  <c r="AB5" i="145"/>
  <c r="AC5" i="145"/>
  <c r="AD5" i="145"/>
  <c r="AE5" i="145"/>
  <c r="AF5" i="145"/>
  <c r="AG5" i="145"/>
  <c r="AH5" i="145"/>
  <c r="AI5" i="145"/>
  <c r="AJ5" i="145"/>
  <c r="AK5" i="145"/>
  <c r="C7" i="145"/>
  <c r="D7" i="145"/>
  <c r="E7" i="145"/>
  <c r="F7" i="145"/>
  <c r="G7" i="145"/>
  <c r="H7" i="145"/>
  <c r="I7" i="145"/>
  <c r="J7" i="145"/>
  <c r="K7" i="145"/>
  <c r="L7" i="145"/>
  <c r="M7" i="145"/>
  <c r="N7" i="145"/>
  <c r="O7" i="145"/>
  <c r="P7" i="145"/>
  <c r="Q7" i="145"/>
  <c r="R7" i="145"/>
  <c r="S7" i="145"/>
  <c r="T7" i="145"/>
  <c r="U7" i="145"/>
  <c r="V7" i="145"/>
  <c r="W7" i="145"/>
  <c r="X7" i="145"/>
  <c r="Y7" i="145"/>
  <c r="Z7" i="145"/>
  <c r="AA7" i="145"/>
  <c r="AB7" i="145"/>
  <c r="AC7" i="145"/>
  <c r="AD7" i="145"/>
  <c r="AE7" i="145"/>
  <c r="AF7" i="145"/>
  <c r="AG7" i="145"/>
  <c r="AH7" i="145"/>
  <c r="AI7" i="145"/>
  <c r="AJ7" i="145"/>
  <c r="AK7" i="145"/>
  <c r="C8" i="145"/>
  <c r="D8" i="145"/>
  <c r="E8" i="145"/>
  <c r="F8" i="145"/>
  <c r="G8" i="145"/>
  <c r="H8" i="145"/>
  <c r="I8" i="145"/>
  <c r="J8" i="145"/>
  <c r="K8" i="145"/>
  <c r="L8" i="145"/>
  <c r="M8" i="145"/>
  <c r="N8" i="145"/>
  <c r="O8" i="145"/>
  <c r="P8" i="145"/>
  <c r="Q8" i="145"/>
  <c r="R8" i="145"/>
  <c r="S8" i="145"/>
  <c r="T8" i="145"/>
  <c r="U8" i="145"/>
  <c r="V8" i="145"/>
  <c r="W8" i="145"/>
  <c r="X8" i="145"/>
  <c r="Y8" i="145"/>
  <c r="Z8" i="145"/>
  <c r="AA8" i="145"/>
  <c r="AB8" i="145"/>
  <c r="AC8" i="145"/>
  <c r="AD8" i="145"/>
  <c r="AE8" i="145"/>
  <c r="AF8" i="145"/>
  <c r="AG8" i="145"/>
  <c r="AH8" i="145"/>
  <c r="AI8" i="145"/>
  <c r="AJ8" i="145"/>
  <c r="AK8" i="145"/>
  <c r="C10" i="145"/>
  <c r="D10" i="145"/>
  <c r="E10" i="145"/>
  <c r="F10" i="145"/>
  <c r="G10" i="145"/>
  <c r="H10" i="145"/>
  <c r="I10" i="145"/>
  <c r="J10" i="145"/>
  <c r="K10" i="145"/>
  <c r="L10" i="145"/>
  <c r="M10" i="145"/>
  <c r="N10" i="145"/>
  <c r="O10" i="145"/>
  <c r="P10" i="145"/>
  <c r="Q10" i="145"/>
  <c r="R10" i="145"/>
  <c r="S10" i="145"/>
  <c r="T10" i="145"/>
  <c r="U10" i="145"/>
  <c r="V10" i="145"/>
  <c r="W10" i="145"/>
  <c r="X10" i="145"/>
  <c r="Y10" i="145"/>
  <c r="Z10" i="145"/>
  <c r="AA10" i="145"/>
  <c r="AB10" i="145"/>
  <c r="AC10" i="145"/>
  <c r="AD10" i="145"/>
  <c r="AE10" i="145"/>
  <c r="AF10" i="145"/>
  <c r="AG10" i="145"/>
  <c r="AH10" i="145"/>
  <c r="AI10" i="145"/>
  <c r="AJ10" i="145"/>
  <c r="AK10" i="145"/>
  <c r="C11" i="145"/>
  <c r="D11" i="145"/>
  <c r="E11" i="145"/>
  <c r="F11" i="145"/>
  <c r="G11" i="145"/>
  <c r="H11" i="145"/>
  <c r="I11" i="145"/>
  <c r="J11" i="145"/>
  <c r="K11" i="145"/>
  <c r="L11" i="145"/>
  <c r="M11" i="145"/>
  <c r="N11" i="145"/>
  <c r="O11" i="145"/>
  <c r="P11" i="145"/>
  <c r="Q11" i="145"/>
  <c r="R11" i="145"/>
  <c r="S11" i="145"/>
  <c r="T11" i="145"/>
  <c r="U11" i="145"/>
  <c r="V11" i="145"/>
  <c r="W11" i="145"/>
  <c r="X11" i="145"/>
  <c r="Y11" i="145"/>
  <c r="Z11" i="145"/>
  <c r="AA11" i="145"/>
  <c r="AB11" i="145"/>
  <c r="AC11" i="145"/>
  <c r="AD11" i="145"/>
  <c r="AE11" i="145"/>
  <c r="AF11" i="145"/>
  <c r="AG11" i="145"/>
  <c r="AH11" i="145"/>
  <c r="AI11" i="145"/>
  <c r="AJ11" i="145"/>
  <c r="AK11" i="145"/>
  <c r="C13" i="145"/>
  <c r="D13" i="145"/>
  <c r="E13" i="145"/>
  <c r="F13" i="145"/>
  <c r="G13" i="145"/>
  <c r="H13" i="145"/>
  <c r="I13" i="145"/>
  <c r="J13" i="145"/>
  <c r="K13" i="145"/>
  <c r="L13" i="145"/>
  <c r="M13" i="145"/>
  <c r="N13" i="145"/>
  <c r="O13" i="145"/>
  <c r="P13" i="145"/>
  <c r="Q13" i="145"/>
  <c r="R13" i="145"/>
  <c r="S13" i="145"/>
  <c r="T13" i="145"/>
  <c r="U13" i="145"/>
  <c r="V13" i="145"/>
  <c r="W13" i="145"/>
  <c r="X13" i="145"/>
  <c r="Y13" i="145"/>
  <c r="Z13" i="145"/>
  <c r="AA13" i="145"/>
  <c r="AB13" i="145"/>
  <c r="AC13" i="145"/>
  <c r="AD13" i="145"/>
  <c r="AE13" i="145"/>
  <c r="AF13" i="145"/>
  <c r="AG13" i="145"/>
  <c r="AH13" i="145"/>
  <c r="AI13" i="145"/>
  <c r="AJ13" i="145"/>
  <c r="AK13" i="145"/>
  <c r="C14" i="145"/>
  <c r="D14" i="145"/>
  <c r="E14" i="145"/>
  <c r="F14" i="145"/>
  <c r="G14" i="145"/>
  <c r="H14" i="145"/>
  <c r="I14" i="145"/>
  <c r="J14" i="145"/>
  <c r="K14" i="145"/>
  <c r="L14" i="145"/>
  <c r="M14" i="145"/>
  <c r="N14" i="145"/>
  <c r="O14" i="145"/>
  <c r="P14" i="145"/>
  <c r="Q14" i="145"/>
  <c r="R14" i="145"/>
  <c r="S14" i="145"/>
  <c r="T14" i="145"/>
  <c r="U14" i="145"/>
  <c r="V14" i="145"/>
  <c r="W14" i="145"/>
  <c r="X14" i="145"/>
  <c r="Y14" i="145"/>
  <c r="Z14" i="145"/>
  <c r="AA14" i="145"/>
  <c r="AB14" i="145"/>
  <c r="AC14" i="145"/>
  <c r="AD14" i="145"/>
  <c r="AE14" i="145"/>
  <c r="AF14" i="145"/>
  <c r="AG14" i="145"/>
  <c r="AH14" i="145"/>
  <c r="AI14" i="145"/>
  <c r="AJ14" i="145"/>
  <c r="AK14" i="145"/>
  <c r="O4" i="127"/>
  <c r="P4" i="127"/>
  <c r="Q4" i="127"/>
  <c r="R4" i="127"/>
  <c r="S4" i="127"/>
  <c r="T4" i="127"/>
  <c r="U4" i="127"/>
  <c r="V4" i="127"/>
  <c r="W4" i="127"/>
  <c r="X4" i="127"/>
  <c r="Y4" i="127"/>
  <c r="Z4" i="127"/>
  <c r="AA4" i="127"/>
  <c r="AB4" i="127"/>
  <c r="AC4" i="127"/>
  <c r="AD4" i="127"/>
  <c r="AE4" i="127"/>
  <c r="AF4" i="127"/>
  <c r="AG4" i="127"/>
  <c r="AH4" i="127"/>
  <c r="AI4" i="127"/>
  <c r="AJ4" i="127"/>
  <c r="AK4" i="127"/>
  <c r="O5" i="127"/>
  <c r="P5" i="127"/>
  <c r="Q5" i="127"/>
  <c r="R5" i="127"/>
  <c r="S5" i="127"/>
  <c r="T5" i="127"/>
  <c r="U5" i="127"/>
  <c r="V5" i="127"/>
  <c r="W5" i="127"/>
  <c r="X5" i="127"/>
  <c r="Y5" i="127"/>
  <c r="Z5" i="127"/>
  <c r="AA5" i="127"/>
  <c r="AB5" i="127"/>
  <c r="AC5" i="127"/>
  <c r="AD5" i="127"/>
  <c r="AE5" i="127"/>
  <c r="AF5" i="127"/>
  <c r="AG5" i="127"/>
  <c r="AH5" i="127"/>
  <c r="AI5" i="127"/>
  <c r="AJ5" i="127"/>
  <c r="AK5" i="127"/>
  <c r="O7" i="127"/>
  <c r="P7" i="127"/>
  <c r="Q7" i="127"/>
  <c r="R7" i="127"/>
  <c r="S7" i="127"/>
  <c r="T7" i="127"/>
  <c r="U7" i="127"/>
  <c r="V7" i="127"/>
  <c r="W7" i="127"/>
  <c r="X7" i="127"/>
  <c r="Y7" i="127"/>
  <c r="Z7" i="127"/>
  <c r="AA7" i="127"/>
  <c r="AB7" i="127"/>
  <c r="AC7" i="127"/>
  <c r="AD7" i="127"/>
  <c r="AE7" i="127"/>
  <c r="AF7" i="127"/>
  <c r="AG7" i="127"/>
  <c r="AH7" i="127"/>
  <c r="AI7" i="127"/>
  <c r="AJ7" i="127"/>
  <c r="AK7" i="127"/>
  <c r="O8" i="127"/>
  <c r="P8" i="127"/>
  <c r="Q8" i="127"/>
  <c r="R8" i="127"/>
  <c r="S8" i="127"/>
  <c r="T8" i="127"/>
  <c r="U8" i="127"/>
  <c r="V8" i="127"/>
  <c r="W8" i="127"/>
  <c r="X8" i="127"/>
  <c r="Y8" i="127"/>
  <c r="Z8" i="127"/>
  <c r="AA8" i="127"/>
  <c r="AB8" i="127"/>
  <c r="AC8" i="127"/>
  <c r="AD8" i="127"/>
  <c r="AE8" i="127"/>
  <c r="AF8" i="127"/>
  <c r="AG8" i="127"/>
  <c r="AH8" i="127"/>
  <c r="AI8" i="127"/>
  <c r="AJ8" i="127"/>
  <c r="AK8" i="127"/>
  <c r="O10" i="127"/>
  <c r="P10" i="127"/>
  <c r="Q10" i="127"/>
  <c r="R10" i="127"/>
  <c r="S10" i="127"/>
  <c r="T10" i="127"/>
  <c r="U10" i="127"/>
  <c r="V10" i="127"/>
  <c r="W10" i="127"/>
  <c r="X10" i="127"/>
  <c r="Y10" i="127"/>
  <c r="Z10" i="127"/>
  <c r="AA10" i="127"/>
  <c r="AB10" i="127"/>
  <c r="AC10" i="127"/>
  <c r="AD10" i="127"/>
  <c r="AE10" i="127"/>
  <c r="AF10" i="127"/>
  <c r="AG10" i="127"/>
  <c r="AH10" i="127"/>
  <c r="AI10" i="127"/>
  <c r="AJ10" i="127"/>
  <c r="AK10" i="127"/>
  <c r="O11" i="127"/>
  <c r="P11" i="127"/>
  <c r="Q11" i="127"/>
  <c r="R11" i="127"/>
  <c r="S11" i="127"/>
  <c r="T11" i="127"/>
  <c r="U11" i="127"/>
  <c r="V11" i="127"/>
  <c r="W11" i="127"/>
  <c r="X11" i="127"/>
  <c r="Y11" i="127"/>
  <c r="Z11" i="127"/>
  <c r="AA11" i="127"/>
  <c r="AB11" i="127"/>
  <c r="AC11" i="127"/>
  <c r="AD11" i="127"/>
  <c r="AE11" i="127"/>
  <c r="AF11" i="127"/>
  <c r="AG11" i="127"/>
  <c r="AH11" i="127"/>
  <c r="AI11" i="127"/>
  <c r="AJ11" i="127"/>
  <c r="AK11" i="127"/>
  <c r="O13" i="127"/>
  <c r="P13" i="127"/>
  <c r="Q13" i="127"/>
  <c r="R13" i="127"/>
  <c r="S13" i="127"/>
  <c r="T13" i="127"/>
  <c r="U13" i="127"/>
  <c r="V13" i="127"/>
  <c r="W13" i="127"/>
  <c r="X13" i="127"/>
  <c r="Y13" i="127"/>
  <c r="Z13" i="127"/>
  <c r="AA13" i="127"/>
  <c r="AB13" i="127"/>
  <c r="AC13" i="127"/>
  <c r="AD13" i="127"/>
  <c r="AE13" i="127"/>
  <c r="AF13" i="127"/>
  <c r="AG13" i="127"/>
  <c r="AH13" i="127"/>
  <c r="AI13" i="127"/>
  <c r="AJ13" i="127"/>
  <c r="AK13" i="127"/>
  <c r="O14" i="127"/>
  <c r="P14" i="127"/>
  <c r="Q14" i="127"/>
  <c r="R14" i="127"/>
  <c r="S14" i="127"/>
  <c r="T14" i="127"/>
  <c r="U14" i="127"/>
  <c r="V14" i="127"/>
  <c r="W14" i="127"/>
  <c r="X14" i="127"/>
  <c r="Y14" i="127"/>
  <c r="Z14" i="127"/>
  <c r="AA14" i="127"/>
  <c r="AB14" i="127"/>
  <c r="AC14" i="127"/>
  <c r="AD14" i="127"/>
  <c r="AE14" i="127"/>
  <c r="AF14" i="127"/>
  <c r="AG14" i="127"/>
  <c r="AH14" i="127"/>
  <c r="AI14" i="127"/>
  <c r="AJ14" i="127"/>
  <c r="AK14" i="127"/>
  <c r="C4" i="127"/>
  <c r="D4" i="127"/>
  <c r="E4" i="127"/>
  <c r="F4" i="127"/>
  <c r="G4" i="127"/>
  <c r="H4" i="127"/>
  <c r="I4" i="127"/>
  <c r="J4" i="127"/>
  <c r="K4" i="127"/>
  <c r="L4" i="127"/>
  <c r="M4" i="127"/>
  <c r="N4" i="127"/>
  <c r="C5" i="127"/>
  <c r="D5" i="127"/>
  <c r="E5" i="127"/>
  <c r="F5" i="127"/>
  <c r="G5" i="127"/>
  <c r="H5" i="127"/>
  <c r="I5" i="127"/>
  <c r="J5" i="127"/>
  <c r="K5" i="127"/>
  <c r="L5" i="127"/>
  <c r="M5" i="127"/>
  <c r="N5" i="127"/>
  <c r="C7" i="127"/>
  <c r="D7" i="127"/>
  <c r="E7" i="127"/>
  <c r="F7" i="127"/>
  <c r="G7" i="127"/>
  <c r="H7" i="127"/>
  <c r="I7" i="127"/>
  <c r="J7" i="127"/>
  <c r="K7" i="127"/>
  <c r="L7" i="127"/>
  <c r="M7" i="127"/>
  <c r="N7" i="127"/>
  <c r="C8" i="127"/>
  <c r="D8" i="127"/>
  <c r="E8" i="127"/>
  <c r="F8" i="127"/>
  <c r="G8" i="127"/>
  <c r="H8" i="127"/>
  <c r="I8" i="127"/>
  <c r="J8" i="127"/>
  <c r="K8" i="127"/>
  <c r="L8" i="127"/>
  <c r="M8" i="127"/>
  <c r="N8" i="127"/>
  <c r="C10" i="127"/>
  <c r="D10" i="127"/>
  <c r="E10" i="127"/>
  <c r="F10" i="127"/>
  <c r="G10" i="127"/>
  <c r="H10" i="127"/>
  <c r="I10" i="127"/>
  <c r="J10" i="127"/>
  <c r="K10" i="127"/>
  <c r="L10" i="127"/>
  <c r="M10" i="127"/>
  <c r="N10" i="127"/>
  <c r="C11" i="127"/>
  <c r="D11" i="127"/>
  <c r="E11" i="127"/>
  <c r="F11" i="127"/>
  <c r="G11" i="127"/>
  <c r="H11" i="127"/>
  <c r="I11" i="127"/>
  <c r="J11" i="127"/>
  <c r="K11" i="127"/>
  <c r="L11" i="127"/>
  <c r="M11" i="127"/>
  <c r="N11" i="127"/>
  <c r="C13" i="127"/>
  <c r="D13" i="127"/>
  <c r="E13" i="127"/>
  <c r="F13" i="127"/>
  <c r="G13" i="127"/>
  <c r="H13" i="127"/>
  <c r="I13" i="127"/>
  <c r="J13" i="127"/>
  <c r="K13" i="127"/>
  <c r="L13" i="127"/>
  <c r="M13" i="127"/>
  <c r="N13" i="127"/>
  <c r="C14" i="127"/>
  <c r="D14" i="127"/>
  <c r="E14" i="127"/>
  <c r="F14" i="127"/>
  <c r="G14" i="127"/>
  <c r="H14" i="127"/>
  <c r="I14" i="127"/>
  <c r="J14" i="127"/>
  <c r="K14" i="127"/>
  <c r="L14" i="127"/>
  <c r="M14" i="127"/>
  <c r="N14" i="127"/>
  <c r="O7" i="37"/>
  <c r="P7" i="37"/>
  <c r="Q7" i="37"/>
  <c r="R7" i="37"/>
  <c r="S7" i="37"/>
  <c r="T7" i="37"/>
  <c r="U7" i="37"/>
  <c r="V7" i="37"/>
  <c r="W7" i="37"/>
  <c r="X7" i="37"/>
  <c r="Y7" i="37"/>
  <c r="Z7" i="37"/>
  <c r="AA7" i="37"/>
  <c r="AB7" i="37"/>
  <c r="AC7" i="37"/>
  <c r="AD7" i="37"/>
  <c r="AE7" i="37"/>
  <c r="AF7" i="37"/>
  <c r="AG7" i="37"/>
  <c r="AH7" i="37"/>
  <c r="AI7" i="37"/>
  <c r="AJ7" i="37"/>
  <c r="AK7" i="37"/>
  <c r="O8" i="37"/>
  <c r="P8" i="37"/>
  <c r="Q8" i="37"/>
  <c r="R8" i="37"/>
  <c r="S8" i="37"/>
  <c r="T8" i="37"/>
  <c r="U8" i="37"/>
  <c r="V8" i="37"/>
  <c r="W8" i="37"/>
  <c r="X8" i="37"/>
  <c r="Y8" i="37"/>
  <c r="Z8" i="37"/>
  <c r="AA8" i="37"/>
  <c r="AB8" i="37"/>
  <c r="AC8" i="37"/>
  <c r="AD8" i="37"/>
  <c r="AE8" i="37"/>
  <c r="AF8" i="37"/>
  <c r="AG8" i="37"/>
  <c r="AH8" i="37"/>
  <c r="AI8" i="37"/>
  <c r="AJ8" i="37"/>
  <c r="AK8" i="37"/>
  <c r="O10" i="37"/>
  <c r="P10" i="37"/>
  <c r="Q10" i="37"/>
  <c r="R10" i="37"/>
  <c r="S10" i="37"/>
  <c r="T10" i="37"/>
  <c r="U10" i="37"/>
  <c r="V10" i="37"/>
  <c r="W10" i="37"/>
  <c r="X10" i="37"/>
  <c r="Y10" i="37"/>
  <c r="Z10" i="37"/>
  <c r="AA10" i="37"/>
  <c r="AB10" i="37"/>
  <c r="AC10" i="37"/>
  <c r="AD10" i="37"/>
  <c r="AE10" i="37"/>
  <c r="AF10" i="37"/>
  <c r="AG10" i="37"/>
  <c r="AH10" i="37"/>
  <c r="AI10" i="37"/>
  <c r="AJ10" i="37"/>
  <c r="AK10" i="37"/>
  <c r="O11" i="37"/>
  <c r="P11" i="37"/>
  <c r="Q11" i="37"/>
  <c r="R11" i="37"/>
  <c r="S11" i="37"/>
  <c r="T11" i="37"/>
  <c r="U11" i="37"/>
  <c r="V11" i="37"/>
  <c r="W11" i="37"/>
  <c r="X11" i="37"/>
  <c r="Y11" i="37"/>
  <c r="Z11" i="37"/>
  <c r="AA11" i="37"/>
  <c r="AB11" i="37"/>
  <c r="AC11" i="37"/>
  <c r="AD11" i="37"/>
  <c r="AE11" i="37"/>
  <c r="AF11" i="37"/>
  <c r="AG11" i="37"/>
  <c r="AH11" i="37"/>
  <c r="AI11" i="37"/>
  <c r="AJ11" i="37"/>
  <c r="AK11" i="37"/>
  <c r="O13" i="37"/>
  <c r="P13" i="37"/>
  <c r="Q13" i="37"/>
  <c r="R13" i="37"/>
  <c r="S13" i="37"/>
  <c r="T13" i="37"/>
  <c r="U13" i="37"/>
  <c r="V13" i="37"/>
  <c r="W13" i="37"/>
  <c r="X13" i="37"/>
  <c r="Y13" i="37"/>
  <c r="Z13" i="37"/>
  <c r="AA13" i="37"/>
  <c r="AB13" i="37"/>
  <c r="AC13" i="37"/>
  <c r="AD13" i="37"/>
  <c r="AE13" i="37"/>
  <c r="AF13" i="37"/>
  <c r="AG13" i="37"/>
  <c r="AH13" i="37"/>
  <c r="AI13" i="37"/>
  <c r="AJ13" i="37"/>
  <c r="AK13" i="37"/>
  <c r="O14" i="37"/>
  <c r="P14" i="37"/>
  <c r="Q14" i="37"/>
  <c r="R14" i="37"/>
  <c r="S14" i="37"/>
  <c r="T14" i="37"/>
  <c r="U14" i="37"/>
  <c r="V14" i="37"/>
  <c r="W14" i="37"/>
  <c r="X14" i="37"/>
  <c r="Y14" i="37"/>
  <c r="Z14" i="37"/>
  <c r="AA14" i="37"/>
  <c r="AB14" i="37"/>
  <c r="AC14" i="37"/>
  <c r="AD14" i="37"/>
  <c r="AE14" i="37"/>
  <c r="AF14" i="37"/>
  <c r="AG14" i="37"/>
  <c r="AH14" i="37"/>
  <c r="AI14" i="37"/>
  <c r="AJ14" i="37"/>
  <c r="AK14" i="37"/>
  <c r="C7" i="37"/>
  <c r="D7" i="37"/>
  <c r="E7" i="37"/>
  <c r="F7" i="37"/>
  <c r="G7" i="37"/>
  <c r="H7" i="37"/>
  <c r="I7" i="37"/>
  <c r="J7" i="37"/>
  <c r="K7" i="37"/>
  <c r="L7" i="37"/>
  <c r="M7" i="37"/>
  <c r="N7" i="37"/>
  <c r="C8" i="37"/>
  <c r="D8" i="37"/>
  <c r="E8" i="37"/>
  <c r="F8" i="37"/>
  <c r="G8" i="37"/>
  <c r="H8" i="37"/>
  <c r="I8" i="37"/>
  <c r="J8" i="37"/>
  <c r="K8" i="37"/>
  <c r="L8" i="37"/>
  <c r="M8" i="37"/>
  <c r="N8" i="37"/>
  <c r="C10" i="37"/>
  <c r="D10" i="37"/>
  <c r="E10" i="37"/>
  <c r="F10" i="37"/>
  <c r="G10" i="37"/>
  <c r="H10" i="37"/>
  <c r="I10" i="37"/>
  <c r="J10" i="37"/>
  <c r="K10" i="37"/>
  <c r="L10" i="37"/>
  <c r="M10" i="37"/>
  <c r="N10" i="37"/>
  <c r="C11" i="37"/>
  <c r="D11" i="37"/>
  <c r="E11" i="37"/>
  <c r="F11" i="37"/>
  <c r="G11" i="37"/>
  <c r="H11" i="37"/>
  <c r="I11" i="37"/>
  <c r="J11" i="37"/>
  <c r="K11" i="37"/>
  <c r="L11" i="37"/>
  <c r="M11" i="37"/>
  <c r="N11" i="37"/>
  <c r="C13" i="37"/>
  <c r="D13" i="37"/>
  <c r="E13" i="37"/>
  <c r="F13" i="37"/>
  <c r="G13" i="37"/>
  <c r="H13" i="37"/>
  <c r="I13" i="37"/>
  <c r="J13" i="37"/>
  <c r="K13" i="37"/>
  <c r="L13" i="37"/>
  <c r="M13" i="37"/>
  <c r="N13" i="37"/>
  <c r="C14" i="37"/>
  <c r="D14" i="37"/>
  <c r="E14" i="37"/>
  <c r="F14" i="37"/>
  <c r="G14" i="37"/>
  <c r="H14" i="37"/>
  <c r="I14" i="37"/>
  <c r="J14" i="37"/>
  <c r="K14" i="37"/>
  <c r="L14" i="37"/>
  <c r="M14" i="37"/>
  <c r="N14" i="37"/>
  <c r="B3" i="150"/>
  <c r="C3" i="150"/>
  <c r="D3" i="150"/>
  <c r="B4" i="150"/>
  <c r="C4" i="150"/>
  <c r="D4" i="150"/>
  <c r="B6" i="150"/>
  <c r="C6" i="150"/>
  <c r="D6" i="150"/>
  <c r="B7" i="150"/>
  <c r="C7" i="150"/>
  <c r="D7" i="150"/>
  <c r="B9" i="150"/>
  <c r="C9" i="150"/>
  <c r="D9" i="150"/>
  <c r="B10" i="150"/>
  <c r="C10" i="150"/>
  <c r="D10" i="150"/>
  <c r="B12" i="150"/>
  <c r="C12" i="150"/>
  <c r="D12" i="150"/>
  <c r="B13" i="150"/>
  <c r="C13" i="150"/>
  <c r="D13" i="150"/>
  <c r="B15" i="150"/>
  <c r="C15" i="150"/>
  <c r="D15" i="150"/>
  <c r="B16" i="150"/>
  <c r="C16" i="150"/>
  <c r="D16" i="150"/>
  <c r="B18" i="150"/>
  <c r="C18" i="150"/>
  <c r="D18" i="150"/>
  <c r="B19" i="150"/>
  <c r="C19" i="150"/>
  <c r="D19" i="150"/>
  <c r="B21" i="150"/>
  <c r="C21" i="150"/>
  <c r="D21" i="150"/>
  <c r="B22" i="150"/>
  <c r="C22" i="150"/>
  <c r="D22" i="150"/>
  <c r="B24" i="150"/>
  <c r="C24" i="150"/>
  <c r="D24" i="150"/>
  <c r="B25" i="150"/>
  <c r="C25" i="150"/>
  <c r="D25" i="150"/>
  <c r="B26" i="150"/>
  <c r="C26" i="150"/>
  <c r="D26" i="150"/>
  <c r="B27" i="150"/>
  <c r="C27" i="150"/>
  <c r="D27" i="150"/>
  <c r="B29" i="150"/>
  <c r="C29" i="150"/>
  <c r="D29" i="150"/>
  <c r="B30" i="150"/>
  <c r="C30" i="150"/>
  <c r="D30" i="150"/>
  <c r="B31" i="150"/>
  <c r="C31" i="150"/>
  <c r="D31" i="150"/>
  <c r="B32" i="150"/>
  <c r="C32" i="150"/>
  <c r="D32" i="150"/>
  <c r="B34" i="150"/>
  <c r="C34" i="150"/>
  <c r="D34" i="150"/>
  <c r="B35" i="150"/>
  <c r="C35" i="150"/>
  <c r="D35" i="150"/>
  <c r="B36" i="150"/>
  <c r="C36" i="150"/>
  <c r="D36" i="150"/>
  <c r="B37" i="150"/>
  <c r="C37" i="150"/>
  <c r="D37" i="150"/>
  <c r="B38" i="150"/>
  <c r="C38" i="150"/>
  <c r="D38" i="150"/>
  <c r="B39" i="150"/>
  <c r="C39" i="150"/>
  <c r="D39" i="150"/>
  <c r="B41" i="150"/>
  <c r="C41" i="150"/>
  <c r="D41" i="150"/>
  <c r="B42" i="150"/>
  <c r="C42" i="150"/>
  <c r="D42" i="150"/>
  <c r="B43" i="150"/>
  <c r="C43" i="150"/>
  <c r="D43" i="150"/>
  <c r="B44" i="150"/>
  <c r="C44" i="150"/>
  <c r="D44" i="150"/>
  <c r="B45" i="150"/>
  <c r="C45" i="150"/>
  <c r="D45" i="150"/>
  <c r="B46" i="150"/>
  <c r="C46" i="150"/>
  <c r="D46" i="150"/>
  <c r="B47" i="150"/>
  <c r="C47" i="150"/>
  <c r="D47" i="150"/>
  <c r="B48" i="150"/>
  <c r="C48" i="150"/>
  <c r="D48" i="150"/>
  <c r="B50" i="150"/>
  <c r="C50" i="150"/>
  <c r="D50" i="150"/>
  <c r="B51" i="150"/>
  <c r="C51" i="150"/>
  <c r="D51" i="150"/>
  <c r="B53" i="150"/>
  <c r="C53" i="150"/>
  <c r="D53" i="150"/>
  <c r="B54" i="150"/>
  <c r="C54" i="150"/>
  <c r="D54" i="150"/>
  <c r="B55" i="150"/>
  <c r="C55" i="150"/>
  <c r="D55" i="150"/>
  <c r="B56" i="150"/>
  <c r="C56" i="150"/>
  <c r="D56" i="150"/>
  <c r="B57" i="150"/>
  <c r="C57" i="150"/>
  <c r="D57" i="150"/>
  <c r="B58" i="150"/>
  <c r="C58" i="150"/>
  <c r="D58" i="150"/>
  <c r="B3" i="148"/>
  <c r="C3" i="148"/>
  <c r="D3" i="148"/>
  <c r="B4" i="148"/>
  <c r="C4" i="148"/>
  <c r="D4" i="148"/>
  <c r="B6" i="148"/>
  <c r="C6" i="148"/>
  <c r="D6" i="148"/>
  <c r="B7" i="148"/>
  <c r="C7" i="148"/>
  <c r="D7" i="148"/>
  <c r="B9" i="148"/>
  <c r="C9" i="148"/>
  <c r="D9" i="148"/>
  <c r="B10" i="148"/>
  <c r="C10" i="148"/>
  <c r="D10" i="148"/>
  <c r="B12" i="148"/>
  <c r="C12" i="148"/>
  <c r="D12" i="148"/>
  <c r="B13" i="148"/>
  <c r="C13" i="148"/>
  <c r="D13" i="148"/>
  <c r="B15" i="148"/>
  <c r="C15" i="148"/>
  <c r="D15" i="148"/>
  <c r="B16" i="148"/>
  <c r="C16" i="148"/>
  <c r="D16" i="148"/>
  <c r="B18" i="148"/>
  <c r="C18" i="148"/>
  <c r="D18" i="148"/>
  <c r="B19" i="148"/>
  <c r="C19" i="148"/>
  <c r="D19" i="148"/>
  <c r="B21" i="148"/>
  <c r="C21" i="148"/>
  <c r="D21" i="148"/>
  <c r="B22" i="148"/>
  <c r="C22" i="148"/>
  <c r="D22" i="148"/>
  <c r="B24" i="148"/>
  <c r="C24" i="148"/>
  <c r="D24" i="148"/>
  <c r="B25" i="148"/>
  <c r="C25" i="148"/>
  <c r="D25" i="148"/>
  <c r="B26" i="148"/>
  <c r="C26" i="148"/>
  <c r="D26" i="148"/>
  <c r="B27" i="148"/>
  <c r="C27" i="148"/>
  <c r="D27" i="148"/>
  <c r="B29" i="148"/>
  <c r="C29" i="148"/>
  <c r="D29" i="148"/>
  <c r="B30" i="148"/>
  <c r="C30" i="148"/>
  <c r="D30" i="148"/>
  <c r="B31" i="148"/>
  <c r="C31" i="148"/>
  <c r="D31" i="148"/>
  <c r="B32" i="148"/>
  <c r="C32" i="148"/>
  <c r="D32" i="148"/>
  <c r="B34" i="148"/>
  <c r="C34" i="148"/>
  <c r="D34" i="148"/>
  <c r="B35" i="148"/>
  <c r="C35" i="148"/>
  <c r="D35" i="148"/>
  <c r="B36" i="148"/>
  <c r="C36" i="148"/>
  <c r="D36" i="148"/>
  <c r="B37" i="148"/>
  <c r="C37" i="148"/>
  <c r="D37" i="148"/>
  <c r="B38" i="148"/>
  <c r="C38" i="148"/>
  <c r="D38" i="148"/>
  <c r="B39" i="148"/>
  <c r="C39" i="148"/>
  <c r="D39" i="148"/>
  <c r="B41" i="148"/>
  <c r="C41" i="148"/>
  <c r="D41" i="148"/>
  <c r="B42" i="148"/>
  <c r="C42" i="148"/>
  <c r="D42" i="148"/>
  <c r="B43" i="148"/>
  <c r="C43" i="148"/>
  <c r="D43" i="148"/>
  <c r="B44" i="148"/>
  <c r="C44" i="148"/>
  <c r="D44" i="148"/>
  <c r="B45" i="148"/>
  <c r="C45" i="148"/>
  <c r="D45" i="148"/>
  <c r="B46" i="148"/>
  <c r="C46" i="148"/>
  <c r="D46" i="148"/>
  <c r="B47" i="148"/>
  <c r="C47" i="148"/>
  <c r="D47" i="148"/>
  <c r="B48" i="148"/>
  <c r="C48" i="148"/>
  <c r="D48" i="148"/>
  <c r="B50" i="148"/>
  <c r="C50" i="148"/>
  <c r="D50" i="148"/>
  <c r="B51" i="148"/>
  <c r="C51" i="148"/>
  <c r="D51" i="148"/>
  <c r="B53" i="148"/>
  <c r="C53" i="148"/>
  <c r="D53" i="148"/>
  <c r="B54" i="148"/>
  <c r="C54" i="148"/>
  <c r="D54" i="148"/>
  <c r="B55" i="148"/>
  <c r="C55" i="148"/>
  <c r="D55" i="148"/>
  <c r="B56" i="148"/>
  <c r="C56" i="148"/>
  <c r="D56" i="148"/>
  <c r="B57" i="148"/>
  <c r="C57" i="148"/>
  <c r="D57" i="148"/>
  <c r="B58" i="148"/>
  <c r="C58" i="148"/>
  <c r="D58" i="148"/>
  <c r="B3" i="147"/>
  <c r="C3" i="147"/>
  <c r="D3" i="147"/>
  <c r="B4" i="147"/>
  <c r="C4" i="147"/>
  <c r="D4" i="147"/>
  <c r="B6" i="147"/>
  <c r="C6" i="147"/>
  <c r="D6" i="147"/>
  <c r="B7" i="147"/>
  <c r="C7" i="147"/>
  <c r="D7" i="147"/>
  <c r="B9" i="147"/>
  <c r="C9" i="147"/>
  <c r="D9" i="147"/>
  <c r="B10" i="147"/>
  <c r="C10" i="147"/>
  <c r="D10" i="147"/>
  <c r="B12" i="147"/>
  <c r="C12" i="147"/>
  <c r="D12" i="147"/>
  <c r="B13" i="147"/>
  <c r="C13" i="147"/>
  <c r="D13" i="147"/>
  <c r="B15" i="147"/>
  <c r="C15" i="147"/>
  <c r="D15" i="147"/>
  <c r="B16" i="147"/>
  <c r="C16" i="147"/>
  <c r="D16" i="147"/>
  <c r="B18" i="147"/>
  <c r="C18" i="147"/>
  <c r="D18" i="147"/>
  <c r="B19" i="147"/>
  <c r="C19" i="147"/>
  <c r="D19" i="147"/>
  <c r="B21" i="147"/>
  <c r="C21" i="147"/>
  <c r="D21" i="147"/>
  <c r="B22" i="147"/>
  <c r="C22" i="147"/>
  <c r="D22" i="147"/>
  <c r="B24" i="147"/>
  <c r="C24" i="147"/>
  <c r="D24" i="147"/>
  <c r="B25" i="147"/>
  <c r="C25" i="147"/>
  <c r="D25" i="147"/>
  <c r="B26" i="147"/>
  <c r="C26" i="147"/>
  <c r="D26" i="147"/>
  <c r="B27" i="147"/>
  <c r="C27" i="147"/>
  <c r="D27" i="147"/>
  <c r="B29" i="147"/>
  <c r="C29" i="147"/>
  <c r="D29" i="147"/>
  <c r="B30" i="147"/>
  <c r="C30" i="147"/>
  <c r="D30" i="147"/>
  <c r="B31" i="147"/>
  <c r="C31" i="147"/>
  <c r="D31" i="147"/>
  <c r="B32" i="147"/>
  <c r="C32" i="147"/>
  <c r="D32" i="147"/>
  <c r="B34" i="147"/>
  <c r="C34" i="147"/>
  <c r="D34" i="147"/>
  <c r="B35" i="147"/>
  <c r="C35" i="147"/>
  <c r="D35" i="147"/>
  <c r="B36" i="147"/>
  <c r="C36" i="147"/>
  <c r="D36" i="147"/>
  <c r="B37" i="147"/>
  <c r="C37" i="147"/>
  <c r="D37" i="147"/>
  <c r="B38" i="147"/>
  <c r="C38" i="147"/>
  <c r="D38" i="147"/>
  <c r="B39" i="147"/>
  <c r="C39" i="147"/>
  <c r="D39" i="147"/>
  <c r="B41" i="147"/>
  <c r="C41" i="147"/>
  <c r="D41" i="147"/>
  <c r="B42" i="147"/>
  <c r="C42" i="147"/>
  <c r="D42" i="147"/>
  <c r="B43" i="147"/>
  <c r="C43" i="147"/>
  <c r="D43" i="147"/>
  <c r="B44" i="147"/>
  <c r="C44" i="147"/>
  <c r="D44" i="147"/>
  <c r="B45" i="147"/>
  <c r="C45" i="147"/>
  <c r="D45" i="147"/>
  <c r="B46" i="147"/>
  <c r="C46" i="147"/>
  <c r="D46" i="147"/>
  <c r="B47" i="147"/>
  <c r="C47" i="147"/>
  <c r="D47" i="147"/>
  <c r="B48" i="147"/>
  <c r="C48" i="147"/>
  <c r="D48" i="147"/>
  <c r="B50" i="147"/>
  <c r="C50" i="147"/>
  <c r="D50" i="147"/>
  <c r="B51" i="147"/>
  <c r="C51" i="147"/>
  <c r="D51" i="147"/>
  <c r="B53" i="147"/>
  <c r="C53" i="147"/>
  <c r="D53" i="147"/>
  <c r="B54" i="147"/>
  <c r="C54" i="147"/>
  <c r="D54" i="147"/>
  <c r="B55" i="147"/>
  <c r="C55" i="147"/>
  <c r="D55" i="147"/>
  <c r="B56" i="147"/>
  <c r="C56" i="147"/>
  <c r="D56" i="147"/>
  <c r="B57" i="147"/>
  <c r="C57" i="147"/>
  <c r="D57" i="147"/>
  <c r="B58" i="147"/>
  <c r="C58" i="147"/>
  <c r="D58" i="147"/>
  <c r="B3" i="146"/>
  <c r="C3" i="146"/>
  <c r="D3" i="146"/>
  <c r="B4" i="146"/>
  <c r="C4" i="146"/>
  <c r="D4" i="146"/>
  <c r="B6" i="146"/>
  <c r="C6" i="146"/>
  <c r="D6" i="146"/>
  <c r="B7" i="146"/>
  <c r="C7" i="146"/>
  <c r="D7" i="146"/>
  <c r="B9" i="146"/>
  <c r="C9" i="146"/>
  <c r="D9" i="146"/>
  <c r="B10" i="146"/>
  <c r="C10" i="146"/>
  <c r="D10" i="146"/>
  <c r="B12" i="146"/>
  <c r="C12" i="146"/>
  <c r="D12" i="146"/>
  <c r="B13" i="146"/>
  <c r="C13" i="146"/>
  <c r="D13" i="146"/>
  <c r="B15" i="146"/>
  <c r="C15" i="146"/>
  <c r="D15" i="146"/>
  <c r="B16" i="146"/>
  <c r="C16" i="146"/>
  <c r="D16" i="146"/>
  <c r="B18" i="146"/>
  <c r="C18" i="146"/>
  <c r="D18" i="146"/>
  <c r="B19" i="146"/>
  <c r="C19" i="146"/>
  <c r="D19" i="146"/>
  <c r="B21" i="146"/>
  <c r="C21" i="146"/>
  <c r="D21" i="146"/>
  <c r="B22" i="146"/>
  <c r="C22" i="146"/>
  <c r="D22" i="146"/>
  <c r="B24" i="146"/>
  <c r="C24" i="146"/>
  <c r="D24" i="146"/>
  <c r="B25" i="146"/>
  <c r="C25" i="146"/>
  <c r="D25" i="146"/>
  <c r="B26" i="146"/>
  <c r="C26" i="146"/>
  <c r="D26" i="146"/>
  <c r="B27" i="146"/>
  <c r="C27" i="146"/>
  <c r="D27" i="146"/>
  <c r="B29" i="146"/>
  <c r="C29" i="146"/>
  <c r="D29" i="146"/>
  <c r="B30" i="146"/>
  <c r="C30" i="146"/>
  <c r="D30" i="146"/>
  <c r="B31" i="146"/>
  <c r="C31" i="146"/>
  <c r="D31" i="146"/>
  <c r="B32" i="146"/>
  <c r="C32" i="146"/>
  <c r="D32" i="146"/>
  <c r="B34" i="146"/>
  <c r="C34" i="146"/>
  <c r="D34" i="146"/>
  <c r="B35" i="146"/>
  <c r="C35" i="146"/>
  <c r="D35" i="146"/>
  <c r="B36" i="146"/>
  <c r="C36" i="146"/>
  <c r="D36" i="146"/>
  <c r="B37" i="146"/>
  <c r="C37" i="146"/>
  <c r="D37" i="146"/>
  <c r="B38" i="146"/>
  <c r="C38" i="146"/>
  <c r="D38" i="146"/>
  <c r="B39" i="146"/>
  <c r="C39" i="146"/>
  <c r="D39" i="146"/>
  <c r="B41" i="146"/>
  <c r="C41" i="146"/>
  <c r="D41" i="146"/>
  <c r="B42" i="146"/>
  <c r="C42" i="146"/>
  <c r="D42" i="146"/>
  <c r="B43" i="146"/>
  <c r="C43" i="146"/>
  <c r="D43" i="146"/>
  <c r="B44" i="146"/>
  <c r="C44" i="146"/>
  <c r="D44" i="146"/>
  <c r="B45" i="146"/>
  <c r="C45" i="146"/>
  <c r="D45" i="146"/>
  <c r="B46" i="146"/>
  <c r="C46" i="146"/>
  <c r="D46" i="146"/>
  <c r="B47" i="146"/>
  <c r="C47" i="146"/>
  <c r="D47" i="146"/>
  <c r="B48" i="146"/>
  <c r="C48" i="146"/>
  <c r="D48" i="146"/>
  <c r="B50" i="146"/>
  <c r="C50" i="146"/>
  <c r="D50" i="146"/>
  <c r="B51" i="146"/>
  <c r="C51" i="146"/>
  <c r="D51" i="146"/>
  <c r="B53" i="146"/>
  <c r="C53" i="146"/>
  <c r="D53" i="146"/>
  <c r="B54" i="146"/>
  <c r="C54" i="146"/>
  <c r="D54" i="146"/>
  <c r="B55" i="146"/>
  <c r="C55" i="146"/>
  <c r="D55" i="146"/>
  <c r="B56" i="146"/>
  <c r="C56" i="146"/>
  <c r="D56" i="146"/>
  <c r="B57" i="146"/>
  <c r="C57" i="146"/>
  <c r="D57" i="146"/>
  <c r="B58" i="146"/>
  <c r="C58" i="146"/>
  <c r="D58" i="146"/>
  <c r="J3" i="40"/>
  <c r="K3" i="40"/>
  <c r="L3" i="40"/>
  <c r="M3" i="40"/>
  <c r="N3" i="40"/>
  <c r="O3" i="40"/>
  <c r="P3" i="40"/>
  <c r="Q3" i="40"/>
  <c r="R3" i="40"/>
  <c r="S3" i="40"/>
  <c r="T3" i="40"/>
  <c r="U3" i="40"/>
  <c r="V3" i="40"/>
  <c r="W3" i="40"/>
  <c r="X3" i="40"/>
  <c r="Y3" i="40"/>
  <c r="Z3" i="40"/>
  <c r="AA3" i="40"/>
  <c r="AB3" i="40"/>
  <c r="AC3" i="40"/>
  <c r="AD3" i="40"/>
  <c r="AE3" i="40"/>
  <c r="AF3" i="40"/>
  <c r="AG3" i="40"/>
  <c r="AH3" i="40"/>
  <c r="AI3" i="40"/>
  <c r="AJ3" i="40"/>
  <c r="AK3" i="40"/>
  <c r="AL3" i="40"/>
  <c r="AM3" i="40"/>
  <c r="AN3" i="40"/>
  <c r="AO3" i="40"/>
  <c r="AP3" i="40"/>
  <c r="AQ3" i="40"/>
  <c r="AR3" i="40"/>
  <c r="AS3" i="40"/>
  <c r="AT3" i="40"/>
  <c r="AU3" i="40"/>
  <c r="AV3" i="40"/>
  <c r="AW3" i="40"/>
  <c r="AX3" i="40"/>
  <c r="AY3" i="40"/>
  <c r="AZ3" i="40"/>
  <c r="BA3" i="40"/>
  <c r="BB3" i="40"/>
  <c r="BC3" i="40"/>
  <c r="J4" i="40"/>
  <c r="K4" i="40"/>
  <c r="L4" i="40"/>
  <c r="M4" i="40"/>
  <c r="N4" i="40"/>
  <c r="O4" i="40"/>
  <c r="P4" i="40"/>
  <c r="Q4" i="40"/>
  <c r="R4" i="40"/>
  <c r="S4" i="40"/>
  <c r="T4" i="40"/>
  <c r="U4" i="40"/>
  <c r="V4" i="40"/>
  <c r="W4" i="40"/>
  <c r="X4" i="40"/>
  <c r="Y4" i="40"/>
  <c r="Z4" i="40"/>
  <c r="AA4" i="40"/>
  <c r="AB4" i="40"/>
  <c r="AC4" i="40"/>
  <c r="AD4" i="40"/>
  <c r="AE4" i="40"/>
  <c r="AF4" i="40"/>
  <c r="AG4" i="40"/>
  <c r="AH4" i="40"/>
  <c r="AI4" i="40"/>
  <c r="AJ4" i="40"/>
  <c r="AK4" i="40"/>
  <c r="AL4" i="40"/>
  <c r="AM4" i="40"/>
  <c r="AN4" i="40"/>
  <c r="AO4" i="40"/>
  <c r="AP4" i="40"/>
  <c r="AQ4" i="40"/>
  <c r="AR4" i="40"/>
  <c r="AS4" i="40"/>
  <c r="AT4" i="40"/>
  <c r="AU4" i="40"/>
  <c r="AV4" i="40"/>
  <c r="AW4" i="40"/>
  <c r="AX4" i="40"/>
  <c r="AY4" i="40"/>
  <c r="AZ4" i="40"/>
  <c r="BA4" i="40"/>
  <c r="BB4" i="40"/>
  <c r="BC4" i="40"/>
  <c r="J6" i="40"/>
  <c r="K6" i="40"/>
  <c r="L6" i="40"/>
  <c r="M6" i="40"/>
  <c r="N6" i="40"/>
  <c r="O6" i="40"/>
  <c r="P6" i="40"/>
  <c r="Q6" i="40"/>
  <c r="R6" i="40"/>
  <c r="S6" i="40"/>
  <c r="T6" i="40"/>
  <c r="U6" i="40"/>
  <c r="V6" i="40"/>
  <c r="W6" i="40"/>
  <c r="X6" i="40"/>
  <c r="Y6" i="40"/>
  <c r="Z6" i="40"/>
  <c r="AA6" i="40"/>
  <c r="AB6" i="40"/>
  <c r="AC6" i="40"/>
  <c r="AD6" i="40"/>
  <c r="AE6" i="40"/>
  <c r="AF6" i="40"/>
  <c r="AG6" i="40"/>
  <c r="AH6" i="40"/>
  <c r="AI6" i="40"/>
  <c r="AJ6" i="40"/>
  <c r="AK6" i="40"/>
  <c r="AL6" i="40"/>
  <c r="AM6" i="40"/>
  <c r="AN6" i="40"/>
  <c r="AO6" i="40"/>
  <c r="AP6" i="40"/>
  <c r="AQ6" i="40"/>
  <c r="AR6" i="40"/>
  <c r="AS6" i="40"/>
  <c r="AT6" i="40"/>
  <c r="AU6" i="40"/>
  <c r="AV6" i="40"/>
  <c r="AW6" i="40"/>
  <c r="AX6" i="40"/>
  <c r="AY6" i="40"/>
  <c r="AZ6" i="40"/>
  <c r="BA6" i="40"/>
  <c r="BB6" i="40"/>
  <c r="BC6" i="40"/>
  <c r="J7" i="40"/>
  <c r="K7" i="40"/>
  <c r="L7" i="40"/>
  <c r="M7" i="40"/>
  <c r="N7" i="40"/>
  <c r="O7" i="40"/>
  <c r="P7" i="40"/>
  <c r="Q7" i="40"/>
  <c r="R7" i="40"/>
  <c r="S7" i="40"/>
  <c r="T7" i="40"/>
  <c r="U7" i="40"/>
  <c r="V7" i="40"/>
  <c r="W7" i="40"/>
  <c r="X7" i="40"/>
  <c r="Y7" i="40"/>
  <c r="Z7" i="40"/>
  <c r="AA7" i="40"/>
  <c r="AB7" i="40"/>
  <c r="AC7" i="40"/>
  <c r="AD7" i="40"/>
  <c r="AE7" i="40"/>
  <c r="AF7" i="40"/>
  <c r="AG7" i="40"/>
  <c r="AH7" i="40"/>
  <c r="AI7" i="40"/>
  <c r="AJ7" i="40"/>
  <c r="AK7" i="40"/>
  <c r="AL7" i="40"/>
  <c r="AM7" i="40"/>
  <c r="AN7" i="40"/>
  <c r="AO7" i="40"/>
  <c r="AP7" i="40"/>
  <c r="AQ7" i="40"/>
  <c r="AR7" i="40"/>
  <c r="AS7" i="40"/>
  <c r="AT7" i="40"/>
  <c r="AU7" i="40"/>
  <c r="AV7" i="40"/>
  <c r="AW7" i="40"/>
  <c r="AX7" i="40"/>
  <c r="AY7" i="40"/>
  <c r="AZ7" i="40"/>
  <c r="BA7" i="40"/>
  <c r="BB7" i="40"/>
  <c r="BC7" i="40"/>
  <c r="J9" i="40"/>
  <c r="K9" i="40"/>
  <c r="L9" i="40"/>
  <c r="M9" i="40"/>
  <c r="N9" i="40"/>
  <c r="O9" i="40"/>
  <c r="P9" i="40"/>
  <c r="Q9" i="40"/>
  <c r="R9" i="40"/>
  <c r="S9" i="40"/>
  <c r="T9" i="40"/>
  <c r="U9" i="40"/>
  <c r="V9" i="40"/>
  <c r="W9" i="40"/>
  <c r="X9" i="40"/>
  <c r="Y9" i="40"/>
  <c r="Z9" i="40"/>
  <c r="AA9" i="40"/>
  <c r="AB9" i="40"/>
  <c r="AC9" i="40"/>
  <c r="AD9" i="40"/>
  <c r="AE9" i="40"/>
  <c r="AF9" i="40"/>
  <c r="AG9" i="40"/>
  <c r="AH9" i="40"/>
  <c r="AI9" i="40"/>
  <c r="AJ9" i="40"/>
  <c r="AK9" i="40"/>
  <c r="AL9" i="40"/>
  <c r="AM9" i="40"/>
  <c r="AN9" i="40"/>
  <c r="AO9" i="40"/>
  <c r="AP9" i="40"/>
  <c r="AQ9" i="40"/>
  <c r="AR9" i="40"/>
  <c r="AS9" i="40"/>
  <c r="AT9" i="40"/>
  <c r="AU9" i="40"/>
  <c r="AV9" i="40"/>
  <c r="AW9" i="40"/>
  <c r="AX9" i="40"/>
  <c r="AY9" i="40"/>
  <c r="AZ9" i="40"/>
  <c r="BA9" i="40"/>
  <c r="BB9" i="40"/>
  <c r="BC9" i="40"/>
  <c r="J10" i="40"/>
  <c r="K10" i="40"/>
  <c r="L10" i="40"/>
  <c r="M10" i="40"/>
  <c r="N10" i="40"/>
  <c r="O10" i="40"/>
  <c r="P10" i="40"/>
  <c r="Q10" i="40"/>
  <c r="R10" i="40"/>
  <c r="S10" i="40"/>
  <c r="T10" i="40"/>
  <c r="U10" i="40"/>
  <c r="V10" i="40"/>
  <c r="W10" i="40"/>
  <c r="X10" i="40"/>
  <c r="Y10" i="40"/>
  <c r="Z10" i="40"/>
  <c r="AA10" i="40"/>
  <c r="AB10" i="40"/>
  <c r="AC10" i="40"/>
  <c r="AD10" i="40"/>
  <c r="AE10" i="40"/>
  <c r="AF10" i="40"/>
  <c r="AG10" i="40"/>
  <c r="AH10" i="40"/>
  <c r="AI10" i="40"/>
  <c r="AJ10" i="40"/>
  <c r="AK10" i="40"/>
  <c r="AL10" i="40"/>
  <c r="AM10" i="40"/>
  <c r="AN10" i="40"/>
  <c r="AO10" i="40"/>
  <c r="AP10" i="40"/>
  <c r="AQ10" i="40"/>
  <c r="AR10" i="40"/>
  <c r="AS10" i="40"/>
  <c r="AT10" i="40"/>
  <c r="AU10" i="40"/>
  <c r="AV10" i="40"/>
  <c r="AW10" i="40"/>
  <c r="AX10" i="40"/>
  <c r="AY10" i="40"/>
  <c r="AZ10" i="40"/>
  <c r="BA10" i="40"/>
  <c r="BB10" i="40"/>
  <c r="BC10" i="40"/>
  <c r="J12" i="40"/>
  <c r="K12" i="40"/>
  <c r="L12" i="40"/>
  <c r="M12" i="40"/>
  <c r="N12" i="40"/>
  <c r="O12" i="40"/>
  <c r="P12" i="40"/>
  <c r="Q12" i="40"/>
  <c r="R12" i="40"/>
  <c r="S12" i="40"/>
  <c r="T12" i="40"/>
  <c r="U12" i="40"/>
  <c r="V12" i="40"/>
  <c r="W12" i="40"/>
  <c r="X12" i="40"/>
  <c r="Y12" i="40"/>
  <c r="Z12" i="40"/>
  <c r="AA12" i="40"/>
  <c r="AB12" i="40"/>
  <c r="AC12" i="40"/>
  <c r="AD12" i="40"/>
  <c r="AE12" i="40"/>
  <c r="AF12" i="40"/>
  <c r="AG12" i="40"/>
  <c r="AH12" i="40"/>
  <c r="AI12" i="40"/>
  <c r="AJ12" i="40"/>
  <c r="AK12" i="40"/>
  <c r="AL12" i="40"/>
  <c r="AM12" i="40"/>
  <c r="AN12" i="40"/>
  <c r="AO12" i="40"/>
  <c r="AP12" i="40"/>
  <c r="AQ12" i="40"/>
  <c r="AR12" i="40"/>
  <c r="AS12" i="40"/>
  <c r="AT12" i="40"/>
  <c r="AU12" i="40"/>
  <c r="AV12" i="40"/>
  <c r="AW12" i="40"/>
  <c r="AX12" i="40"/>
  <c r="AY12" i="40"/>
  <c r="AZ12" i="40"/>
  <c r="BA12" i="40"/>
  <c r="BB12" i="40"/>
  <c r="BC12" i="40"/>
  <c r="J13" i="40"/>
  <c r="K13" i="40"/>
  <c r="L13" i="40"/>
  <c r="M13" i="40"/>
  <c r="N13" i="40"/>
  <c r="O13" i="40"/>
  <c r="P13" i="40"/>
  <c r="Q13" i="40"/>
  <c r="R13" i="40"/>
  <c r="S13" i="40"/>
  <c r="T13" i="40"/>
  <c r="U13" i="40"/>
  <c r="V13" i="40"/>
  <c r="W13" i="40"/>
  <c r="X13" i="40"/>
  <c r="Y13" i="40"/>
  <c r="Z13" i="40"/>
  <c r="AA13" i="40"/>
  <c r="AB13" i="40"/>
  <c r="AC13" i="40"/>
  <c r="AD13" i="40"/>
  <c r="AE13" i="40"/>
  <c r="AF13" i="40"/>
  <c r="AG13" i="40"/>
  <c r="AH13" i="40"/>
  <c r="AI13" i="40"/>
  <c r="AJ13" i="40"/>
  <c r="AK13" i="40"/>
  <c r="AL13" i="40"/>
  <c r="AM13" i="40"/>
  <c r="AN13" i="40"/>
  <c r="AO13" i="40"/>
  <c r="AP13" i="40"/>
  <c r="AQ13" i="40"/>
  <c r="AR13" i="40"/>
  <c r="AS13" i="40"/>
  <c r="AT13" i="40"/>
  <c r="AU13" i="40"/>
  <c r="AV13" i="40"/>
  <c r="AW13" i="40"/>
  <c r="AX13" i="40"/>
  <c r="AY13" i="40"/>
  <c r="AZ13" i="40"/>
  <c r="BA13" i="40"/>
  <c r="BB13" i="40"/>
  <c r="BC13" i="40"/>
  <c r="J15" i="40"/>
  <c r="K15" i="40"/>
  <c r="L15" i="40"/>
  <c r="M15" i="40"/>
  <c r="N15" i="40"/>
  <c r="O15" i="40"/>
  <c r="P15" i="40"/>
  <c r="Q15" i="40"/>
  <c r="R15" i="40"/>
  <c r="S15" i="40"/>
  <c r="T15" i="40"/>
  <c r="U15" i="40"/>
  <c r="V15" i="40"/>
  <c r="W15" i="40"/>
  <c r="X15" i="40"/>
  <c r="Y15" i="40"/>
  <c r="Z15" i="40"/>
  <c r="AA15" i="40"/>
  <c r="AB15" i="40"/>
  <c r="AC15" i="40"/>
  <c r="AD15" i="40"/>
  <c r="AE15" i="40"/>
  <c r="AF15" i="40"/>
  <c r="AG15" i="40"/>
  <c r="AH15" i="40"/>
  <c r="AI15" i="40"/>
  <c r="AJ15" i="40"/>
  <c r="AK15" i="40"/>
  <c r="AL15" i="40"/>
  <c r="AM15" i="40"/>
  <c r="AN15" i="40"/>
  <c r="AO15" i="40"/>
  <c r="AP15" i="40"/>
  <c r="AQ15" i="40"/>
  <c r="AR15" i="40"/>
  <c r="AS15" i="40"/>
  <c r="AT15" i="40"/>
  <c r="AU15" i="40"/>
  <c r="AV15" i="40"/>
  <c r="AW15" i="40"/>
  <c r="AX15" i="40"/>
  <c r="AY15" i="40"/>
  <c r="AZ15" i="40"/>
  <c r="BA15" i="40"/>
  <c r="BB15" i="40"/>
  <c r="BC15" i="40"/>
  <c r="J16" i="40"/>
  <c r="K16" i="40"/>
  <c r="L16" i="40"/>
  <c r="M16" i="40"/>
  <c r="N16" i="40"/>
  <c r="O16" i="40"/>
  <c r="P16" i="40"/>
  <c r="Q16" i="40"/>
  <c r="R16" i="40"/>
  <c r="S16" i="40"/>
  <c r="T16" i="40"/>
  <c r="U16" i="40"/>
  <c r="V16" i="40"/>
  <c r="W16" i="40"/>
  <c r="X16" i="40"/>
  <c r="Y16" i="40"/>
  <c r="Z16" i="40"/>
  <c r="AA16" i="40"/>
  <c r="AB16" i="40"/>
  <c r="AC16" i="40"/>
  <c r="AD16" i="40"/>
  <c r="AE16" i="40"/>
  <c r="AF16" i="40"/>
  <c r="AG16" i="40"/>
  <c r="AH16" i="40"/>
  <c r="AI16" i="40"/>
  <c r="AJ16" i="40"/>
  <c r="AK16" i="40"/>
  <c r="AL16" i="40"/>
  <c r="AM16" i="40"/>
  <c r="AN16" i="40"/>
  <c r="AO16" i="40"/>
  <c r="AP16" i="40"/>
  <c r="AQ16" i="40"/>
  <c r="AR16" i="40"/>
  <c r="AS16" i="40"/>
  <c r="AT16" i="40"/>
  <c r="AU16" i="40"/>
  <c r="AV16" i="40"/>
  <c r="AW16" i="40"/>
  <c r="AX16" i="40"/>
  <c r="AY16" i="40"/>
  <c r="AZ16" i="40"/>
  <c r="BA16" i="40"/>
  <c r="BB16" i="40"/>
  <c r="BC16" i="40"/>
  <c r="J18" i="40"/>
  <c r="K18" i="40"/>
  <c r="L18" i="40"/>
  <c r="M18" i="40"/>
  <c r="N18" i="40"/>
  <c r="O18" i="40"/>
  <c r="P18" i="40"/>
  <c r="Q18" i="40"/>
  <c r="R18" i="40"/>
  <c r="S18" i="40"/>
  <c r="T18" i="40"/>
  <c r="U18" i="40"/>
  <c r="V18" i="40"/>
  <c r="W18" i="40"/>
  <c r="X18" i="40"/>
  <c r="Y18" i="40"/>
  <c r="Z18" i="40"/>
  <c r="AA18" i="40"/>
  <c r="AB18" i="40"/>
  <c r="AC18" i="40"/>
  <c r="AD18" i="40"/>
  <c r="AE18" i="40"/>
  <c r="AF18" i="40"/>
  <c r="AG18" i="40"/>
  <c r="AH18" i="40"/>
  <c r="AI18" i="40"/>
  <c r="AJ18" i="40"/>
  <c r="AK18" i="40"/>
  <c r="AL18" i="40"/>
  <c r="AM18" i="40"/>
  <c r="AN18" i="40"/>
  <c r="AO18" i="40"/>
  <c r="AP18" i="40"/>
  <c r="AQ18" i="40"/>
  <c r="AR18" i="40"/>
  <c r="AS18" i="40"/>
  <c r="AT18" i="40"/>
  <c r="AU18" i="40"/>
  <c r="AV18" i="40"/>
  <c r="AW18" i="40"/>
  <c r="AX18" i="40"/>
  <c r="AY18" i="40"/>
  <c r="AZ18" i="40"/>
  <c r="BA18" i="40"/>
  <c r="BB18" i="40"/>
  <c r="BC18" i="40"/>
  <c r="J19" i="40"/>
  <c r="K19" i="40"/>
  <c r="L19" i="40"/>
  <c r="M19" i="40"/>
  <c r="N19" i="40"/>
  <c r="O19" i="40"/>
  <c r="P19" i="40"/>
  <c r="Q19" i="40"/>
  <c r="R19" i="40"/>
  <c r="S19" i="40"/>
  <c r="T19" i="40"/>
  <c r="U19" i="40"/>
  <c r="V19" i="40"/>
  <c r="W19" i="40"/>
  <c r="X19" i="40"/>
  <c r="Y19" i="40"/>
  <c r="Z19" i="40"/>
  <c r="AA19" i="40"/>
  <c r="AB19" i="40"/>
  <c r="AC19" i="40"/>
  <c r="AD19" i="40"/>
  <c r="AE19" i="40"/>
  <c r="AF19" i="40"/>
  <c r="AG19" i="40"/>
  <c r="AH19" i="40"/>
  <c r="AI19" i="40"/>
  <c r="AJ19" i="40"/>
  <c r="AK19" i="40"/>
  <c r="AL19" i="40"/>
  <c r="AM19" i="40"/>
  <c r="AN19" i="40"/>
  <c r="AO19" i="40"/>
  <c r="AP19" i="40"/>
  <c r="AQ19" i="40"/>
  <c r="AR19" i="40"/>
  <c r="AS19" i="40"/>
  <c r="AT19" i="40"/>
  <c r="AU19" i="40"/>
  <c r="AV19" i="40"/>
  <c r="AW19" i="40"/>
  <c r="AX19" i="40"/>
  <c r="AY19" i="40"/>
  <c r="AZ19" i="40"/>
  <c r="BA19" i="40"/>
  <c r="BB19" i="40"/>
  <c r="BC19" i="40"/>
  <c r="J21" i="40"/>
  <c r="K21" i="40"/>
  <c r="L21" i="40"/>
  <c r="M21" i="40"/>
  <c r="N21" i="40"/>
  <c r="O21" i="40"/>
  <c r="P21" i="40"/>
  <c r="Q21" i="40"/>
  <c r="R21" i="40"/>
  <c r="S21" i="40"/>
  <c r="T21" i="40"/>
  <c r="U21" i="40"/>
  <c r="V21" i="40"/>
  <c r="W21" i="40"/>
  <c r="X21" i="40"/>
  <c r="Y21" i="40"/>
  <c r="Z21" i="40"/>
  <c r="AA21" i="40"/>
  <c r="AB21" i="40"/>
  <c r="AC21" i="40"/>
  <c r="AD21" i="40"/>
  <c r="AE21" i="40"/>
  <c r="AF21" i="40"/>
  <c r="AG21" i="40"/>
  <c r="AH21" i="40"/>
  <c r="AI21" i="40"/>
  <c r="AJ21" i="40"/>
  <c r="AK21" i="40"/>
  <c r="AL21" i="40"/>
  <c r="AM21" i="40"/>
  <c r="AN21" i="40"/>
  <c r="AO21" i="40"/>
  <c r="AP21" i="40"/>
  <c r="AQ21" i="40"/>
  <c r="AR21" i="40"/>
  <c r="AS21" i="40"/>
  <c r="AT21" i="40"/>
  <c r="AU21" i="40"/>
  <c r="AV21" i="40"/>
  <c r="AW21" i="40"/>
  <c r="AX21" i="40"/>
  <c r="AY21" i="40"/>
  <c r="AZ21" i="40"/>
  <c r="BA21" i="40"/>
  <c r="BB21" i="40"/>
  <c r="BC21" i="40"/>
  <c r="J22" i="40"/>
  <c r="K22" i="40"/>
  <c r="L22" i="40"/>
  <c r="M22" i="40"/>
  <c r="N22" i="40"/>
  <c r="O22" i="40"/>
  <c r="P22" i="40"/>
  <c r="Q22" i="40"/>
  <c r="R22" i="40"/>
  <c r="S22" i="40"/>
  <c r="T22" i="40"/>
  <c r="U22" i="40"/>
  <c r="V22" i="40"/>
  <c r="W22" i="40"/>
  <c r="X22" i="40"/>
  <c r="Y22" i="40"/>
  <c r="Z22" i="40"/>
  <c r="AA22" i="40"/>
  <c r="AB22" i="40"/>
  <c r="AC22" i="40"/>
  <c r="AD22" i="40"/>
  <c r="AE22" i="40"/>
  <c r="AF22" i="40"/>
  <c r="AG22" i="40"/>
  <c r="AH22" i="40"/>
  <c r="AI22" i="40"/>
  <c r="AJ22" i="40"/>
  <c r="AK22" i="40"/>
  <c r="AL22" i="40"/>
  <c r="AM22" i="40"/>
  <c r="AN22" i="40"/>
  <c r="AO22" i="40"/>
  <c r="AP22" i="40"/>
  <c r="AQ22" i="40"/>
  <c r="AR22" i="40"/>
  <c r="AS22" i="40"/>
  <c r="AT22" i="40"/>
  <c r="AU22" i="40"/>
  <c r="AV22" i="40"/>
  <c r="AW22" i="40"/>
  <c r="AX22" i="40"/>
  <c r="AY22" i="40"/>
  <c r="AZ22" i="40"/>
  <c r="BA22" i="40"/>
  <c r="BB22" i="40"/>
  <c r="BC22" i="40"/>
  <c r="J24" i="40"/>
  <c r="K24" i="40"/>
  <c r="L24" i="40"/>
  <c r="M24" i="40"/>
  <c r="N24" i="40"/>
  <c r="O24" i="40"/>
  <c r="P24" i="40"/>
  <c r="Q24" i="40"/>
  <c r="R24" i="40"/>
  <c r="S24" i="40"/>
  <c r="T24" i="40"/>
  <c r="U24" i="40"/>
  <c r="V24" i="40"/>
  <c r="W24" i="40"/>
  <c r="X24" i="40"/>
  <c r="Y24" i="40"/>
  <c r="Z24" i="40"/>
  <c r="AA24" i="40"/>
  <c r="AB24" i="40"/>
  <c r="AC24" i="40"/>
  <c r="AD24" i="40"/>
  <c r="AE24" i="40"/>
  <c r="AF24" i="40"/>
  <c r="AG24" i="40"/>
  <c r="AH24" i="40"/>
  <c r="AI24" i="40"/>
  <c r="AJ24" i="40"/>
  <c r="AK24" i="40"/>
  <c r="AL24" i="40"/>
  <c r="AM24" i="40"/>
  <c r="AN24" i="40"/>
  <c r="AO24" i="40"/>
  <c r="AP24" i="40"/>
  <c r="AQ24" i="40"/>
  <c r="AR24" i="40"/>
  <c r="AS24" i="40"/>
  <c r="AT24" i="40"/>
  <c r="AU24" i="40"/>
  <c r="AV24" i="40"/>
  <c r="AW24" i="40"/>
  <c r="AX24" i="40"/>
  <c r="AY24" i="40"/>
  <c r="AZ24" i="40"/>
  <c r="BA24" i="40"/>
  <c r="BB24" i="40"/>
  <c r="BC24" i="40"/>
  <c r="J25" i="40"/>
  <c r="K25" i="40"/>
  <c r="L25" i="40"/>
  <c r="M25" i="40"/>
  <c r="N25" i="40"/>
  <c r="O25" i="40"/>
  <c r="P25" i="40"/>
  <c r="Q25" i="40"/>
  <c r="R25" i="40"/>
  <c r="S25" i="40"/>
  <c r="T25" i="40"/>
  <c r="U25" i="40"/>
  <c r="V25" i="40"/>
  <c r="W25" i="40"/>
  <c r="X25" i="40"/>
  <c r="Y25" i="40"/>
  <c r="Z25" i="40"/>
  <c r="AA25" i="40"/>
  <c r="AB25" i="40"/>
  <c r="AC25" i="40"/>
  <c r="AD25" i="40"/>
  <c r="AE25" i="40"/>
  <c r="AF25" i="40"/>
  <c r="AG25" i="40"/>
  <c r="AH25" i="40"/>
  <c r="AI25" i="40"/>
  <c r="AJ25" i="40"/>
  <c r="AK25" i="40"/>
  <c r="AL25" i="40"/>
  <c r="AM25" i="40"/>
  <c r="AN25" i="40"/>
  <c r="AO25" i="40"/>
  <c r="AP25" i="40"/>
  <c r="AQ25" i="40"/>
  <c r="AR25" i="40"/>
  <c r="AS25" i="40"/>
  <c r="AT25" i="40"/>
  <c r="AU25" i="40"/>
  <c r="AV25" i="40"/>
  <c r="AW25" i="40"/>
  <c r="AX25" i="40"/>
  <c r="AY25" i="40"/>
  <c r="AZ25" i="40"/>
  <c r="BA25" i="40"/>
  <c r="BB25" i="40"/>
  <c r="BC25" i="40"/>
  <c r="J26" i="40"/>
  <c r="K26" i="40"/>
  <c r="L26" i="40"/>
  <c r="M26" i="40"/>
  <c r="N26" i="40"/>
  <c r="O26" i="40"/>
  <c r="P26" i="40"/>
  <c r="Q26" i="40"/>
  <c r="R26" i="40"/>
  <c r="S26" i="40"/>
  <c r="T26" i="40"/>
  <c r="U26" i="40"/>
  <c r="V26" i="40"/>
  <c r="W26" i="40"/>
  <c r="X26" i="40"/>
  <c r="Y26" i="40"/>
  <c r="Z26" i="40"/>
  <c r="AA26" i="40"/>
  <c r="AB26" i="40"/>
  <c r="AC26" i="40"/>
  <c r="AD26" i="40"/>
  <c r="AE26" i="40"/>
  <c r="AF26" i="40"/>
  <c r="AG26" i="40"/>
  <c r="AH26" i="40"/>
  <c r="AI26" i="40"/>
  <c r="AJ26" i="40"/>
  <c r="AK26" i="40"/>
  <c r="AL26" i="40"/>
  <c r="AM26" i="40"/>
  <c r="AN26" i="40"/>
  <c r="AO26" i="40"/>
  <c r="AP26" i="40"/>
  <c r="AQ26" i="40"/>
  <c r="AR26" i="40"/>
  <c r="AS26" i="40"/>
  <c r="AT26" i="40"/>
  <c r="AU26" i="40"/>
  <c r="AV26" i="40"/>
  <c r="AW26" i="40"/>
  <c r="AX26" i="40"/>
  <c r="AY26" i="40"/>
  <c r="AZ26" i="40"/>
  <c r="BA26" i="40"/>
  <c r="BB26" i="40"/>
  <c r="BC26" i="40"/>
  <c r="J27" i="40"/>
  <c r="K27" i="40"/>
  <c r="L27" i="40"/>
  <c r="M27" i="40"/>
  <c r="N27" i="40"/>
  <c r="O27" i="40"/>
  <c r="P27" i="40"/>
  <c r="Q27" i="40"/>
  <c r="R27" i="40"/>
  <c r="S27" i="40"/>
  <c r="T27" i="40"/>
  <c r="U27" i="40"/>
  <c r="V27" i="40"/>
  <c r="W27" i="40"/>
  <c r="X27" i="40"/>
  <c r="Y27" i="40"/>
  <c r="Z27" i="40"/>
  <c r="AA27" i="40"/>
  <c r="AB27" i="40"/>
  <c r="AC27" i="40"/>
  <c r="AD27" i="40"/>
  <c r="AE27" i="40"/>
  <c r="AF27" i="40"/>
  <c r="AG27" i="40"/>
  <c r="AH27" i="40"/>
  <c r="AI27" i="40"/>
  <c r="AJ27" i="40"/>
  <c r="AK27" i="40"/>
  <c r="AL27" i="40"/>
  <c r="AM27" i="40"/>
  <c r="AN27" i="40"/>
  <c r="AO27" i="40"/>
  <c r="AP27" i="40"/>
  <c r="AQ27" i="40"/>
  <c r="AR27" i="40"/>
  <c r="AS27" i="40"/>
  <c r="AT27" i="40"/>
  <c r="AU27" i="40"/>
  <c r="AV27" i="40"/>
  <c r="AW27" i="40"/>
  <c r="AX27" i="40"/>
  <c r="AY27" i="40"/>
  <c r="AZ27" i="40"/>
  <c r="BA27" i="40"/>
  <c r="BB27" i="40"/>
  <c r="BC27" i="40"/>
  <c r="J29" i="40"/>
  <c r="K29" i="40"/>
  <c r="L29" i="40"/>
  <c r="M29" i="40"/>
  <c r="N29" i="40"/>
  <c r="O29" i="40"/>
  <c r="P29" i="40"/>
  <c r="Q29" i="40"/>
  <c r="R29" i="40"/>
  <c r="S29" i="40"/>
  <c r="T29" i="40"/>
  <c r="U29" i="40"/>
  <c r="V29" i="40"/>
  <c r="W29" i="40"/>
  <c r="X29" i="40"/>
  <c r="Y29" i="40"/>
  <c r="Z29" i="40"/>
  <c r="AA29" i="40"/>
  <c r="AB29" i="40"/>
  <c r="AC29" i="40"/>
  <c r="AD29" i="40"/>
  <c r="AE29" i="40"/>
  <c r="AF29" i="40"/>
  <c r="AG29" i="40"/>
  <c r="AH29" i="40"/>
  <c r="AI29" i="40"/>
  <c r="AJ29" i="40"/>
  <c r="AK29" i="40"/>
  <c r="AL29" i="40"/>
  <c r="AM29" i="40"/>
  <c r="AN29" i="40"/>
  <c r="AO29" i="40"/>
  <c r="AP29" i="40"/>
  <c r="AQ29" i="40"/>
  <c r="AR29" i="40"/>
  <c r="AS29" i="40"/>
  <c r="AT29" i="40"/>
  <c r="AU29" i="40"/>
  <c r="AV29" i="40"/>
  <c r="AW29" i="40"/>
  <c r="AX29" i="40"/>
  <c r="AY29" i="40"/>
  <c r="AZ29" i="40"/>
  <c r="BA29" i="40"/>
  <c r="BB29" i="40"/>
  <c r="BC29" i="40"/>
  <c r="J30" i="40"/>
  <c r="K30" i="40"/>
  <c r="L30" i="40"/>
  <c r="M30" i="40"/>
  <c r="N30" i="40"/>
  <c r="O30" i="40"/>
  <c r="P30" i="40"/>
  <c r="Q30" i="40"/>
  <c r="R30" i="40"/>
  <c r="S30" i="40"/>
  <c r="T30" i="40"/>
  <c r="U30" i="40"/>
  <c r="V30" i="40"/>
  <c r="W30" i="40"/>
  <c r="X30" i="40"/>
  <c r="Y30" i="40"/>
  <c r="Z30" i="40"/>
  <c r="AA30" i="40"/>
  <c r="AB30" i="40"/>
  <c r="AC30" i="40"/>
  <c r="AD30" i="40"/>
  <c r="AE30" i="40"/>
  <c r="AF30" i="40"/>
  <c r="AG30" i="40"/>
  <c r="AH30" i="40"/>
  <c r="AI30" i="40"/>
  <c r="AJ30" i="40"/>
  <c r="AK30" i="40"/>
  <c r="AL30" i="40"/>
  <c r="AM30" i="40"/>
  <c r="AN30" i="40"/>
  <c r="AO30" i="40"/>
  <c r="AP30" i="40"/>
  <c r="AQ30" i="40"/>
  <c r="AR30" i="40"/>
  <c r="AS30" i="40"/>
  <c r="AT30" i="40"/>
  <c r="AU30" i="40"/>
  <c r="AV30" i="40"/>
  <c r="AW30" i="40"/>
  <c r="AX30" i="40"/>
  <c r="AY30" i="40"/>
  <c r="AZ30" i="40"/>
  <c r="BA30" i="40"/>
  <c r="BB30" i="40"/>
  <c r="BC30" i="40"/>
  <c r="J31" i="40"/>
  <c r="K31" i="40"/>
  <c r="L31" i="40"/>
  <c r="M31" i="40"/>
  <c r="N31" i="40"/>
  <c r="O31" i="40"/>
  <c r="P31" i="40"/>
  <c r="Q31" i="40"/>
  <c r="R31" i="40"/>
  <c r="S31" i="40"/>
  <c r="T31" i="40"/>
  <c r="U31" i="40"/>
  <c r="V31" i="40"/>
  <c r="W31" i="40"/>
  <c r="X31" i="40"/>
  <c r="Y31" i="40"/>
  <c r="Z31" i="40"/>
  <c r="AA31" i="40"/>
  <c r="AB31" i="40"/>
  <c r="AC31" i="40"/>
  <c r="AD31" i="40"/>
  <c r="AE31" i="40"/>
  <c r="AF31" i="40"/>
  <c r="AG31" i="40"/>
  <c r="AH31" i="40"/>
  <c r="AI31" i="40"/>
  <c r="AJ31" i="40"/>
  <c r="AK31" i="40"/>
  <c r="AL31" i="40"/>
  <c r="AM31" i="40"/>
  <c r="AN31" i="40"/>
  <c r="AO31" i="40"/>
  <c r="AP31" i="40"/>
  <c r="AQ31" i="40"/>
  <c r="AR31" i="40"/>
  <c r="AS31" i="40"/>
  <c r="AT31" i="40"/>
  <c r="AU31" i="40"/>
  <c r="AV31" i="40"/>
  <c r="AW31" i="40"/>
  <c r="AX31" i="40"/>
  <c r="AY31" i="40"/>
  <c r="AZ31" i="40"/>
  <c r="BA31" i="40"/>
  <c r="BB31" i="40"/>
  <c r="BC31" i="40"/>
  <c r="J32" i="40"/>
  <c r="K32" i="40"/>
  <c r="L32" i="40"/>
  <c r="M32" i="40"/>
  <c r="N32" i="40"/>
  <c r="O32" i="40"/>
  <c r="P32" i="40"/>
  <c r="Q32" i="40"/>
  <c r="R32" i="40"/>
  <c r="S32" i="40"/>
  <c r="T32" i="40"/>
  <c r="U32" i="40"/>
  <c r="V32" i="40"/>
  <c r="W32" i="40"/>
  <c r="X32" i="40"/>
  <c r="Y32" i="40"/>
  <c r="Z32" i="40"/>
  <c r="AA32" i="40"/>
  <c r="AB32" i="40"/>
  <c r="AC32" i="40"/>
  <c r="AD32" i="40"/>
  <c r="AE32" i="40"/>
  <c r="AF32" i="40"/>
  <c r="AG32" i="40"/>
  <c r="AH32" i="40"/>
  <c r="AI32" i="40"/>
  <c r="AJ32" i="40"/>
  <c r="AK32" i="40"/>
  <c r="AL32" i="40"/>
  <c r="AM32" i="40"/>
  <c r="AN32" i="40"/>
  <c r="AO32" i="40"/>
  <c r="AP32" i="40"/>
  <c r="AQ32" i="40"/>
  <c r="AR32" i="40"/>
  <c r="AS32" i="40"/>
  <c r="AT32" i="40"/>
  <c r="AU32" i="40"/>
  <c r="AV32" i="40"/>
  <c r="AW32" i="40"/>
  <c r="AX32" i="40"/>
  <c r="AY32" i="40"/>
  <c r="AZ32" i="40"/>
  <c r="BA32" i="40"/>
  <c r="BB32" i="40"/>
  <c r="BC32" i="40"/>
  <c r="J34" i="40"/>
  <c r="K34" i="40"/>
  <c r="L34" i="40"/>
  <c r="M34" i="40"/>
  <c r="N34" i="40"/>
  <c r="O34" i="40"/>
  <c r="P34" i="40"/>
  <c r="Q34" i="40"/>
  <c r="R34" i="40"/>
  <c r="S34" i="40"/>
  <c r="T34" i="40"/>
  <c r="U34" i="40"/>
  <c r="V34" i="40"/>
  <c r="W34" i="40"/>
  <c r="X34" i="40"/>
  <c r="Y34" i="40"/>
  <c r="Z34" i="40"/>
  <c r="AA34" i="40"/>
  <c r="AB34" i="40"/>
  <c r="AC34" i="40"/>
  <c r="AD34" i="40"/>
  <c r="AE34" i="40"/>
  <c r="AF34" i="40"/>
  <c r="AG34" i="40"/>
  <c r="AH34" i="40"/>
  <c r="AI34" i="40"/>
  <c r="AJ34" i="40"/>
  <c r="AK34" i="40"/>
  <c r="AL34" i="40"/>
  <c r="AM34" i="40"/>
  <c r="AN34" i="40"/>
  <c r="AO34" i="40"/>
  <c r="AP34" i="40"/>
  <c r="AQ34" i="40"/>
  <c r="AR34" i="40"/>
  <c r="AS34" i="40"/>
  <c r="AT34" i="40"/>
  <c r="AU34" i="40"/>
  <c r="AV34" i="40"/>
  <c r="AW34" i="40"/>
  <c r="AX34" i="40"/>
  <c r="AY34" i="40"/>
  <c r="AZ34" i="40"/>
  <c r="BA34" i="40"/>
  <c r="BB34" i="40"/>
  <c r="BC34" i="40"/>
  <c r="J35" i="40"/>
  <c r="K35" i="40"/>
  <c r="L35" i="40"/>
  <c r="M35" i="40"/>
  <c r="N35" i="40"/>
  <c r="O35" i="40"/>
  <c r="P35" i="40"/>
  <c r="Q35" i="40"/>
  <c r="R35" i="40"/>
  <c r="S35" i="40"/>
  <c r="T35" i="40"/>
  <c r="U35" i="40"/>
  <c r="V35" i="40"/>
  <c r="W35" i="40"/>
  <c r="X35" i="40"/>
  <c r="Y35" i="40"/>
  <c r="Z35" i="40"/>
  <c r="AA35" i="40"/>
  <c r="AB35" i="40"/>
  <c r="AC35" i="40"/>
  <c r="AD35" i="40"/>
  <c r="AE35" i="40"/>
  <c r="AF35" i="40"/>
  <c r="AG35" i="40"/>
  <c r="AH35" i="40"/>
  <c r="AI35" i="40"/>
  <c r="AJ35" i="40"/>
  <c r="AK35" i="40"/>
  <c r="AL35" i="40"/>
  <c r="AM35" i="40"/>
  <c r="AN35" i="40"/>
  <c r="AO35" i="40"/>
  <c r="AP35" i="40"/>
  <c r="AQ35" i="40"/>
  <c r="AR35" i="40"/>
  <c r="AS35" i="40"/>
  <c r="AT35" i="40"/>
  <c r="AU35" i="40"/>
  <c r="AV35" i="40"/>
  <c r="AW35" i="40"/>
  <c r="AX35" i="40"/>
  <c r="AY35" i="40"/>
  <c r="AZ35" i="40"/>
  <c r="BA35" i="40"/>
  <c r="BB35" i="40"/>
  <c r="BC35" i="40"/>
  <c r="J36" i="40"/>
  <c r="K36" i="40"/>
  <c r="L36" i="40"/>
  <c r="M36" i="40"/>
  <c r="N36" i="40"/>
  <c r="O36" i="40"/>
  <c r="P36" i="40"/>
  <c r="Q36" i="40"/>
  <c r="R36" i="40"/>
  <c r="S36" i="40"/>
  <c r="T36" i="40"/>
  <c r="U36" i="40"/>
  <c r="V36" i="40"/>
  <c r="W36" i="40"/>
  <c r="X36" i="40"/>
  <c r="Y36" i="40"/>
  <c r="Z36" i="40"/>
  <c r="AA36" i="40"/>
  <c r="AB36" i="40"/>
  <c r="AC36" i="40"/>
  <c r="AD36" i="40"/>
  <c r="AE36" i="40"/>
  <c r="AF36" i="40"/>
  <c r="AG36" i="40"/>
  <c r="AH36" i="40"/>
  <c r="AI36" i="40"/>
  <c r="AJ36" i="40"/>
  <c r="AK36" i="40"/>
  <c r="AL36" i="40"/>
  <c r="AM36" i="40"/>
  <c r="AN36" i="40"/>
  <c r="AO36" i="40"/>
  <c r="AP36" i="40"/>
  <c r="AQ36" i="40"/>
  <c r="AR36" i="40"/>
  <c r="AS36" i="40"/>
  <c r="AT36" i="40"/>
  <c r="AU36" i="40"/>
  <c r="AV36" i="40"/>
  <c r="AW36" i="40"/>
  <c r="AX36" i="40"/>
  <c r="AY36" i="40"/>
  <c r="AZ36" i="40"/>
  <c r="BA36" i="40"/>
  <c r="BB36" i="40"/>
  <c r="BC36" i="40"/>
  <c r="J37" i="40"/>
  <c r="K37" i="40"/>
  <c r="L37" i="40"/>
  <c r="M37" i="40"/>
  <c r="N37" i="40"/>
  <c r="O37" i="40"/>
  <c r="P37" i="40"/>
  <c r="Q37" i="40"/>
  <c r="R37" i="40"/>
  <c r="S37" i="40"/>
  <c r="T37" i="40"/>
  <c r="U37" i="40"/>
  <c r="V37" i="40"/>
  <c r="W37" i="40"/>
  <c r="X37" i="40"/>
  <c r="Y37" i="40"/>
  <c r="Z37" i="40"/>
  <c r="AA37" i="40"/>
  <c r="AB37" i="40"/>
  <c r="AC37" i="40"/>
  <c r="AD37" i="40"/>
  <c r="AE37" i="40"/>
  <c r="AF37" i="40"/>
  <c r="AG37" i="40"/>
  <c r="AH37" i="40"/>
  <c r="AI37" i="40"/>
  <c r="AJ37" i="40"/>
  <c r="AK37" i="40"/>
  <c r="AL37" i="40"/>
  <c r="AM37" i="40"/>
  <c r="AN37" i="40"/>
  <c r="AO37" i="40"/>
  <c r="AP37" i="40"/>
  <c r="AQ37" i="40"/>
  <c r="AR37" i="40"/>
  <c r="AS37" i="40"/>
  <c r="AT37" i="40"/>
  <c r="AU37" i="40"/>
  <c r="AV37" i="40"/>
  <c r="AW37" i="40"/>
  <c r="AX37" i="40"/>
  <c r="AY37" i="40"/>
  <c r="AZ37" i="40"/>
  <c r="BA37" i="40"/>
  <c r="BB37" i="40"/>
  <c r="BC37" i="40"/>
  <c r="J38" i="40"/>
  <c r="K38" i="40"/>
  <c r="L38" i="40"/>
  <c r="M38" i="40"/>
  <c r="N38" i="40"/>
  <c r="O38" i="40"/>
  <c r="P38" i="40"/>
  <c r="Q38" i="40"/>
  <c r="R38" i="40"/>
  <c r="S38" i="40"/>
  <c r="T38" i="40"/>
  <c r="U38" i="40"/>
  <c r="V38" i="40"/>
  <c r="W38" i="40"/>
  <c r="X38" i="40"/>
  <c r="Y38" i="40"/>
  <c r="Z38" i="40"/>
  <c r="AA38" i="40"/>
  <c r="AB38" i="40"/>
  <c r="AC38" i="40"/>
  <c r="AD38" i="40"/>
  <c r="AE38" i="40"/>
  <c r="AF38" i="40"/>
  <c r="AG38" i="40"/>
  <c r="AH38" i="40"/>
  <c r="AI38" i="40"/>
  <c r="AJ38" i="40"/>
  <c r="AK38" i="40"/>
  <c r="AL38" i="40"/>
  <c r="AM38" i="40"/>
  <c r="AN38" i="40"/>
  <c r="AO38" i="40"/>
  <c r="AP38" i="40"/>
  <c r="AQ38" i="40"/>
  <c r="AR38" i="40"/>
  <c r="AS38" i="40"/>
  <c r="AT38" i="40"/>
  <c r="AU38" i="40"/>
  <c r="AV38" i="40"/>
  <c r="AW38" i="40"/>
  <c r="AX38" i="40"/>
  <c r="AY38" i="40"/>
  <c r="AZ38" i="40"/>
  <c r="BA38" i="40"/>
  <c r="BB38" i="40"/>
  <c r="BC38" i="40"/>
  <c r="J39" i="40"/>
  <c r="K39" i="40"/>
  <c r="L39" i="40"/>
  <c r="M39" i="40"/>
  <c r="N39" i="40"/>
  <c r="O39" i="40"/>
  <c r="P39" i="40"/>
  <c r="Q39" i="40"/>
  <c r="R39" i="40"/>
  <c r="S39" i="40"/>
  <c r="T39" i="40"/>
  <c r="U39" i="40"/>
  <c r="V39" i="40"/>
  <c r="W39" i="40"/>
  <c r="X39" i="40"/>
  <c r="Y39" i="40"/>
  <c r="Z39" i="40"/>
  <c r="AA39" i="40"/>
  <c r="AB39" i="40"/>
  <c r="AC39" i="40"/>
  <c r="AD39" i="40"/>
  <c r="AE39" i="40"/>
  <c r="AF39" i="40"/>
  <c r="AG39" i="40"/>
  <c r="AH39" i="40"/>
  <c r="AI39" i="40"/>
  <c r="AJ39" i="40"/>
  <c r="AK39" i="40"/>
  <c r="AL39" i="40"/>
  <c r="AM39" i="40"/>
  <c r="AN39" i="40"/>
  <c r="AO39" i="40"/>
  <c r="AP39" i="40"/>
  <c r="AQ39" i="40"/>
  <c r="AR39" i="40"/>
  <c r="AS39" i="40"/>
  <c r="AT39" i="40"/>
  <c r="AU39" i="40"/>
  <c r="AV39" i="40"/>
  <c r="AW39" i="40"/>
  <c r="AX39" i="40"/>
  <c r="AY39" i="40"/>
  <c r="AZ39" i="40"/>
  <c r="BA39" i="40"/>
  <c r="BB39" i="40"/>
  <c r="BC39" i="40"/>
  <c r="J41" i="40"/>
  <c r="K41" i="40"/>
  <c r="L41" i="40"/>
  <c r="M41" i="40"/>
  <c r="N41" i="40"/>
  <c r="O41" i="40"/>
  <c r="P41" i="40"/>
  <c r="Q41" i="40"/>
  <c r="R41" i="40"/>
  <c r="S41" i="40"/>
  <c r="T41" i="40"/>
  <c r="U41" i="40"/>
  <c r="V41" i="40"/>
  <c r="W41" i="40"/>
  <c r="X41" i="40"/>
  <c r="Y41" i="40"/>
  <c r="Z41" i="40"/>
  <c r="AA41" i="40"/>
  <c r="AB41" i="40"/>
  <c r="AC41" i="40"/>
  <c r="AD41" i="40"/>
  <c r="AE41" i="40"/>
  <c r="AF41" i="40"/>
  <c r="AG41" i="40"/>
  <c r="AH41" i="40"/>
  <c r="AI41" i="40"/>
  <c r="AJ41" i="40"/>
  <c r="AK41" i="40"/>
  <c r="AL41" i="40"/>
  <c r="AM41" i="40"/>
  <c r="AN41" i="40"/>
  <c r="AO41" i="40"/>
  <c r="AP41" i="40"/>
  <c r="AQ41" i="40"/>
  <c r="AR41" i="40"/>
  <c r="AS41" i="40"/>
  <c r="AT41" i="40"/>
  <c r="AU41" i="40"/>
  <c r="AV41" i="40"/>
  <c r="AW41" i="40"/>
  <c r="AX41" i="40"/>
  <c r="AY41" i="40"/>
  <c r="AZ41" i="40"/>
  <c r="BA41" i="40"/>
  <c r="BB41" i="40"/>
  <c r="BC41" i="40"/>
  <c r="J42" i="40"/>
  <c r="K42" i="40"/>
  <c r="L42" i="40"/>
  <c r="M42" i="40"/>
  <c r="N42" i="40"/>
  <c r="O42" i="40"/>
  <c r="P42" i="40"/>
  <c r="Q42" i="40"/>
  <c r="R42" i="40"/>
  <c r="S42" i="40"/>
  <c r="T42" i="40"/>
  <c r="U42" i="40"/>
  <c r="V42" i="40"/>
  <c r="W42" i="40"/>
  <c r="X42" i="40"/>
  <c r="Y42" i="40"/>
  <c r="Z42" i="40"/>
  <c r="AA42" i="40"/>
  <c r="AB42" i="40"/>
  <c r="AC42" i="40"/>
  <c r="AD42" i="40"/>
  <c r="AE42" i="40"/>
  <c r="AF42" i="40"/>
  <c r="AG42" i="40"/>
  <c r="AH42" i="40"/>
  <c r="AI42" i="40"/>
  <c r="AJ42" i="40"/>
  <c r="AK42" i="40"/>
  <c r="AL42" i="40"/>
  <c r="AM42" i="40"/>
  <c r="AN42" i="40"/>
  <c r="AO42" i="40"/>
  <c r="AP42" i="40"/>
  <c r="AQ42" i="40"/>
  <c r="AR42" i="40"/>
  <c r="AS42" i="40"/>
  <c r="AT42" i="40"/>
  <c r="AU42" i="40"/>
  <c r="AV42" i="40"/>
  <c r="AW42" i="40"/>
  <c r="AX42" i="40"/>
  <c r="AY42" i="40"/>
  <c r="AZ42" i="40"/>
  <c r="BA42" i="40"/>
  <c r="BB42" i="40"/>
  <c r="BC42" i="40"/>
  <c r="J43" i="40"/>
  <c r="K43" i="40"/>
  <c r="L43" i="40"/>
  <c r="M43" i="40"/>
  <c r="N43" i="40"/>
  <c r="O43" i="40"/>
  <c r="P43" i="40"/>
  <c r="Q43" i="40"/>
  <c r="R43" i="40"/>
  <c r="S43" i="40"/>
  <c r="T43" i="40"/>
  <c r="U43" i="40"/>
  <c r="V43" i="40"/>
  <c r="W43" i="40"/>
  <c r="X43" i="40"/>
  <c r="Y43" i="40"/>
  <c r="Z43" i="40"/>
  <c r="AA43" i="40"/>
  <c r="AB43" i="40"/>
  <c r="AC43" i="40"/>
  <c r="AD43" i="40"/>
  <c r="AE43" i="40"/>
  <c r="AF43" i="40"/>
  <c r="AG43" i="40"/>
  <c r="AH43" i="40"/>
  <c r="AI43" i="40"/>
  <c r="AJ43" i="40"/>
  <c r="AK43" i="40"/>
  <c r="AL43" i="40"/>
  <c r="AM43" i="40"/>
  <c r="AN43" i="40"/>
  <c r="AO43" i="40"/>
  <c r="AP43" i="40"/>
  <c r="AQ43" i="40"/>
  <c r="AR43" i="40"/>
  <c r="AS43" i="40"/>
  <c r="AT43" i="40"/>
  <c r="AU43" i="40"/>
  <c r="AV43" i="40"/>
  <c r="AW43" i="40"/>
  <c r="AX43" i="40"/>
  <c r="AY43" i="40"/>
  <c r="AZ43" i="40"/>
  <c r="BA43" i="40"/>
  <c r="BB43" i="40"/>
  <c r="BC43" i="40"/>
  <c r="J44" i="40"/>
  <c r="K44" i="40"/>
  <c r="L44" i="40"/>
  <c r="M44" i="40"/>
  <c r="N44" i="40"/>
  <c r="O44" i="40"/>
  <c r="P44" i="40"/>
  <c r="Q44" i="40"/>
  <c r="R44" i="40"/>
  <c r="S44" i="40"/>
  <c r="T44" i="40"/>
  <c r="U44" i="40"/>
  <c r="V44" i="40"/>
  <c r="W44" i="40"/>
  <c r="X44" i="40"/>
  <c r="Y44" i="40"/>
  <c r="Z44" i="40"/>
  <c r="AA44" i="40"/>
  <c r="AB44" i="40"/>
  <c r="AC44" i="40"/>
  <c r="AD44" i="40"/>
  <c r="AE44" i="40"/>
  <c r="AF44" i="40"/>
  <c r="AG44" i="40"/>
  <c r="AH44" i="40"/>
  <c r="AI44" i="40"/>
  <c r="AJ44" i="40"/>
  <c r="AK44" i="40"/>
  <c r="AL44" i="40"/>
  <c r="AM44" i="40"/>
  <c r="AN44" i="40"/>
  <c r="AO44" i="40"/>
  <c r="AP44" i="40"/>
  <c r="AQ44" i="40"/>
  <c r="AR44" i="40"/>
  <c r="AS44" i="40"/>
  <c r="AT44" i="40"/>
  <c r="AU44" i="40"/>
  <c r="AV44" i="40"/>
  <c r="AW44" i="40"/>
  <c r="AX44" i="40"/>
  <c r="AY44" i="40"/>
  <c r="AZ44" i="40"/>
  <c r="BA44" i="40"/>
  <c r="BB44" i="40"/>
  <c r="BC44" i="40"/>
  <c r="J45" i="40"/>
  <c r="K45" i="40"/>
  <c r="L45" i="40"/>
  <c r="M45" i="40"/>
  <c r="N45" i="40"/>
  <c r="O45" i="40"/>
  <c r="P45" i="40"/>
  <c r="Q45" i="40"/>
  <c r="R45" i="40"/>
  <c r="S45" i="40"/>
  <c r="T45" i="40"/>
  <c r="U45" i="40"/>
  <c r="V45" i="40"/>
  <c r="W45" i="40"/>
  <c r="X45" i="40"/>
  <c r="Y45" i="40"/>
  <c r="Z45" i="40"/>
  <c r="AA45" i="40"/>
  <c r="AB45" i="40"/>
  <c r="AC45" i="40"/>
  <c r="AD45" i="40"/>
  <c r="AE45" i="40"/>
  <c r="AF45" i="40"/>
  <c r="AG45" i="40"/>
  <c r="AH45" i="40"/>
  <c r="AI45" i="40"/>
  <c r="AJ45" i="40"/>
  <c r="AK45" i="40"/>
  <c r="AL45" i="40"/>
  <c r="AM45" i="40"/>
  <c r="AN45" i="40"/>
  <c r="AO45" i="40"/>
  <c r="AP45" i="40"/>
  <c r="AQ45" i="40"/>
  <c r="AR45" i="40"/>
  <c r="AS45" i="40"/>
  <c r="AT45" i="40"/>
  <c r="AU45" i="40"/>
  <c r="AV45" i="40"/>
  <c r="AW45" i="40"/>
  <c r="AX45" i="40"/>
  <c r="AY45" i="40"/>
  <c r="AZ45" i="40"/>
  <c r="BA45" i="40"/>
  <c r="BB45" i="40"/>
  <c r="BC45" i="40"/>
  <c r="J46" i="40"/>
  <c r="K46" i="40"/>
  <c r="L46" i="40"/>
  <c r="M46" i="40"/>
  <c r="N46" i="40"/>
  <c r="O46" i="40"/>
  <c r="P46" i="40"/>
  <c r="Q46" i="40"/>
  <c r="R46" i="40"/>
  <c r="S46" i="40"/>
  <c r="T46" i="40"/>
  <c r="U46" i="40"/>
  <c r="V46" i="40"/>
  <c r="W46" i="40"/>
  <c r="X46" i="40"/>
  <c r="Y46" i="40"/>
  <c r="Z46" i="40"/>
  <c r="AA46" i="40"/>
  <c r="AB46" i="40"/>
  <c r="AC46" i="40"/>
  <c r="AD46" i="40"/>
  <c r="AE46" i="40"/>
  <c r="AF46" i="40"/>
  <c r="AG46" i="40"/>
  <c r="AH46" i="40"/>
  <c r="AI46" i="40"/>
  <c r="AJ46" i="40"/>
  <c r="AK46" i="40"/>
  <c r="AL46" i="40"/>
  <c r="AM46" i="40"/>
  <c r="AN46" i="40"/>
  <c r="AO46" i="40"/>
  <c r="AP46" i="40"/>
  <c r="AQ46" i="40"/>
  <c r="AR46" i="40"/>
  <c r="AS46" i="40"/>
  <c r="AT46" i="40"/>
  <c r="AU46" i="40"/>
  <c r="AV46" i="40"/>
  <c r="AW46" i="40"/>
  <c r="AX46" i="40"/>
  <c r="AY46" i="40"/>
  <c r="AZ46" i="40"/>
  <c r="BA46" i="40"/>
  <c r="BB46" i="40"/>
  <c r="BC46" i="40"/>
  <c r="J47" i="40"/>
  <c r="K47" i="40"/>
  <c r="L47" i="40"/>
  <c r="M47" i="40"/>
  <c r="N47" i="40"/>
  <c r="O47" i="40"/>
  <c r="P47" i="40"/>
  <c r="Q47" i="40"/>
  <c r="R47" i="40"/>
  <c r="S47" i="40"/>
  <c r="T47" i="40"/>
  <c r="U47" i="40"/>
  <c r="V47" i="40"/>
  <c r="W47" i="40"/>
  <c r="X47" i="40"/>
  <c r="Y47" i="40"/>
  <c r="Z47" i="40"/>
  <c r="AA47" i="40"/>
  <c r="AB47" i="40"/>
  <c r="AC47" i="40"/>
  <c r="AD47" i="40"/>
  <c r="AE47" i="40"/>
  <c r="AF47" i="40"/>
  <c r="AG47" i="40"/>
  <c r="AH47" i="40"/>
  <c r="AI47" i="40"/>
  <c r="AJ47" i="40"/>
  <c r="AK47" i="40"/>
  <c r="AL47" i="40"/>
  <c r="AM47" i="40"/>
  <c r="AN47" i="40"/>
  <c r="AO47" i="40"/>
  <c r="AP47" i="40"/>
  <c r="AQ47" i="40"/>
  <c r="AR47" i="40"/>
  <c r="AS47" i="40"/>
  <c r="AT47" i="40"/>
  <c r="AU47" i="40"/>
  <c r="AV47" i="40"/>
  <c r="AW47" i="40"/>
  <c r="AX47" i="40"/>
  <c r="AY47" i="40"/>
  <c r="AZ47" i="40"/>
  <c r="BA47" i="40"/>
  <c r="BB47" i="40"/>
  <c r="BC47" i="40"/>
  <c r="J48" i="40"/>
  <c r="K48" i="40"/>
  <c r="L48" i="40"/>
  <c r="M48" i="40"/>
  <c r="N48" i="40"/>
  <c r="O48" i="40"/>
  <c r="P48" i="40"/>
  <c r="Q48" i="40"/>
  <c r="R48" i="40"/>
  <c r="S48" i="40"/>
  <c r="T48" i="40"/>
  <c r="U48" i="40"/>
  <c r="V48" i="40"/>
  <c r="W48" i="40"/>
  <c r="X48" i="40"/>
  <c r="Y48" i="40"/>
  <c r="Z48" i="40"/>
  <c r="AA48" i="40"/>
  <c r="AB48" i="40"/>
  <c r="AC48" i="40"/>
  <c r="AD48" i="40"/>
  <c r="AE48" i="40"/>
  <c r="AF48" i="40"/>
  <c r="AG48" i="40"/>
  <c r="AH48" i="40"/>
  <c r="AI48" i="40"/>
  <c r="AJ48" i="40"/>
  <c r="AK48" i="40"/>
  <c r="AL48" i="40"/>
  <c r="AM48" i="40"/>
  <c r="AN48" i="40"/>
  <c r="AO48" i="40"/>
  <c r="AP48" i="40"/>
  <c r="AQ48" i="40"/>
  <c r="AR48" i="40"/>
  <c r="AS48" i="40"/>
  <c r="AT48" i="40"/>
  <c r="AU48" i="40"/>
  <c r="AV48" i="40"/>
  <c r="AW48" i="40"/>
  <c r="AX48" i="40"/>
  <c r="AY48" i="40"/>
  <c r="AZ48" i="40"/>
  <c r="BA48" i="40"/>
  <c r="BB48" i="40"/>
  <c r="BC48" i="40"/>
  <c r="J50" i="40"/>
  <c r="K50" i="40"/>
  <c r="L50" i="40"/>
  <c r="M50" i="40"/>
  <c r="N50" i="40"/>
  <c r="O50" i="40"/>
  <c r="P50" i="40"/>
  <c r="Q50" i="40"/>
  <c r="R50" i="40"/>
  <c r="S50" i="40"/>
  <c r="T50" i="40"/>
  <c r="U50" i="40"/>
  <c r="V50" i="40"/>
  <c r="W50" i="40"/>
  <c r="X50" i="40"/>
  <c r="Y50" i="40"/>
  <c r="Z50" i="40"/>
  <c r="AA50" i="40"/>
  <c r="AB50" i="40"/>
  <c r="AC50" i="40"/>
  <c r="AD50" i="40"/>
  <c r="AE50" i="40"/>
  <c r="AF50" i="40"/>
  <c r="AG50" i="40"/>
  <c r="AH50" i="40"/>
  <c r="AI50" i="40"/>
  <c r="AJ50" i="40"/>
  <c r="AK50" i="40"/>
  <c r="AL50" i="40"/>
  <c r="AM50" i="40"/>
  <c r="AN50" i="40"/>
  <c r="AO50" i="40"/>
  <c r="AP50" i="40"/>
  <c r="AQ50" i="40"/>
  <c r="AR50" i="40"/>
  <c r="AS50" i="40"/>
  <c r="AT50" i="40"/>
  <c r="AU50" i="40"/>
  <c r="AV50" i="40"/>
  <c r="AW50" i="40"/>
  <c r="AX50" i="40"/>
  <c r="AY50" i="40"/>
  <c r="AZ50" i="40"/>
  <c r="BA50" i="40"/>
  <c r="BB50" i="40"/>
  <c r="BC50" i="40"/>
  <c r="J51" i="40"/>
  <c r="K51" i="40"/>
  <c r="L51" i="40"/>
  <c r="M51" i="40"/>
  <c r="N51" i="40"/>
  <c r="O51" i="40"/>
  <c r="P51" i="40"/>
  <c r="Q51" i="40"/>
  <c r="R51" i="40"/>
  <c r="S51" i="40"/>
  <c r="T51" i="40"/>
  <c r="U51" i="40"/>
  <c r="V51" i="40"/>
  <c r="W51" i="40"/>
  <c r="X51" i="40"/>
  <c r="Y51" i="40"/>
  <c r="Z51" i="40"/>
  <c r="AA51" i="40"/>
  <c r="AB51" i="40"/>
  <c r="AC51" i="40"/>
  <c r="AD51" i="40"/>
  <c r="AE51" i="40"/>
  <c r="AF51" i="40"/>
  <c r="AG51" i="40"/>
  <c r="AH51" i="40"/>
  <c r="AI51" i="40"/>
  <c r="AJ51" i="40"/>
  <c r="AK51" i="40"/>
  <c r="AL51" i="40"/>
  <c r="AM51" i="40"/>
  <c r="AN51" i="40"/>
  <c r="AO51" i="40"/>
  <c r="AP51" i="40"/>
  <c r="AQ51" i="40"/>
  <c r="AR51" i="40"/>
  <c r="AS51" i="40"/>
  <c r="AT51" i="40"/>
  <c r="AU51" i="40"/>
  <c r="AV51" i="40"/>
  <c r="AW51" i="40"/>
  <c r="AX51" i="40"/>
  <c r="AY51" i="40"/>
  <c r="AZ51" i="40"/>
  <c r="BA51" i="40"/>
  <c r="BB51" i="40"/>
  <c r="BC51" i="40"/>
  <c r="J53" i="40"/>
  <c r="K53" i="40"/>
  <c r="L53" i="40"/>
  <c r="M53" i="40"/>
  <c r="N53" i="40"/>
  <c r="O53" i="40"/>
  <c r="P53" i="40"/>
  <c r="Q53" i="40"/>
  <c r="R53" i="40"/>
  <c r="S53" i="40"/>
  <c r="T53" i="40"/>
  <c r="U53" i="40"/>
  <c r="V53" i="40"/>
  <c r="W53" i="40"/>
  <c r="X53" i="40"/>
  <c r="Y53" i="40"/>
  <c r="Z53" i="40"/>
  <c r="AA53" i="40"/>
  <c r="AB53" i="40"/>
  <c r="AC53" i="40"/>
  <c r="AD53" i="40"/>
  <c r="AE53" i="40"/>
  <c r="AF53" i="40"/>
  <c r="AG53" i="40"/>
  <c r="AH53" i="40"/>
  <c r="AI53" i="40"/>
  <c r="AJ53" i="40"/>
  <c r="AK53" i="40"/>
  <c r="AL53" i="40"/>
  <c r="AM53" i="40"/>
  <c r="AN53" i="40"/>
  <c r="AO53" i="40"/>
  <c r="AP53" i="40"/>
  <c r="AQ53" i="40"/>
  <c r="AR53" i="40"/>
  <c r="AS53" i="40"/>
  <c r="AT53" i="40"/>
  <c r="AU53" i="40"/>
  <c r="AV53" i="40"/>
  <c r="AW53" i="40"/>
  <c r="AX53" i="40"/>
  <c r="AY53" i="40"/>
  <c r="AZ53" i="40"/>
  <c r="BA53" i="40"/>
  <c r="BB53" i="40"/>
  <c r="BC53" i="40"/>
  <c r="J54" i="40"/>
  <c r="K54" i="40"/>
  <c r="L54" i="40"/>
  <c r="M54" i="40"/>
  <c r="N54" i="40"/>
  <c r="O54" i="40"/>
  <c r="P54" i="40"/>
  <c r="Q54" i="40"/>
  <c r="R54" i="40"/>
  <c r="S54" i="40"/>
  <c r="T54" i="40"/>
  <c r="U54" i="40"/>
  <c r="V54" i="40"/>
  <c r="W54" i="40"/>
  <c r="X54" i="40"/>
  <c r="Y54" i="40"/>
  <c r="Z54" i="40"/>
  <c r="AA54" i="40"/>
  <c r="AB54" i="40"/>
  <c r="AC54" i="40"/>
  <c r="AD54" i="40"/>
  <c r="AE54" i="40"/>
  <c r="AF54" i="40"/>
  <c r="AG54" i="40"/>
  <c r="AH54" i="40"/>
  <c r="AI54" i="40"/>
  <c r="AJ54" i="40"/>
  <c r="AK54" i="40"/>
  <c r="AL54" i="40"/>
  <c r="AM54" i="40"/>
  <c r="AN54" i="40"/>
  <c r="AO54" i="40"/>
  <c r="AP54" i="40"/>
  <c r="AQ54" i="40"/>
  <c r="AR54" i="40"/>
  <c r="AS54" i="40"/>
  <c r="AT54" i="40"/>
  <c r="AU54" i="40"/>
  <c r="AV54" i="40"/>
  <c r="AW54" i="40"/>
  <c r="AX54" i="40"/>
  <c r="AY54" i="40"/>
  <c r="AZ54" i="40"/>
  <c r="BA54" i="40"/>
  <c r="BB54" i="40"/>
  <c r="BC54" i="40"/>
  <c r="J55" i="40"/>
  <c r="K55" i="40"/>
  <c r="L55" i="40"/>
  <c r="M55" i="40"/>
  <c r="N55" i="40"/>
  <c r="O55" i="40"/>
  <c r="P55" i="40"/>
  <c r="Q55" i="40"/>
  <c r="R55" i="40"/>
  <c r="S55" i="40"/>
  <c r="T55" i="40"/>
  <c r="U55" i="40"/>
  <c r="V55" i="40"/>
  <c r="W55" i="40"/>
  <c r="X55" i="40"/>
  <c r="Y55" i="40"/>
  <c r="Z55" i="40"/>
  <c r="AA55" i="40"/>
  <c r="AB55" i="40"/>
  <c r="AC55" i="40"/>
  <c r="AD55" i="40"/>
  <c r="AE55" i="40"/>
  <c r="AF55" i="40"/>
  <c r="AG55" i="40"/>
  <c r="AH55" i="40"/>
  <c r="AI55" i="40"/>
  <c r="AJ55" i="40"/>
  <c r="AK55" i="40"/>
  <c r="AL55" i="40"/>
  <c r="AM55" i="40"/>
  <c r="AN55" i="40"/>
  <c r="AO55" i="40"/>
  <c r="AP55" i="40"/>
  <c r="AQ55" i="40"/>
  <c r="AR55" i="40"/>
  <c r="AS55" i="40"/>
  <c r="AT55" i="40"/>
  <c r="AU55" i="40"/>
  <c r="AV55" i="40"/>
  <c r="AW55" i="40"/>
  <c r="AX55" i="40"/>
  <c r="AY55" i="40"/>
  <c r="AZ55" i="40"/>
  <c r="BA55" i="40"/>
  <c r="BB55" i="40"/>
  <c r="BC55" i="40"/>
  <c r="J56" i="40"/>
  <c r="K56" i="40"/>
  <c r="L56" i="40"/>
  <c r="M56" i="40"/>
  <c r="N56" i="40"/>
  <c r="O56" i="40"/>
  <c r="P56" i="40"/>
  <c r="Q56" i="40"/>
  <c r="R56" i="40"/>
  <c r="S56" i="40"/>
  <c r="T56" i="40"/>
  <c r="U56" i="40"/>
  <c r="V56" i="40"/>
  <c r="W56" i="40"/>
  <c r="X56" i="40"/>
  <c r="Y56" i="40"/>
  <c r="Z56" i="40"/>
  <c r="AA56" i="40"/>
  <c r="AB56" i="40"/>
  <c r="AC56" i="40"/>
  <c r="AD56" i="40"/>
  <c r="AE56" i="40"/>
  <c r="AF56" i="40"/>
  <c r="AG56" i="40"/>
  <c r="AH56" i="40"/>
  <c r="AI56" i="40"/>
  <c r="AJ56" i="40"/>
  <c r="AK56" i="40"/>
  <c r="AL56" i="40"/>
  <c r="AM56" i="40"/>
  <c r="AN56" i="40"/>
  <c r="AO56" i="40"/>
  <c r="AP56" i="40"/>
  <c r="AQ56" i="40"/>
  <c r="AR56" i="40"/>
  <c r="AS56" i="40"/>
  <c r="AT56" i="40"/>
  <c r="AU56" i="40"/>
  <c r="AV56" i="40"/>
  <c r="AW56" i="40"/>
  <c r="AX56" i="40"/>
  <c r="AY56" i="40"/>
  <c r="AZ56" i="40"/>
  <c r="BA56" i="40"/>
  <c r="BB56" i="40"/>
  <c r="BC56" i="40"/>
  <c r="J57" i="40"/>
  <c r="K57" i="40"/>
  <c r="L57" i="40"/>
  <c r="M57" i="40"/>
  <c r="N57" i="40"/>
  <c r="O57" i="40"/>
  <c r="P57" i="40"/>
  <c r="Q57" i="40"/>
  <c r="R57" i="40"/>
  <c r="S57" i="40"/>
  <c r="T57" i="40"/>
  <c r="U57" i="40"/>
  <c r="V57" i="40"/>
  <c r="W57" i="40"/>
  <c r="X57" i="40"/>
  <c r="Y57" i="40"/>
  <c r="Z57" i="40"/>
  <c r="AA57" i="40"/>
  <c r="AB57" i="40"/>
  <c r="AC57" i="40"/>
  <c r="AD57" i="40"/>
  <c r="AE57" i="40"/>
  <c r="AF57" i="40"/>
  <c r="AG57" i="40"/>
  <c r="AH57" i="40"/>
  <c r="AI57" i="40"/>
  <c r="AJ57" i="40"/>
  <c r="AK57" i="40"/>
  <c r="AL57" i="40"/>
  <c r="AM57" i="40"/>
  <c r="AN57" i="40"/>
  <c r="AO57" i="40"/>
  <c r="AP57" i="40"/>
  <c r="AQ57" i="40"/>
  <c r="AR57" i="40"/>
  <c r="AS57" i="40"/>
  <c r="AT57" i="40"/>
  <c r="AU57" i="40"/>
  <c r="AV57" i="40"/>
  <c r="AW57" i="40"/>
  <c r="AX57" i="40"/>
  <c r="AY57" i="40"/>
  <c r="AZ57" i="40"/>
  <c r="BA57" i="40"/>
  <c r="BB57" i="40"/>
  <c r="BC57" i="40"/>
  <c r="J58" i="40"/>
  <c r="K58" i="40"/>
  <c r="L58" i="40"/>
  <c r="M58" i="40"/>
  <c r="N58" i="40"/>
  <c r="O58" i="40"/>
  <c r="P58" i="40"/>
  <c r="Q58" i="40"/>
  <c r="R58" i="40"/>
  <c r="S58" i="40"/>
  <c r="T58" i="40"/>
  <c r="U58" i="40"/>
  <c r="V58" i="40"/>
  <c r="W58" i="40"/>
  <c r="X58" i="40"/>
  <c r="Y58" i="40"/>
  <c r="Z58" i="40"/>
  <c r="AA58" i="40"/>
  <c r="AB58" i="40"/>
  <c r="AC58" i="40"/>
  <c r="AD58" i="40"/>
  <c r="AE58" i="40"/>
  <c r="AF58" i="40"/>
  <c r="AG58" i="40"/>
  <c r="AH58" i="40"/>
  <c r="AI58" i="40"/>
  <c r="AJ58" i="40"/>
  <c r="AK58" i="40"/>
  <c r="AL58" i="40"/>
  <c r="AM58" i="40"/>
  <c r="AN58" i="40"/>
  <c r="AO58" i="40"/>
  <c r="AP58" i="40"/>
  <c r="AQ58" i="40"/>
  <c r="AR58" i="40"/>
  <c r="AS58" i="40"/>
  <c r="AT58" i="40"/>
  <c r="AU58" i="40"/>
  <c r="AV58" i="40"/>
  <c r="AW58" i="40"/>
  <c r="AX58" i="40"/>
  <c r="AY58" i="40"/>
  <c r="AZ58" i="40"/>
  <c r="BA58" i="40"/>
  <c r="BB58" i="40"/>
  <c r="BC58" i="40"/>
  <c r="J3" i="115"/>
  <c r="K3" i="115"/>
  <c r="L3" i="115"/>
  <c r="M3" i="115"/>
  <c r="N3" i="115"/>
  <c r="O3" i="115"/>
  <c r="P3" i="115"/>
  <c r="Q3" i="115"/>
  <c r="R3" i="115"/>
  <c r="S3" i="115"/>
  <c r="T3" i="115"/>
  <c r="U3" i="115"/>
  <c r="V3" i="115"/>
  <c r="W3" i="115"/>
  <c r="X3" i="115"/>
  <c r="Y3" i="115"/>
  <c r="Z3" i="115"/>
  <c r="AA3" i="115"/>
  <c r="AB3" i="115"/>
  <c r="AC3" i="115"/>
  <c r="AD3" i="115"/>
  <c r="AE3" i="115"/>
  <c r="AF3" i="115"/>
  <c r="AG3" i="115"/>
  <c r="AH3" i="115"/>
  <c r="AI3" i="115"/>
  <c r="AJ3" i="115"/>
  <c r="AK3" i="115"/>
  <c r="AL3" i="115"/>
  <c r="AM3" i="115"/>
  <c r="AN3" i="115"/>
  <c r="AO3" i="115"/>
  <c r="AP3" i="115"/>
  <c r="AQ3" i="115"/>
  <c r="AR3" i="115"/>
  <c r="AS3" i="115"/>
  <c r="AT3" i="115"/>
  <c r="AU3" i="115"/>
  <c r="AV3" i="115"/>
  <c r="AW3" i="115"/>
  <c r="AX3" i="115"/>
  <c r="AY3" i="115"/>
  <c r="AZ3" i="115"/>
  <c r="BA3" i="115"/>
  <c r="BB3" i="115"/>
  <c r="BC3" i="115"/>
  <c r="J4" i="115"/>
  <c r="K4" i="115"/>
  <c r="L4" i="115"/>
  <c r="M4" i="115"/>
  <c r="N4" i="115"/>
  <c r="O4" i="115"/>
  <c r="P4" i="115"/>
  <c r="Q4" i="115"/>
  <c r="R4" i="115"/>
  <c r="S4" i="115"/>
  <c r="T4" i="115"/>
  <c r="U4" i="115"/>
  <c r="V4" i="115"/>
  <c r="W4" i="115"/>
  <c r="X4" i="115"/>
  <c r="Y4" i="115"/>
  <c r="Z4" i="115"/>
  <c r="AA4" i="115"/>
  <c r="AB4" i="115"/>
  <c r="AC4" i="115"/>
  <c r="AD4" i="115"/>
  <c r="AE4" i="115"/>
  <c r="AF4" i="115"/>
  <c r="AG4" i="115"/>
  <c r="AH4" i="115"/>
  <c r="AI4" i="115"/>
  <c r="AJ4" i="115"/>
  <c r="AK4" i="115"/>
  <c r="AL4" i="115"/>
  <c r="AM4" i="115"/>
  <c r="AN4" i="115"/>
  <c r="AO4" i="115"/>
  <c r="AP4" i="115"/>
  <c r="AQ4" i="115"/>
  <c r="AR4" i="115"/>
  <c r="AS4" i="115"/>
  <c r="AT4" i="115"/>
  <c r="AU4" i="115"/>
  <c r="AV4" i="115"/>
  <c r="AW4" i="115"/>
  <c r="AX4" i="115"/>
  <c r="AY4" i="115"/>
  <c r="AZ4" i="115"/>
  <c r="BA4" i="115"/>
  <c r="BB4" i="115"/>
  <c r="BC4" i="115"/>
  <c r="J6" i="115"/>
  <c r="K6" i="115"/>
  <c r="L6" i="115"/>
  <c r="M6" i="115"/>
  <c r="N6" i="115"/>
  <c r="O6" i="115"/>
  <c r="P6" i="115"/>
  <c r="Q6" i="115"/>
  <c r="R6" i="115"/>
  <c r="S6" i="115"/>
  <c r="T6" i="115"/>
  <c r="U6" i="115"/>
  <c r="V6" i="115"/>
  <c r="W6" i="115"/>
  <c r="X6" i="115"/>
  <c r="Y6" i="115"/>
  <c r="Z6" i="115"/>
  <c r="AA6" i="115"/>
  <c r="AB6" i="115"/>
  <c r="AC6" i="115"/>
  <c r="AD6" i="115"/>
  <c r="AE6" i="115"/>
  <c r="AF6" i="115"/>
  <c r="AG6" i="115"/>
  <c r="AH6" i="115"/>
  <c r="AI6" i="115"/>
  <c r="AJ6" i="115"/>
  <c r="AK6" i="115"/>
  <c r="AL6" i="115"/>
  <c r="AM6" i="115"/>
  <c r="AN6" i="115"/>
  <c r="AO6" i="115"/>
  <c r="AP6" i="115"/>
  <c r="AQ6" i="115"/>
  <c r="AR6" i="115"/>
  <c r="AS6" i="115"/>
  <c r="AT6" i="115"/>
  <c r="AU6" i="115"/>
  <c r="AV6" i="115"/>
  <c r="AW6" i="115"/>
  <c r="AX6" i="115"/>
  <c r="AY6" i="115"/>
  <c r="AZ6" i="115"/>
  <c r="BA6" i="115"/>
  <c r="BB6" i="115"/>
  <c r="BC6" i="115"/>
  <c r="J7" i="115"/>
  <c r="K7" i="115"/>
  <c r="L7" i="115"/>
  <c r="M7" i="115"/>
  <c r="N7" i="115"/>
  <c r="O7" i="115"/>
  <c r="P7" i="115"/>
  <c r="Q7" i="115"/>
  <c r="R7" i="115"/>
  <c r="S7" i="115"/>
  <c r="T7" i="115"/>
  <c r="U7" i="115"/>
  <c r="V7" i="115"/>
  <c r="W7" i="115"/>
  <c r="X7" i="115"/>
  <c r="Y7" i="115"/>
  <c r="Z7" i="115"/>
  <c r="AA7" i="115"/>
  <c r="AB7" i="115"/>
  <c r="AC7" i="115"/>
  <c r="AD7" i="115"/>
  <c r="AE7" i="115"/>
  <c r="AF7" i="115"/>
  <c r="AG7" i="115"/>
  <c r="AH7" i="115"/>
  <c r="AI7" i="115"/>
  <c r="AJ7" i="115"/>
  <c r="AK7" i="115"/>
  <c r="AL7" i="115"/>
  <c r="AM7" i="115"/>
  <c r="AN7" i="115"/>
  <c r="AO7" i="115"/>
  <c r="AP7" i="115"/>
  <c r="AQ7" i="115"/>
  <c r="AR7" i="115"/>
  <c r="AS7" i="115"/>
  <c r="AT7" i="115"/>
  <c r="AU7" i="115"/>
  <c r="AV7" i="115"/>
  <c r="AW7" i="115"/>
  <c r="AX7" i="115"/>
  <c r="AY7" i="115"/>
  <c r="AZ7" i="115"/>
  <c r="BA7" i="115"/>
  <c r="BB7" i="115"/>
  <c r="BC7" i="115"/>
  <c r="J9" i="115"/>
  <c r="K9" i="115"/>
  <c r="L9" i="115"/>
  <c r="M9" i="115"/>
  <c r="N9" i="115"/>
  <c r="O9" i="115"/>
  <c r="P9" i="115"/>
  <c r="Q9" i="115"/>
  <c r="R9" i="115"/>
  <c r="S9" i="115"/>
  <c r="T9" i="115"/>
  <c r="U9" i="115"/>
  <c r="V9" i="115"/>
  <c r="W9" i="115"/>
  <c r="X9" i="115"/>
  <c r="Y9" i="115"/>
  <c r="Z9" i="115"/>
  <c r="AA9" i="115"/>
  <c r="AB9" i="115"/>
  <c r="AC9" i="115"/>
  <c r="AD9" i="115"/>
  <c r="AE9" i="115"/>
  <c r="AF9" i="115"/>
  <c r="AG9" i="115"/>
  <c r="AH9" i="115"/>
  <c r="AI9" i="115"/>
  <c r="AJ9" i="115"/>
  <c r="AK9" i="115"/>
  <c r="AL9" i="115"/>
  <c r="AM9" i="115"/>
  <c r="AN9" i="115"/>
  <c r="AO9" i="115"/>
  <c r="AP9" i="115"/>
  <c r="AQ9" i="115"/>
  <c r="AR9" i="115"/>
  <c r="AS9" i="115"/>
  <c r="AT9" i="115"/>
  <c r="AU9" i="115"/>
  <c r="AV9" i="115"/>
  <c r="AW9" i="115"/>
  <c r="AX9" i="115"/>
  <c r="AY9" i="115"/>
  <c r="AZ9" i="115"/>
  <c r="BA9" i="115"/>
  <c r="BB9" i="115"/>
  <c r="BC9" i="115"/>
  <c r="J10" i="115"/>
  <c r="K10" i="115"/>
  <c r="L10" i="115"/>
  <c r="M10" i="115"/>
  <c r="N10" i="115"/>
  <c r="O10" i="115"/>
  <c r="P10" i="115"/>
  <c r="Q10" i="115"/>
  <c r="R10" i="115"/>
  <c r="S10" i="115"/>
  <c r="T10" i="115"/>
  <c r="U10" i="115"/>
  <c r="V10" i="115"/>
  <c r="W10" i="115"/>
  <c r="X10" i="115"/>
  <c r="Y10" i="115"/>
  <c r="Z10" i="115"/>
  <c r="AA10" i="115"/>
  <c r="AB10" i="115"/>
  <c r="AC10" i="115"/>
  <c r="AD10" i="115"/>
  <c r="AE10" i="115"/>
  <c r="AF10" i="115"/>
  <c r="AG10" i="115"/>
  <c r="AH10" i="115"/>
  <c r="AI10" i="115"/>
  <c r="AJ10" i="115"/>
  <c r="AK10" i="115"/>
  <c r="AL10" i="115"/>
  <c r="AM10" i="115"/>
  <c r="AN10" i="115"/>
  <c r="AO10" i="115"/>
  <c r="AP10" i="115"/>
  <c r="AQ10" i="115"/>
  <c r="AR10" i="115"/>
  <c r="AS10" i="115"/>
  <c r="AT10" i="115"/>
  <c r="AU10" i="115"/>
  <c r="AV10" i="115"/>
  <c r="AW10" i="115"/>
  <c r="AX10" i="115"/>
  <c r="AY10" i="115"/>
  <c r="AZ10" i="115"/>
  <c r="BA10" i="115"/>
  <c r="BB10" i="115"/>
  <c r="BC10" i="115"/>
  <c r="J12" i="115"/>
  <c r="K12" i="115"/>
  <c r="L12" i="115"/>
  <c r="M12" i="115"/>
  <c r="N12" i="115"/>
  <c r="O12" i="115"/>
  <c r="P12" i="115"/>
  <c r="Q12" i="115"/>
  <c r="R12" i="115"/>
  <c r="S12" i="115"/>
  <c r="T12" i="115"/>
  <c r="U12" i="115"/>
  <c r="V12" i="115"/>
  <c r="W12" i="115"/>
  <c r="X12" i="115"/>
  <c r="Y12" i="115"/>
  <c r="Z12" i="115"/>
  <c r="AA12" i="115"/>
  <c r="AB12" i="115"/>
  <c r="AC12" i="115"/>
  <c r="AD12" i="115"/>
  <c r="AE12" i="115"/>
  <c r="AF12" i="115"/>
  <c r="AG12" i="115"/>
  <c r="AH12" i="115"/>
  <c r="AI12" i="115"/>
  <c r="AJ12" i="115"/>
  <c r="AK12" i="115"/>
  <c r="AL12" i="115"/>
  <c r="AM12" i="115"/>
  <c r="AN12" i="115"/>
  <c r="AO12" i="115"/>
  <c r="AP12" i="115"/>
  <c r="AQ12" i="115"/>
  <c r="AR12" i="115"/>
  <c r="AS12" i="115"/>
  <c r="AT12" i="115"/>
  <c r="AU12" i="115"/>
  <c r="AV12" i="115"/>
  <c r="AW12" i="115"/>
  <c r="AX12" i="115"/>
  <c r="AY12" i="115"/>
  <c r="AZ12" i="115"/>
  <c r="BA12" i="115"/>
  <c r="BB12" i="115"/>
  <c r="BC12" i="115"/>
  <c r="J13" i="115"/>
  <c r="K13" i="115"/>
  <c r="L13" i="115"/>
  <c r="M13" i="115"/>
  <c r="N13" i="115"/>
  <c r="O13" i="115"/>
  <c r="P13" i="115"/>
  <c r="Q13" i="115"/>
  <c r="R13" i="115"/>
  <c r="S13" i="115"/>
  <c r="T13" i="115"/>
  <c r="U13" i="115"/>
  <c r="V13" i="115"/>
  <c r="W13" i="115"/>
  <c r="X13" i="115"/>
  <c r="Y13" i="115"/>
  <c r="Z13" i="115"/>
  <c r="AA13" i="115"/>
  <c r="AB13" i="115"/>
  <c r="AC13" i="115"/>
  <c r="AD13" i="115"/>
  <c r="AE13" i="115"/>
  <c r="AF13" i="115"/>
  <c r="AG13" i="115"/>
  <c r="AH13" i="115"/>
  <c r="AI13" i="115"/>
  <c r="AJ13" i="115"/>
  <c r="AK13" i="115"/>
  <c r="AL13" i="115"/>
  <c r="AM13" i="115"/>
  <c r="AN13" i="115"/>
  <c r="AO13" i="115"/>
  <c r="AP13" i="115"/>
  <c r="AQ13" i="115"/>
  <c r="AR13" i="115"/>
  <c r="AS13" i="115"/>
  <c r="AT13" i="115"/>
  <c r="AU13" i="115"/>
  <c r="AV13" i="115"/>
  <c r="AW13" i="115"/>
  <c r="AX13" i="115"/>
  <c r="AY13" i="115"/>
  <c r="AZ13" i="115"/>
  <c r="BA13" i="115"/>
  <c r="BB13" i="115"/>
  <c r="BC13" i="115"/>
  <c r="J15" i="115"/>
  <c r="K15" i="115"/>
  <c r="L15" i="115"/>
  <c r="M15" i="115"/>
  <c r="N15" i="115"/>
  <c r="O15" i="115"/>
  <c r="P15" i="115"/>
  <c r="Q15" i="115"/>
  <c r="R15" i="115"/>
  <c r="S15" i="115"/>
  <c r="T15" i="115"/>
  <c r="U15" i="115"/>
  <c r="V15" i="115"/>
  <c r="W15" i="115"/>
  <c r="X15" i="115"/>
  <c r="Y15" i="115"/>
  <c r="Z15" i="115"/>
  <c r="AA15" i="115"/>
  <c r="AB15" i="115"/>
  <c r="AC15" i="115"/>
  <c r="AD15" i="115"/>
  <c r="AE15" i="115"/>
  <c r="AF15" i="115"/>
  <c r="AG15" i="115"/>
  <c r="AH15" i="115"/>
  <c r="AI15" i="115"/>
  <c r="AJ15" i="115"/>
  <c r="AK15" i="115"/>
  <c r="AL15" i="115"/>
  <c r="AM15" i="115"/>
  <c r="AN15" i="115"/>
  <c r="AO15" i="115"/>
  <c r="AP15" i="115"/>
  <c r="AQ15" i="115"/>
  <c r="AR15" i="115"/>
  <c r="AS15" i="115"/>
  <c r="AT15" i="115"/>
  <c r="AU15" i="115"/>
  <c r="AV15" i="115"/>
  <c r="AW15" i="115"/>
  <c r="AX15" i="115"/>
  <c r="AY15" i="115"/>
  <c r="AZ15" i="115"/>
  <c r="BA15" i="115"/>
  <c r="BB15" i="115"/>
  <c r="BC15" i="115"/>
  <c r="J16" i="115"/>
  <c r="K16" i="115"/>
  <c r="L16" i="115"/>
  <c r="M16" i="115"/>
  <c r="N16" i="115"/>
  <c r="O16" i="115"/>
  <c r="P16" i="115"/>
  <c r="Q16" i="115"/>
  <c r="R16" i="115"/>
  <c r="S16" i="115"/>
  <c r="T16" i="115"/>
  <c r="U16" i="115"/>
  <c r="V16" i="115"/>
  <c r="W16" i="115"/>
  <c r="X16" i="115"/>
  <c r="Y16" i="115"/>
  <c r="Z16" i="115"/>
  <c r="AA16" i="115"/>
  <c r="AB16" i="115"/>
  <c r="AC16" i="115"/>
  <c r="AD16" i="115"/>
  <c r="AE16" i="115"/>
  <c r="AF16" i="115"/>
  <c r="AG16" i="115"/>
  <c r="AH16" i="115"/>
  <c r="AI16" i="115"/>
  <c r="AJ16" i="115"/>
  <c r="AK16" i="115"/>
  <c r="AL16" i="115"/>
  <c r="AM16" i="115"/>
  <c r="AN16" i="115"/>
  <c r="AO16" i="115"/>
  <c r="AP16" i="115"/>
  <c r="AQ16" i="115"/>
  <c r="AR16" i="115"/>
  <c r="AS16" i="115"/>
  <c r="AT16" i="115"/>
  <c r="AU16" i="115"/>
  <c r="AV16" i="115"/>
  <c r="AW16" i="115"/>
  <c r="AX16" i="115"/>
  <c r="AY16" i="115"/>
  <c r="AZ16" i="115"/>
  <c r="BA16" i="115"/>
  <c r="BB16" i="115"/>
  <c r="BC16" i="115"/>
  <c r="J18" i="115"/>
  <c r="K18" i="115"/>
  <c r="L18" i="115"/>
  <c r="M18" i="115"/>
  <c r="N18" i="115"/>
  <c r="O18" i="115"/>
  <c r="P18" i="115"/>
  <c r="Q18" i="115"/>
  <c r="R18" i="115"/>
  <c r="S18" i="115"/>
  <c r="T18" i="115"/>
  <c r="U18" i="115"/>
  <c r="V18" i="115"/>
  <c r="W18" i="115"/>
  <c r="X18" i="115"/>
  <c r="Y18" i="115"/>
  <c r="Z18" i="115"/>
  <c r="AA18" i="115"/>
  <c r="AB18" i="115"/>
  <c r="AC18" i="115"/>
  <c r="AD18" i="115"/>
  <c r="AE18" i="115"/>
  <c r="AF18" i="115"/>
  <c r="AG18" i="115"/>
  <c r="AH18" i="115"/>
  <c r="AI18" i="115"/>
  <c r="AJ18" i="115"/>
  <c r="AK18" i="115"/>
  <c r="AL18" i="115"/>
  <c r="AM18" i="115"/>
  <c r="AN18" i="115"/>
  <c r="AO18" i="115"/>
  <c r="AP18" i="115"/>
  <c r="AQ18" i="115"/>
  <c r="AR18" i="115"/>
  <c r="AS18" i="115"/>
  <c r="AT18" i="115"/>
  <c r="AU18" i="115"/>
  <c r="AV18" i="115"/>
  <c r="AW18" i="115"/>
  <c r="AX18" i="115"/>
  <c r="AY18" i="115"/>
  <c r="AZ18" i="115"/>
  <c r="BA18" i="115"/>
  <c r="BB18" i="115"/>
  <c r="BC18" i="115"/>
  <c r="J19" i="115"/>
  <c r="K19" i="115"/>
  <c r="L19" i="115"/>
  <c r="M19" i="115"/>
  <c r="N19" i="115"/>
  <c r="O19" i="115"/>
  <c r="P19" i="115"/>
  <c r="Q19" i="115"/>
  <c r="R19" i="115"/>
  <c r="S19" i="115"/>
  <c r="T19" i="115"/>
  <c r="U19" i="115"/>
  <c r="V19" i="115"/>
  <c r="W19" i="115"/>
  <c r="X19" i="115"/>
  <c r="Y19" i="115"/>
  <c r="Z19" i="115"/>
  <c r="AA19" i="115"/>
  <c r="AB19" i="115"/>
  <c r="AC19" i="115"/>
  <c r="AD19" i="115"/>
  <c r="AE19" i="115"/>
  <c r="AF19" i="115"/>
  <c r="AG19" i="115"/>
  <c r="AH19" i="115"/>
  <c r="AI19" i="115"/>
  <c r="AJ19" i="115"/>
  <c r="AK19" i="115"/>
  <c r="AL19" i="115"/>
  <c r="AM19" i="115"/>
  <c r="AN19" i="115"/>
  <c r="AO19" i="115"/>
  <c r="AP19" i="115"/>
  <c r="AQ19" i="115"/>
  <c r="AR19" i="115"/>
  <c r="AS19" i="115"/>
  <c r="AT19" i="115"/>
  <c r="AU19" i="115"/>
  <c r="AV19" i="115"/>
  <c r="AW19" i="115"/>
  <c r="AX19" i="115"/>
  <c r="AY19" i="115"/>
  <c r="AZ19" i="115"/>
  <c r="BA19" i="115"/>
  <c r="BB19" i="115"/>
  <c r="BC19" i="115"/>
  <c r="J21" i="115"/>
  <c r="K21" i="115"/>
  <c r="L21" i="115"/>
  <c r="M21" i="115"/>
  <c r="N21" i="115"/>
  <c r="O21" i="115"/>
  <c r="P21" i="115"/>
  <c r="Q21" i="115"/>
  <c r="R21" i="115"/>
  <c r="S21" i="115"/>
  <c r="T21" i="115"/>
  <c r="U21" i="115"/>
  <c r="V21" i="115"/>
  <c r="W21" i="115"/>
  <c r="X21" i="115"/>
  <c r="Y21" i="115"/>
  <c r="Z21" i="115"/>
  <c r="AA21" i="115"/>
  <c r="AB21" i="115"/>
  <c r="AC21" i="115"/>
  <c r="AD21" i="115"/>
  <c r="AE21" i="115"/>
  <c r="AF21" i="115"/>
  <c r="AG21" i="115"/>
  <c r="AH21" i="115"/>
  <c r="AI21" i="115"/>
  <c r="AJ21" i="115"/>
  <c r="AK21" i="115"/>
  <c r="AL21" i="115"/>
  <c r="AM21" i="115"/>
  <c r="AN21" i="115"/>
  <c r="AO21" i="115"/>
  <c r="AP21" i="115"/>
  <c r="AQ21" i="115"/>
  <c r="AR21" i="115"/>
  <c r="AS21" i="115"/>
  <c r="AT21" i="115"/>
  <c r="AU21" i="115"/>
  <c r="AV21" i="115"/>
  <c r="AW21" i="115"/>
  <c r="AX21" i="115"/>
  <c r="AY21" i="115"/>
  <c r="AZ21" i="115"/>
  <c r="BA21" i="115"/>
  <c r="BB21" i="115"/>
  <c r="BC21" i="115"/>
  <c r="J22" i="115"/>
  <c r="K22" i="115"/>
  <c r="L22" i="115"/>
  <c r="M22" i="115"/>
  <c r="N22" i="115"/>
  <c r="O22" i="115"/>
  <c r="P22" i="115"/>
  <c r="Q22" i="115"/>
  <c r="R22" i="115"/>
  <c r="S22" i="115"/>
  <c r="T22" i="115"/>
  <c r="U22" i="115"/>
  <c r="V22" i="115"/>
  <c r="W22" i="115"/>
  <c r="X22" i="115"/>
  <c r="Y22" i="115"/>
  <c r="Z22" i="115"/>
  <c r="AA22" i="115"/>
  <c r="AB22" i="115"/>
  <c r="AC22" i="115"/>
  <c r="AD22" i="115"/>
  <c r="AE22" i="115"/>
  <c r="AF22" i="115"/>
  <c r="AG22" i="115"/>
  <c r="AH22" i="115"/>
  <c r="AI22" i="115"/>
  <c r="AJ22" i="115"/>
  <c r="AK22" i="115"/>
  <c r="AL22" i="115"/>
  <c r="AM22" i="115"/>
  <c r="AN22" i="115"/>
  <c r="AO22" i="115"/>
  <c r="AP22" i="115"/>
  <c r="AQ22" i="115"/>
  <c r="AR22" i="115"/>
  <c r="AS22" i="115"/>
  <c r="AT22" i="115"/>
  <c r="AU22" i="115"/>
  <c r="AV22" i="115"/>
  <c r="AW22" i="115"/>
  <c r="AX22" i="115"/>
  <c r="AY22" i="115"/>
  <c r="AZ22" i="115"/>
  <c r="BA22" i="115"/>
  <c r="BB22" i="115"/>
  <c r="BC22" i="115"/>
  <c r="J24" i="115"/>
  <c r="K24" i="115"/>
  <c r="L24" i="115"/>
  <c r="M24" i="115"/>
  <c r="N24" i="115"/>
  <c r="O24" i="115"/>
  <c r="P24" i="115"/>
  <c r="Q24" i="115"/>
  <c r="R24" i="115"/>
  <c r="S24" i="115"/>
  <c r="T24" i="115"/>
  <c r="U24" i="115"/>
  <c r="V24" i="115"/>
  <c r="W24" i="115"/>
  <c r="X24" i="115"/>
  <c r="Y24" i="115"/>
  <c r="Z24" i="115"/>
  <c r="AA24" i="115"/>
  <c r="AB24" i="115"/>
  <c r="AC24" i="115"/>
  <c r="AD24" i="115"/>
  <c r="AE24" i="115"/>
  <c r="AF24" i="115"/>
  <c r="AG24" i="115"/>
  <c r="AH24" i="115"/>
  <c r="AI24" i="115"/>
  <c r="AJ24" i="115"/>
  <c r="AK24" i="115"/>
  <c r="AL24" i="115"/>
  <c r="AM24" i="115"/>
  <c r="AN24" i="115"/>
  <c r="AO24" i="115"/>
  <c r="AP24" i="115"/>
  <c r="AQ24" i="115"/>
  <c r="AR24" i="115"/>
  <c r="AS24" i="115"/>
  <c r="AT24" i="115"/>
  <c r="AU24" i="115"/>
  <c r="AV24" i="115"/>
  <c r="AW24" i="115"/>
  <c r="AX24" i="115"/>
  <c r="AY24" i="115"/>
  <c r="AZ24" i="115"/>
  <c r="BA24" i="115"/>
  <c r="BB24" i="115"/>
  <c r="BC24" i="115"/>
  <c r="J25" i="115"/>
  <c r="K25" i="115"/>
  <c r="L25" i="115"/>
  <c r="M25" i="115"/>
  <c r="N25" i="115"/>
  <c r="O25" i="115"/>
  <c r="P25" i="115"/>
  <c r="Q25" i="115"/>
  <c r="R25" i="115"/>
  <c r="S25" i="115"/>
  <c r="T25" i="115"/>
  <c r="U25" i="115"/>
  <c r="V25" i="115"/>
  <c r="W25" i="115"/>
  <c r="X25" i="115"/>
  <c r="Y25" i="115"/>
  <c r="Z25" i="115"/>
  <c r="AA25" i="115"/>
  <c r="AB25" i="115"/>
  <c r="AC25" i="115"/>
  <c r="AD25" i="115"/>
  <c r="AE25" i="115"/>
  <c r="AF25" i="115"/>
  <c r="AG25" i="115"/>
  <c r="AH25" i="115"/>
  <c r="AI25" i="115"/>
  <c r="AJ25" i="115"/>
  <c r="AK25" i="115"/>
  <c r="AL25" i="115"/>
  <c r="AM25" i="115"/>
  <c r="AN25" i="115"/>
  <c r="AO25" i="115"/>
  <c r="AP25" i="115"/>
  <c r="AQ25" i="115"/>
  <c r="AR25" i="115"/>
  <c r="AS25" i="115"/>
  <c r="AT25" i="115"/>
  <c r="AU25" i="115"/>
  <c r="AV25" i="115"/>
  <c r="AW25" i="115"/>
  <c r="AX25" i="115"/>
  <c r="AY25" i="115"/>
  <c r="AZ25" i="115"/>
  <c r="BA25" i="115"/>
  <c r="BB25" i="115"/>
  <c r="BC25" i="115"/>
  <c r="J26" i="115"/>
  <c r="K26" i="115"/>
  <c r="L26" i="115"/>
  <c r="M26" i="115"/>
  <c r="N26" i="115"/>
  <c r="O26" i="115"/>
  <c r="P26" i="115"/>
  <c r="Q26" i="115"/>
  <c r="R26" i="115"/>
  <c r="S26" i="115"/>
  <c r="T26" i="115"/>
  <c r="U26" i="115"/>
  <c r="V26" i="115"/>
  <c r="W26" i="115"/>
  <c r="X26" i="115"/>
  <c r="Y26" i="115"/>
  <c r="Z26" i="115"/>
  <c r="AA26" i="115"/>
  <c r="AB26" i="115"/>
  <c r="AC26" i="115"/>
  <c r="AD26" i="115"/>
  <c r="AE26" i="115"/>
  <c r="AF26" i="115"/>
  <c r="AG26" i="115"/>
  <c r="AH26" i="115"/>
  <c r="AI26" i="115"/>
  <c r="AJ26" i="115"/>
  <c r="AK26" i="115"/>
  <c r="AL26" i="115"/>
  <c r="AM26" i="115"/>
  <c r="AN26" i="115"/>
  <c r="AO26" i="115"/>
  <c r="AP26" i="115"/>
  <c r="AQ26" i="115"/>
  <c r="AR26" i="115"/>
  <c r="AS26" i="115"/>
  <c r="AT26" i="115"/>
  <c r="AU26" i="115"/>
  <c r="AV26" i="115"/>
  <c r="AW26" i="115"/>
  <c r="AX26" i="115"/>
  <c r="AY26" i="115"/>
  <c r="AZ26" i="115"/>
  <c r="BA26" i="115"/>
  <c r="BB26" i="115"/>
  <c r="BC26" i="115"/>
  <c r="J27" i="115"/>
  <c r="K27" i="115"/>
  <c r="L27" i="115"/>
  <c r="M27" i="115"/>
  <c r="N27" i="115"/>
  <c r="O27" i="115"/>
  <c r="P27" i="115"/>
  <c r="Q27" i="115"/>
  <c r="R27" i="115"/>
  <c r="S27" i="115"/>
  <c r="T27" i="115"/>
  <c r="U27" i="115"/>
  <c r="V27" i="115"/>
  <c r="W27" i="115"/>
  <c r="X27" i="115"/>
  <c r="Y27" i="115"/>
  <c r="Z27" i="115"/>
  <c r="AA27" i="115"/>
  <c r="AB27" i="115"/>
  <c r="AC27" i="115"/>
  <c r="AD27" i="115"/>
  <c r="AE27" i="115"/>
  <c r="AF27" i="115"/>
  <c r="AG27" i="115"/>
  <c r="AH27" i="115"/>
  <c r="AI27" i="115"/>
  <c r="AJ27" i="115"/>
  <c r="AK27" i="115"/>
  <c r="AL27" i="115"/>
  <c r="AM27" i="115"/>
  <c r="AN27" i="115"/>
  <c r="AO27" i="115"/>
  <c r="AP27" i="115"/>
  <c r="AQ27" i="115"/>
  <c r="AR27" i="115"/>
  <c r="AS27" i="115"/>
  <c r="AT27" i="115"/>
  <c r="AU27" i="115"/>
  <c r="AV27" i="115"/>
  <c r="AW27" i="115"/>
  <c r="AX27" i="115"/>
  <c r="AY27" i="115"/>
  <c r="AZ27" i="115"/>
  <c r="BA27" i="115"/>
  <c r="BB27" i="115"/>
  <c r="BC27" i="115"/>
  <c r="J29" i="115"/>
  <c r="K29" i="115"/>
  <c r="L29" i="115"/>
  <c r="M29" i="115"/>
  <c r="N29" i="115"/>
  <c r="O29" i="115"/>
  <c r="P29" i="115"/>
  <c r="Q29" i="115"/>
  <c r="R29" i="115"/>
  <c r="S29" i="115"/>
  <c r="T29" i="115"/>
  <c r="U29" i="115"/>
  <c r="V29" i="115"/>
  <c r="W29" i="115"/>
  <c r="X29" i="115"/>
  <c r="Y29" i="115"/>
  <c r="Z29" i="115"/>
  <c r="AA29" i="115"/>
  <c r="AB29" i="115"/>
  <c r="AC29" i="115"/>
  <c r="AD29" i="115"/>
  <c r="AE29" i="115"/>
  <c r="AF29" i="115"/>
  <c r="AG29" i="115"/>
  <c r="AH29" i="115"/>
  <c r="AI29" i="115"/>
  <c r="AJ29" i="115"/>
  <c r="AK29" i="115"/>
  <c r="AL29" i="115"/>
  <c r="AM29" i="115"/>
  <c r="AN29" i="115"/>
  <c r="AO29" i="115"/>
  <c r="AP29" i="115"/>
  <c r="AQ29" i="115"/>
  <c r="AR29" i="115"/>
  <c r="AS29" i="115"/>
  <c r="AT29" i="115"/>
  <c r="AU29" i="115"/>
  <c r="AV29" i="115"/>
  <c r="AW29" i="115"/>
  <c r="AX29" i="115"/>
  <c r="AY29" i="115"/>
  <c r="AZ29" i="115"/>
  <c r="BA29" i="115"/>
  <c r="BB29" i="115"/>
  <c r="BC29" i="115"/>
  <c r="J30" i="115"/>
  <c r="K30" i="115"/>
  <c r="L30" i="115"/>
  <c r="M30" i="115"/>
  <c r="N30" i="115"/>
  <c r="O30" i="115"/>
  <c r="P30" i="115"/>
  <c r="Q30" i="115"/>
  <c r="R30" i="115"/>
  <c r="S30" i="115"/>
  <c r="T30" i="115"/>
  <c r="U30" i="115"/>
  <c r="V30" i="115"/>
  <c r="W30" i="115"/>
  <c r="X30" i="115"/>
  <c r="Y30" i="115"/>
  <c r="Z30" i="115"/>
  <c r="AA30" i="115"/>
  <c r="AB30" i="115"/>
  <c r="AC30" i="115"/>
  <c r="AD30" i="115"/>
  <c r="AE30" i="115"/>
  <c r="AF30" i="115"/>
  <c r="AG30" i="115"/>
  <c r="AH30" i="115"/>
  <c r="AI30" i="115"/>
  <c r="AJ30" i="115"/>
  <c r="AK30" i="115"/>
  <c r="AL30" i="115"/>
  <c r="AM30" i="115"/>
  <c r="AN30" i="115"/>
  <c r="AO30" i="115"/>
  <c r="AP30" i="115"/>
  <c r="AQ30" i="115"/>
  <c r="AR30" i="115"/>
  <c r="AS30" i="115"/>
  <c r="AT30" i="115"/>
  <c r="AU30" i="115"/>
  <c r="AV30" i="115"/>
  <c r="AW30" i="115"/>
  <c r="AX30" i="115"/>
  <c r="AY30" i="115"/>
  <c r="AZ30" i="115"/>
  <c r="BA30" i="115"/>
  <c r="BB30" i="115"/>
  <c r="BC30" i="115"/>
  <c r="J31" i="115"/>
  <c r="K31" i="115"/>
  <c r="L31" i="115"/>
  <c r="M31" i="115"/>
  <c r="N31" i="115"/>
  <c r="O31" i="115"/>
  <c r="P31" i="115"/>
  <c r="Q31" i="115"/>
  <c r="R31" i="115"/>
  <c r="S31" i="115"/>
  <c r="T31" i="115"/>
  <c r="U31" i="115"/>
  <c r="V31" i="115"/>
  <c r="W31" i="115"/>
  <c r="X31" i="115"/>
  <c r="Y31" i="115"/>
  <c r="Z31" i="115"/>
  <c r="AA31" i="115"/>
  <c r="AB31" i="115"/>
  <c r="AC31" i="115"/>
  <c r="AD31" i="115"/>
  <c r="AE31" i="115"/>
  <c r="AF31" i="115"/>
  <c r="AG31" i="115"/>
  <c r="AH31" i="115"/>
  <c r="AI31" i="115"/>
  <c r="AJ31" i="115"/>
  <c r="AK31" i="115"/>
  <c r="AL31" i="115"/>
  <c r="AM31" i="115"/>
  <c r="AN31" i="115"/>
  <c r="AO31" i="115"/>
  <c r="AP31" i="115"/>
  <c r="AQ31" i="115"/>
  <c r="AR31" i="115"/>
  <c r="AS31" i="115"/>
  <c r="AT31" i="115"/>
  <c r="AU31" i="115"/>
  <c r="AV31" i="115"/>
  <c r="AW31" i="115"/>
  <c r="AX31" i="115"/>
  <c r="AY31" i="115"/>
  <c r="AZ31" i="115"/>
  <c r="BA31" i="115"/>
  <c r="BB31" i="115"/>
  <c r="BC31" i="115"/>
  <c r="J32" i="115"/>
  <c r="K32" i="115"/>
  <c r="L32" i="115"/>
  <c r="M32" i="115"/>
  <c r="N32" i="115"/>
  <c r="O32" i="115"/>
  <c r="P32" i="115"/>
  <c r="Q32" i="115"/>
  <c r="R32" i="115"/>
  <c r="S32" i="115"/>
  <c r="T32" i="115"/>
  <c r="U32" i="115"/>
  <c r="V32" i="115"/>
  <c r="W32" i="115"/>
  <c r="X32" i="115"/>
  <c r="Y32" i="115"/>
  <c r="Z32" i="115"/>
  <c r="AA32" i="115"/>
  <c r="AB32" i="115"/>
  <c r="AC32" i="115"/>
  <c r="AD32" i="115"/>
  <c r="AE32" i="115"/>
  <c r="AF32" i="115"/>
  <c r="AG32" i="115"/>
  <c r="AH32" i="115"/>
  <c r="AI32" i="115"/>
  <c r="AJ32" i="115"/>
  <c r="AK32" i="115"/>
  <c r="AL32" i="115"/>
  <c r="AM32" i="115"/>
  <c r="AN32" i="115"/>
  <c r="AO32" i="115"/>
  <c r="AP32" i="115"/>
  <c r="AQ32" i="115"/>
  <c r="AR32" i="115"/>
  <c r="AS32" i="115"/>
  <c r="AT32" i="115"/>
  <c r="AU32" i="115"/>
  <c r="AV32" i="115"/>
  <c r="AW32" i="115"/>
  <c r="AX32" i="115"/>
  <c r="AY32" i="115"/>
  <c r="AZ32" i="115"/>
  <c r="BA32" i="115"/>
  <c r="BB32" i="115"/>
  <c r="BC32" i="115"/>
  <c r="J34" i="115"/>
  <c r="K34" i="115"/>
  <c r="L34" i="115"/>
  <c r="M34" i="115"/>
  <c r="N34" i="115"/>
  <c r="O34" i="115"/>
  <c r="P34" i="115"/>
  <c r="Q34" i="115"/>
  <c r="R34" i="115"/>
  <c r="S34" i="115"/>
  <c r="T34" i="115"/>
  <c r="U34" i="115"/>
  <c r="V34" i="115"/>
  <c r="W34" i="115"/>
  <c r="X34" i="115"/>
  <c r="Y34" i="115"/>
  <c r="Z34" i="115"/>
  <c r="AA34" i="115"/>
  <c r="AB34" i="115"/>
  <c r="AC34" i="115"/>
  <c r="AD34" i="115"/>
  <c r="AE34" i="115"/>
  <c r="AF34" i="115"/>
  <c r="AG34" i="115"/>
  <c r="AH34" i="115"/>
  <c r="AI34" i="115"/>
  <c r="AJ34" i="115"/>
  <c r="AK34" i="115"/>
  <c r="AL34" i="115"/>
  <c r="AM34" i="115"/>
  <c r="AN34" i="115"/>
  <c r="AO34" i="115"/>
  <c r="AP34" i="115"/>
  <c r="AQ34" i="115"/>
  <c r="AR34" i="115"/>
  <c r="AS34" i="115"/>
  <c r="AT34" i="115"/>
  <c r="AU34" i="115"/>
  <c r="AV34" i="115"/>
  <c r="AW34" i="115"/>
  <c r="AX34" i="115"/>
  <c r="AY34" i="115"/>
  <c r="AZ34" i="115"/>
  <c r="BA34" i="115"/>
  <c r="BB34" i="115"/>
  <c r="BC34" i="115"/>
  <c r="J35" i="115"/>
  <c r="K35" i="115"/>
  <c r="L35" i="115"/>
  <c r="M35" i="115"/>
  <c r="N35" i="115"/>
  <c r="O35" i="115"/>
  <c r="P35" i="115"/>
  <c r="Q35" i="115"/>
  <c r="R35" i="115"/>
  <c r="S35" i="115"/>
  <c r="T35" i="115"/>
  <c r="U35" i="115"/>
  <c r="V35" i="115"/>
  <c r="W35" i="115"/>
  <c r="X35" i="115"/>
  <c r="Y35" i="115"/>
  <c r="Z35" i="115"/>
  <c r="AA35" i="115"/>
  <c r="AB35" i="115"/>
  <c r="AC35" i="115"/>
  <c r="AD35" i="115"/>
  <c r="AE35" i="115"/>
  <c r="AF35" i="115"/>
  <c r="AG35" i="115"/>
  <c r="AH35" i="115"/>
  <c r="AI35" i="115"/>
  <c r="AJ35" i="115"/>
  <c r="AK35" i="115"/>
  <c r="AL35" i="115"/>
  <c r="AM35" i="115"/>
  <c r="AN35" i="115"/>
  <c r="AO35" i="115"/>
  <c r="AP35" i="115"/>
  <c r="AQ35" i="115"/>
  <c r="AR35" i="115"/>
  <c r="AS35" i="115"/>
  <c r="AT35" i="115"/>
  <c r="AU35" i="115"/>
  <c r="AV35" i="115"/>
  <c r="AW35" i="115"/>
  <c r="AX35" i="115"/>
  <c r="AY35" i="115"/>
  <c r="AZ35" i="115"/>
  <c r="BA35" i="115"/>
  <c r="BB35" i="115"/>
  <c r="BC35" i="115"/>
  <c r="J36" i="115"/>
  <c r="K36" i="115"/>
  <c r="L36" i="115"/>
  <c r="M36" i="115"/>
  <c r="N36" i="115"/>
  <c r="O36" i="115"/>
  <c r="P36" i="115"/>
  <c r="Q36" i="115"/>
  <c r="R36" i="115"/>
  <c r="S36" i="115"/>
  <c r="T36" i="115"/>
  <c r="U36" i="115"/>
  <c r="V36" i="115"/>
  <c r="W36" i="115"/>
  <c r="X36" i="115"/>
  <c r="Y36" i="115"/>
  <c r="Z36" i="115"/>
  <c r="AA36" i="115"/>
  <c r="AB36" i="115"/>
  <c r="AC36" i="115"/>
  <c r="AD36" i="115"/>
  <c r="AE36" i="115"/>
  <c r="AF36" i="115"/>
  <c r="AG36" i="115"/>
  <c r="AH36" i="115"/>
  <c r="AI36" i="115"/>
  <c r="AJ36" i="115"/>
  <c r="AK36" i="115"/>
  <c r="AL36" i="115"/>
  <c r="AM36" i="115"/>
  <c r="AN36" i="115"/>
  <c r="AO36" i="115"/>
  <c r="AP36" i="115"/>
  <c r="AQ36" i="115"/>
  <c r="AR36" i="115"/>
  <c r="AS36" i="115"/>
  <c r="AT36" i="115"/>
  <c r="AU36" i="115"/>
  <c r="AV36" i="115"/>
  <c r="AW36" i="115"/>
  <c r="AX36" i="115"/>
  <c r="AY36" i="115"/>
  <c r="AZ36" i="115"/>
  <c r="BA36" i="115"/>
  <c r="BB36" i="115"/>
  <c r="BC36" i="115"/>
  <c r="J37" i="115"/>
  <c r="K37" i="115"/>
  <c r="L37" i="115"/>
  <c r="M37" i="115"/>
  <c r="N37" i="115"/>
  <c r="O37" i="115"/>
  <c r="P37" i="115"/>
  <c r="Q37" i="115"/>
  <c r="R37" i="115"/>
  <c r="S37" i="115"/>
  <c r="T37" i="115"/>
  <c r="U37" i="115"/>
  <c r="V37" i="115"/>
  <c r="W37" i="115"/>
  <c r="X37" i="115"/>
  <c r="Y37" i="115"/>
  <c r="Z37" i="115"/>
  <c r="AA37" i="115"/>
  <c r="AB37" i="115"/>
  <c r="AC37" i="115"/>
  <c r="AD37" i="115"/>
  <c r="AE37" i="115"/>
  <c r="AF37" i="115"/>
  <c r="AG37" i="115"/>
  <c r="AH37" i="115"/>
  <c r="AI37" i="115"/>
  <c r="AJ37" i="115"/>
  <c r="AK37" i="115"/>
  <c r="AL37" i="115"/>
  <c r="AM37" i="115"/>
  <c r="AN37" i="115"/>
  <c r="AO37" i="115"/>
  <c r="AP37" i="115"/>
  <c r="AQ37" i="115"/>
  <c r="AR37" i="115"/>
  <c r="AS37" i="115"/>
  <c r="AT37" i="115"/>
  <c r="AU37" i="115"/>
  <c r="AV37" i="115"/>
  <c r="AW37" i="115"/>
  <c r="AX37" i="115"/>
  <c r="AY37" i="115"/>
  <c r="AZ37" i="115"/>
  <c r="BA37" i="115"/>
  <c r="BB37" i="115"/>
  <c r="BC37" i="115"/>
  <c r="J38" i="115"/>
  <c r="K38" i="115"/>
  <c r="L38" i="115"/>
  <c r="M38" i="115"/>
  <c r="N38" i="115"/>
  <c r="O38" i="115"/>
  <c r="P38" i="115"/>
  <c r="Q38" i="115"/>
  <c r="R38" i="115"/>
  <c r="S38" i="115"/>
  <c r="T38" i="115"/>
  <c r="U38" i="115"/>
  <c r="V38" i="115"/>
  <c r="W38" i="115"/>
  <c r="X38" i="115"/>
  <c r="Y38" i="115"/>
  <c r="Z38" i="115"/>
  <c r="AA38" i="115"/>
  <c r="AB38" i="115"/>
  <c r="AC38" i="115"/>
  <c r="AD38" i="115"/>
  <c r="AE38" i="115"/>
  <c r="AF38" i="115"/>
  <c r="AG38" i="115"/>
  <c r="AH38" i="115"/>
  <c r="AI38" i="115"/>
  <c r="AJ38" i="115"/>
  <c r="AK38" i="115"/>
  <c r="AL38" i="115"/>
  <c r="AM38" i="115"/>
  <c r="AN38" i="115"/>
  <c r="AO38" i="115"/>
  <c r="AP38" i="115"/>
  <c r="AQ38" i="115"/>
  <c r="AR38" i="115"/>
  <c r="AS38" i="115"/>
  <c r="AT38" i="115"/>
  <c r="AU38" i="115"/>
  <c r="AV38" i="115"/>
  <c r="AW38" i="115"/>
  <c r="AX38" i="115"/>
  <c r="AY38" i="115"/>
  <c r="AZ38" i="115"/>
  <c r="BA38" i="115"/>
  <c r="BB38" i="115"/>
  <c r="BC38" i="115"/>
  <c r="J39" i="115"/>
  <c r="K39" i="115"/>
  <c r="L39" i="115"/>
  <c r="M39" i="115"/>
  <c r="N39" i="115"/>
  <c r="O39" i="115"/>
  <c r="P39" i="115"/>
  <c r="Q39" i="115"/>
  <c r="R39" i="115"/>
  <c r="S39" i="115"/>
  <c r="T39" i="115"/>
  <c r="U39" i="115"/>
  <c r="V39" i="115"/>
  <c r="W39" i="115"/>
  <c r="X39" i="115"/>
  <c r="Y39" i="115"/>
  <c r="Z39" i="115"/>
  <c r="AA39" i="115"/>
  <c r="AB39" i="115"/>
  <c r="AC39" i="115"/>
  <c r="AD39" i="115"/>
  <c r="AE39" i="115"/>
  <c r="AF39" i="115"/>
  <c r="AG39" i="115"/>
  <c r="AH39" i="115"/>
  <c r="AI39" i="115"/>
  <c r="AJ39" i="115"/>
  <c r="AK39" i="115"/>
  <c r="AL39" i="115"/>
  <c r="AM39" i="115"/>
  <c r="AN39" i="115"/>
  <c r="AO39" i="115"/>
  <c r="AP39" i="115"/>
  <c r="AQ39" i="115"/>
  <c r="AR39" i="115"/>
  <c r="AS39" i="115"/>
  <c r="AT39" i="115"/>
  <c r="AU39" i="115"/>
  <c r="AV39" i="115"/>
  <c r="AW39" i="115"/>
  <c r="AX39" i="115"/>
  <c r="AY39" i="115"/>
  <c r="AZ39" i="115"/>
  <c r="BA39" i="115"/>
  <c r="BB39" i="115"/>
  <c r="BC39" i="115"/>
  <c r="J41" i="115"/>
  <c r="K41" i="115"/>
  <c r="L41" i="115"/>
  <c r="M41" i="115"/>
  <c r="N41" i="115"/>
  <c r="O41" i="115"/>
  <c r="P41" i="115"/>
  <c r="Q41" i="115"/>
  <c r="R41" i="115"/>
  <c r="S41" i="115"/>
  <c r="T41" i="115"/>
  <c r="U41" i="115"/>
  <c r="V41" i="115"/>
  <c r="W41" i="115"/>
  <c r="X41" i="115"/>
  <c r="Y41" i="115"/>
  <c r="Z41" i="115"/>
  <c r="AA41" i="115"/>
  <c r="AB41" i="115"/>
  <c r="AC41" i="115"/>
  <c r="AD41" i="115"/>
  <c r="AE41" i="115"/>
  <c r="AF41" i="115"/>
  <c r="AG41" i="115"/>
  <c r="AH41" i="115"/>
  <c r="AI41" i="115"/>
  <c r="AJ41" i="115"/>
  <c r="AK41" i="115"/>
  <c r="AL41" i="115"/>
  <c r="AM41" i="115"/>
  <c r="AN41" i="115"/>
  <c r="AO41" i="115"/>
  <c r="AP41" i="115"/>
  <c r="AQ41" i="115"/>
  <c r="AR41" i="115"/>
  <c r="AS41" i="115"/>
  <c r="AT41" i="115"/>
  <c r="AU41" i="115"/>
  <c r="AV41" i="115"/>
  <c r="AW41" i="115"/>
  <c r="AX41" i="115"/>
  <c r="AY41" i="115"/>
  <c r="AZ41" i="115"/>
  <c r="BA41" i="115"/>
  <c r="BB41" i="115"/>
  <c r="BC41" i="115"/>
  <c r="J42" i="115"/>
  <c r="K42" i="115"/>
  <c r="L42" i="115"/>
  <c r="M42" i="115"/>
  <c r="N42" i="115"/>
  <c r="O42" i="115"/>
  <c r="P42" i="115"/>
  <c r="Q42" i="115"/>
  <c r="R42" i="115"/>
  <c r="S42" i="115"/>
  <c r="T42" i="115"/>
  <c r="U42" i="115"/>
  <c r="V42" i="115"/>
  <c r="W42" i="115"/>
  <c r="X42" i="115"/>
  <c r="Y42" i="115"/>
  <c r="Z42" i="115"/>
  <c r="AA42" i="115"/>
  <c r="AB42" i="115"/>
  <c r="AC42" i="115"/>
  <c r="AD42" i="115"/>
  <c r="AE42" i="115"/>
  <c r="AF42" i="115"/>
  <c r="AG42" i="115"/>
  <c r="AH42" i="115"/>
  <c r="AI42" i="115"/>
  <c r="AJ42" i="115"/>
  <c r="AK42" i="115"/>
  <c r="AL42" i="115"/>
  <c r="AM42" i="115"/>
  <c r="AN42" i="115"/>
  <c r="AO42" i="115"/>
  <c r="AP42" i="115"/>
  <c r="AQ42" i="115"/>
  <c r="AR42" i="115"/>
  <c r="AS42" i="115"/>
  <c r="AT42" i="115"/>
  <c r="AU42" i="115"/>
  <c r="AV42" i="115"/>
  <c r="AW42" i="115"/>
  <c r="AX42" i="115"/>
  <c r="AY42" i="115"/>
  <c r="AZ42" i="115"/>
  <c r="BA42" i="115"/>
  <c r="BB42" i="115"/>
  <c r="BC42" i="115"/>
  <c r="J43" i="115"/>
  <c r="K43" i="115"/>
  <c r="L43" i="115"/>
  <c r="M43" i="115"/>
  <c r="N43" i="115"/>
  <c r="O43" i="115"/>
  <c r="P43" i="115"/>
  <c r="Q43" i="115"/>
  <c r="R43" i="115"/>
  <c r="S43" i="115"/>
  <c r="T43" i="115"/>
  <c r="U43" i="115"/>
  <c r="V43" i="115"/>
  <c r="W43" i="115"/>
  <c r="X43" i="115"/>
  <c r="Y43" i="115"/>
  <c r="Z43" i="115"/>
  <c r="AA43" i="115"/>
  <c r="AB43" i="115"/>
  <c r="AC43" i="115"/>
  <c r="AD43" i="115"/>
  <c r="AE43" i="115"/>
  <c r="AF43" i="115"/>
  <c r="AG43" i="115"/>
  <c r="AH43" i="115"/>
  <c r="AI43" i="115"/>
  <c r="AJ43" i="115"/>
  <c r="AK43" i="115"/>
  <c r="AL43" i="115"/>
  <c r="AM43" i="115"/>
  <c r="AN43" i="115"/>
  <c r="AO43" i="115"/>
  <c r="AP43" i="115"/>
  <c r="AQ43" i="115"/>
  <c r="AR43" i="115"/>
  <c r="AS43" i="115"/>
  <c r="AT43" i="115"/>
  <c r="AU43" i="115"/>
  <c r="AV43" i="115"/>
  <c r="AW43" i="115"/>
  <c r="AX43" i="115"/>
  <c r="AY43" i="115"/>
  <c r="AZ43" i="115"/>
  <c r="BA43" i="115"/>
  <c r="BB43" i="115"/>
  <c r="BC43" i="115"/>
  <c r="J44" i="115"/>
  <c r="K44" i="115"/>
  <c r="L44" i="115"/>
  <c r="M44" i="115"/>
  <c r="N44" i="115"/>
  <c r="O44" i="115"/>
  <c r="P44" i="115"/>
  <c r="Q44" i="115"/>
  <c r="R44" i="115"/>
  <c r="S44" i="115"/>
  <c r="T44" i="115"/>
  <c r="U44" i="115"/>
  <c r="V44" i="115"/>
  <c r="W44" i="115"/>
  <c r="X44" i="115"/>
  <c r="Y44" i="115"/>
  <c r="Z44" i="115"/>
  <c r="AA44" i="115"/>
  <c r="AB44" i="115"/>
  <c r="AC44" i="115"/>
  <c r="AD44" i="115"/>
  <c r="AE44" i="115"/>
  <c r="AF44" i="115"/>
  <c r="AG44" i="115"/>
  <c r="AH44" i="115"/>
  <c r="AI44" i="115"/>
  <c r="AJ44" i="115"/>
  <c r="AK44" i="115"/>
  <c r="AL44" i="115"/>
  <c r="AM44" i="115"/>
  <c r="AN44" i="115"/>
  <c r="AO44" i="115"/>
  <c r="AP44" i="115"/>
  <c r="AQ44" i="115"/>
  <c r="AR44" i="115"/>
  <c r="AS44" i="115"/>
  <c r="AT44" i="115"/>
  <c r="AU44" i="115"/>
  <c r="AV44" i="115"/>
  <c r="AW44" i="115"/>
  <c r="AX44" i="115"/>
  <c r="AY44" i="115"/>
  <c r="AZ44" i="115"/>
  <c r="BA44" i="115"/>
  <c r="BB44" i="115"/>
  <c r="BC44" i="115"/>
  <c r="J45" i="115"/>
  <c r="K45" i="115"/>
  <c r="L45" i="115"/>
  <c r="M45" i="115"/>
  <c r="N45" i="115"/>
  <c r="O45" i="115"/>
  <c r="P45" i="115"/>
  <c r="Q45" i="115"/>
  <c r="R45" i="115"/>
  <c r="S45" i="115"/>
  <c r="T45" i="115"/>
  <c r="U45" i="115"/>
  <c r="V45" i="115"/>
  <c r="W45" i="115"/>
  <c r="X45" i="115"/>
  <c r="Y45" i="115"/>
  <c r="Z45" i="115"/>
  <c r="AA45" i="115"/>
  <c r="AB45" i="115"/>
  <c r="AC45" i="115"/>
  <c r="AD45" i="115"/>
  <c r="AE45" i="115"/>
  <c r="AF45" i="115"/>
  <c r="AG45" i="115"/>
  <c r="AH45" i="115"/>
  <c r="AI45" i="115"/>
  <c r="AJ45" i="115"/>
  <c r="AK45" i="115"/>
  <c r="AL45" i="115"/>
  <c r="AM45" i="115"/>
  <c r="AN45" i="115"/>
  <c r="AO45" i="115"/>
  <c r="AP45" i="115"/>
  <c r="AQ45" i="115"/>
  <c r="AR45" i="115"/>
  <c r="AS45" i="115"/>
  <c r="AT45" i="115"/>
  <c r="AU45" i="115"/>
  <c r="AV45" i="115"/>
  <c r="AW45" i="115"/>
  <c r="AX45" i="115"/>
  <c r="AY45" i="115"/>
  <c r="AZ45" i="115"/>
  <c r="BA45" i="115"/>
  <c r="BB45" i="115"/>
  <c r="BC45" i="115"/>
  <c r="J46" i="115"/>
  <c r="K46" i="115"/>
  <c r="L46" i="115"/>
  <c r="M46" i="115"/>
  <c r="N46" i="115"/>
  <c r="O46" i="115"/>
  <c r="P46" i="115"/>
  <c r="Q46" i="115"/>
  <c r="R46" i="115"/>
  <c r="S46" i="115"/>
  <c r="T46" i="115"/>
  <c r="U46" i="115"/>
  <c r="V46" i="115"/>
  <c r="W46" i="115"/>
  <c r="X46" i="115"/>
  <c r="Y46" i="115"/>
  <c r="Z46" i="115"/>
  <c r="AA46" i="115"/>
  <c r="AB46" i="115"/>
  <c r="AC46" i="115"/>
  <c r="AD46" i="115"/>
  <c r="AE46" i="115"/>
  <c r="AF46" i="115"/>
  <c r="AG46" i="115"/>
  <c r="AH46" i="115"/>
  <c r="AI46" i="115"/>
  <c r="AJ46" i="115"/>
  <c r="AK46" i="115"/>
  <c r="AL46" i="115"/>
  <c r="AM46" i="115"/>
  <c r="AN46" i="115"/>
  <c r="AO46" i="115"/>
  <c r="AP46" i="115"/>
  <c r="AQ46" i="115"/>
  <c r="AR46" i="115"/>
  <c r="AS46" i="115"/>
  <c r="AT46" i="115"/>
  <c r="AU46" i="115"/>
  <c r="AV46" i="115"/>
  <c r="AW46" i="115"/>
  <c r="AX46" i="115"/>
  <c r="AY46" i="115"/>
  <c r="AZ46" i="115"/>
  <c r="BA46" i="115"/>
  <c r="BB46" i="115"/>
  <c r="BC46" i="115"/>
  <c r="J47" i="115"/>
  <c r="K47" i="115"/>
  <c r="L47" i="115"/>
  <c r="M47" i="115"/>
  <c r="N47" i="115"/>
  <c r="O47" i="115"/>
  <c r="P47" i="115"/>
  <c r="Q47" i="115"/>
  <c r="R47" i="115"/>
  <c r="S47" i="115"/>
  <c r="T47" i="115"/>
  <c r="U47" i="115"/>
  <c r="V47" i="115"/>
  <c r="W47" i="115"/>
  <c r="X47" i="115"/>
  <c r="Y47" i="115"/>
  <c r="Z47" i="115"/>
  <c r="AA47" i="115"/>
  <c r="AB47" i="115"/>
  <c r="AC47" i="115"/>
  <c r="AD47" i="115"/>
  <c r="AE47" i="115"/>
  <c r="AF47" i="115"/>
  <c r="AG47" i="115"/>
  <c r="AH47" i="115"/>
  <c r="AI47" i="115"/>
  <c r="AJ47" i="115"/>
  <c r="AK47" i="115"/>
  <c r="AL47" i="115"/>
  <c r="AM47" i="115"/>
  <c r="AN47" i="115"/>
  <c r="AO47" i="115"/>
  <c r="AP47" i="115"/>
  <c r="AQ47" i="115"/>
  <c r="AR47" i="115"/>
  <c r="AS47" i="115"/>
  <c r="AT47" i="115"/>
  <c r="AU47" i="115"/>
  <c r="AV47" i="115"/>
  <c r="AW47" i="115"/>
  <c r="AX47" i="115"/>
  <c r="AY47" i="115"/>
  <c r="AZ47" i="115"/>
  <c r="BA47" i="115"/>
  <c r="BB47" i="115"/>
  <c r="BC47" i="115"/>
  <c r="J48" i="115"/>
  <c r="K48" i="115"/>
  <c r="L48" i="115"/>
  <c r="M48" i="115"/>
  <c r="N48" i="115"/>
  <c r="O48" i="115"/>
  <c r="P48" i="115"/>
  <c r="Q48" i="115"/>
  <c r="R48" i="115"/>
  <c r="S48" i="115"/>
  <c r="T48" i="115"/>
  <c r="U48" i="115"/>
  <c r="V48" i="115"/>
  <c r="W48" i="115"/>
  <c r="X48" i="115"/>
  <c r="Y48" i="115"/>
  <c r="Z48" i="115"/>
  <c r="AA48" i="115"/>
  <c r="AB48" i="115"/>
  <c r="AC48" i="115"/>
  <c r="AD48" i="115"/>
  <c r="AE48" i="115"/>
  <c r="AF48" i="115"/>
  <c r="AG48" i="115"/>
  <c r="AH48" i="115"/>
  <c r="AI48" i="115"/>
  <c r="AJ48" i="115"/>
  <c r="AK48" i="115"/>
  <c r="AL48" i="115"/>
  <c r="AM48" i="115"/>
  <c r="AN48" i="115"/>
  <c r="AO48" i="115"/>
  <c r="AP48" i="115"/>
  <c r="AQ48" i="115"/>
  <c r="AR48" i="115"/>
  <c r="AS48" i="115"/>
  <c r="AT48" i="115"/>
  <c r="AU48" i="115"/>
  <c r="AV48" i="115"/>
  <c r="AW48" i="115"/>
  <c r="AX48" i="115"/>
  <c r="AY48" i="115"/>
  <c r="AZ48" i="115"/>
  <c r="BA48" i="115"/>
  <c r="BB48" i="115"/>
  <c r="BC48" i="115"/>
  <c r="J50" i="115"/>
  <c r="K50" i="115"/>
  <c r="L50" i="115"/>
  <c r="M50" i="115"/>
  <c r="N50" i="115"/>
  <c r="O50" i="115"/>
  <c r="P50" i="115"/>
  <c r="Q50" i="115"/>
  <c r="R50" i="115"/>
  <c r="S50" i="115"/>
  <c r="T50" i="115"/>
  <c r="U50" i="115"/>
  <c r="V50" i="115"/>
  <c r="W50" i="115"/>
  <c r="X50" i="115"/>
  <c r="Y50" i="115"/>
  <c r="Z50" i="115"/>
  <c r="AA50" i="115"/>
  <c r="AB50" i="115"/>
  <c r="AC50" i="115"/>
  <c r="AD50" i="115"/>
  <c r="AE50" i="115"/>
  <c r="AF50" i="115"/>
  <c r="AG50" i="115"/>
  <c r="AH50" i="115"/>
  <c r="AI50" i="115"/>
  <c r="AJ50" i="115"/>
  <c r="AK50" i="115"/>
  <c r="AL50" i="115"/>
  <c r="AM50" i="115"/>
  <c r="AN50" i="115"/>
  <c r="AO50" i="115"/>
  <c r="AP50" i="115"/>
  <c r="AQ50" i="115"/>
  <c r="AR50" i="115"/>
  <c r="AS50" i="115"/>
  <c r="AT50" i="115"/>
  <c r="AU50" i="115"/>
  <c r="AV50" i="115"/>
  <c r="AW50" i="115"/>
  <c r="AX50" i="115"/>
  <c r="AY50" i="115"/>
  <c r="AZ50" i="115"/>
  <c r="BA50" i="115"/>
  <c r="BB50" i="115"/>
  <c r="BC50" i="115"/>
  <c r="J51" i="115"/>
  <c r="K51" i="115"/>
  <c r="L51" i="115"/>
  <c r="M51" i="115"/>
  <c r="N51" i="115"/>
  <c r="O51" i="115"/>
  <c r="P51" i="115"/>
  <c r="Q51" i="115"/>
  <c r="R51" i="115"/>
  <c r="S51" i="115"/>
  <c r="T51" i="115"/>
  <c r="U51" i="115"/>
  <c r="V51" i="115"/>
  <c r="W51" i="115"/>
  <c r="X51" i="115"/>
  <c r="Y51" i="115"/>
  <c r="Z51" i="115"/>
  <c r="AA51" i="115"/>
  <c r="AB51" i="115"/>
  <c r="AC51" i="115"/>
  <c r="AD51" i="115"/>
  <c r="AE51" i="115"/>
  <c r="AF51" i="115"/>
  <c r="AG51" i="115"/>
  <c r="AH51" i="115"/>
  <c r="AI51" i="115"/>
  <c r="AJ51" i="115"/>
  <c r="AK51" i="115"/>
  <c r="AL51" i="115"/>
  <c r="AM51" i="115"/>
  <c r="AN51" i="115"/>
  <c r="AO51" i="115"/>
  <c r="AP51" i="115"/>
  <c r="AQ51" i="115"/>
  <c r="AR51" i="115"/>
  <c r="AS51" i="115"/>
  <c r="AT51" i="115"/>
  <c r="AU51" i="115"/>
  <c r="AV51" i="115"/>
  <c r="AW51" i="115"/>
  <c r="AX51" i="115"/>
  <c r="AY51" i="115"/>
  <c r="AZ51" i="115"/>
  <c r="BA51" i="115"/>
  <c r="BB51" i="115"/>
  <c r="BC51" i="115"/>
  <c r="J53" i="115"/>
  <c r="K53" i="115"/>
  <c r="L53" i="115"/>
  <c r="M53" i="115"/>
  <c r="N53" i="115"/>
  <c r="O53" i="115"/>
  <c r="P53" i="115"/>
  <c r="Q53" i="115"/>
  <c r="R53" i="115"/>
  <c r="S53" i="115"/>
  <c r="T53" i="115"/>
  <c r="U53" i="115"/>
  <c r="V53" i="115"/>
  <c r="W53" i="115"/>
  <c r="X53" i="115"/>
  <c r="Y53" i="115"/>
  <c r="Z53" i="115"/>
  <c r="AA53" i="115"/>
  <c r="AB53" i="115"/>
  <c r="AC53" i="115"/>
  <c r="AD53" i="115"/>
  <c r="AE53" i="115"/>
  <c r="AF53" i="115"/>
  <c r="AG53" i="115"/>
  <c r="AH53" i="115"/>
  <c r="AI53" i="115"/>
  <c r="AJ53" i="115"/>
  <c r="AK53" i="115"/>
  <c r="AL53" i="115"/>
  <c r="AM53" i="115"/>
  <c r="AN53" i="115"/>
  <c r="AO53" i="115"/>
  <c r="AP53" i="115"/>
  <c r="AQ53" i="115"/>
  <c r="AR53" i="115"/>
  <c r="AS53" i="115"/>
  <c r="AT53" i="115"/>
  <c r="AU53" i="115"/>
  <c r="AV53" i="115"/>
  <c r="AW53" i="115"/>
  <c r="AX53" i="115"/>
  <c r="AY53" i="115"/>
  <c r="AZ53" i="115"/>
  <c r="BA53" i="115"/>
  <c r="BB53" i="115"/>
  <c r="BC53" i="115"/>
  <c r="J54" i="115"/>
  <c r="K54" i="115"/>
  <c r="L54" i="115"/>
  <c r="M54" i="115"/>
  <c r="N54" i="115"/>
  <c r="O54" i="115"/>
  <c r="P54" i="115"/>
  <c r="Q54" i="115"/>
  <c r="R54" i="115"/>
  <c r="S54" i="115"/>
  <c r="T54" i="115"/>
  <c r="U54" i="115"/>
  <c r="V54" i="115"/>
  <c r="W54" i="115"/>
  <c r="X54" i="115"/>
  <c r="Y54" i="115"/>
  <c r="Z54" i="115"/>
  <c r="AA54" i="115"/>
  <c r="AB54" i="115"/>
  <c r="AC54" i="115"/>
  <c r="AD54" i="115"/>
  <c r="AE54" i="115"/>
  <c r="AF54" i="115"/>
  <c r="AG54" i="115"/>
  <c r="AH54" i="115"/>
  <c r="AI54" i="115"/>
  <c r="AJ54" i="115"/>
  <c r="AK54" i="115"/>
  <c r="AL54" i="115"/>
  <c r="AM54" i="115"/>
  <c r="AN54" i="115"/>
  <c r="AO54" i="115"/>
  <c r="AP54" i="115"/>
  <c r="AQ54" i="115"/>
  <c r="AR54" i="115"/>
  <c r="AS54" i="115"/>
  <c r="AT54" i="115"/>
  <c r="AU54" i="115"/>
  <c r="AV54" i="115"/>
  <c r="AW54" i="115"/>
  <c r="AX54" i="115"/>
  <c r="AY54" i="115"/>
  <c r="AZ54" i="115"/>
  <c r="BA54" i="115"/>
  <c r="BB54" i="115"/>
  <c r="BC54" i="115"/>
  <c r="J55" i="115"/>
  <c r="K55" i="115"/>
  <c r="L55" i="115"/>
  <c r="M55" i="115"/>
  <c r="N55" i="115"/>
  <c r="O55" i="115"/>
  <c r="P55" i="115"/>
  <c r="Q55" i="115"/>
  <c r="R55" i="115"/>
  <c r="S55" i="115"/>
  <c r="T55" i="115"/>
  <c r="U55" i="115"/>
  <c r="V55" i="115"/>
  <c r="W55" i="115"/>
  <c r="X55" i="115"/>
  <c r="Y55" i="115"/>
  <c r="Z55" i="115"/>
  <c r="AA55" i="115"/>
  <c r="AB55" i="115"/>
  <c r="AC55" i="115"/>
  <c r="AD55" i="115"/>
  <c r="AE55" i="115"/>
  <c r="AF55" i="115"/>
  <c r="AG55" i="115"/>
  <c r="AH55" i="115"/>
  <c r="AI55" i="115"/>
  <c r="AJ55" i="115"/>
  <c r="AK55" i="115"/>
  <c r="AL55" i="115"/>
  <c r="AM55" i="115"/>
  <c r="AN55" i="115"/>
  <c r="AO55" i="115"/>
  <c r="AP55" i="115"/>
  <c r="AQ55" i="115"/>
  <c r="AR55" i="115"/>
  <c r="AS55" i="115"/>
  <c r="AT55" i="115"/>
  <c r="AU55" i="115"/>
  <c r="AV55" i="115"/>
  <c r="AW55" i="115"/>
  <c r="AX55" i="115"/>
  <c r="AY55" i="115"/>
  <c r="AZ55" i="115"/>
  <c r="BA55" i="115"/>
  <c r="BB55" i="115"/>
  <c r="BC55" i="115"/>
  <c r="J56" i="115"/>
  <c r="K56" i="115"/>
  <c r="L56" i="115"/>
  <c r="M56" i="115"/>
  <c r="N56" i="115"/>
  <c r="O56" i="115"/>
  <c r="P56" i="115"/>
  <c r="Q56" i="115"/>
  <c r="R56" i="115"/>
  <c r="S56" i="115"/>
  <c r="T56" i="115"/>
  <c r="U56" i="115"/>
  <c r="V56" i="115"/>
  <c r="W56" i="115"/>
  <c r="X56" i="115"/>
  <c r="Y56" i="115"/>
  <c r="Z56" i="115"/>
  <c r="AA56" i="115"/>
  <c r="AB56" i="115"/>
  <c r="AC56" i="115"/>
  <c r="AD56" i="115"/>
  <c r="AE56" i="115"/>
  <c r="AF56" i="115"/>
  <c r="AG56" i="115"/>
  <c r="AH56" i="115"/>
  <c r="AI56" i="115"/>
  <c r="AJ56" i="115"/>
  <c r="AK56" i="115"/>
  <c r="AL56" i="115"/>
  <c r="AM56" i="115"/>
  <c r="AN56" i="115"/>
  <c r="AO56" i="115"/>
  <c r="AP56" i="115"/>
  <c r="AQ56" i="115"/>
  <c r="AR56" i="115"/>
  <c r="AS56" i="115"/>
  <c r="AT56" i="115"/>
  <c r="AU56" i="115"/>
  <c r="AV56" i="115"/>
  <c r="AW56" i="115"/>
  <c r="AX56" i="115"/>
  <c r="AY56" i="115"/>
  <c r="AZ56" i="115"/>
  <c r="BA56" i="115"/>
  <c r="BB56" i="115"/>
  <c r="BC56" i="115"/>
  <c r="J57" i="115"/>
  <c r="K57" i="115"/>
  <c r="L57" i="115"/>
  <c r="M57" i="115"/>
  <c r="N57" i="115"/>
  <c r="O57" i="115"/>
  <c r="P57" i="115"/>
  <c r="Q57" i="115"/>
  <c r="R57" i="115"/>
  <c r="S57" i="115"/>
  <c r="T57" i="115"/>
  <c r="U57" i="115"/>
  <c r="V57" i="115"/>
  <c r="W57" i="115"/>
  <c r="X57" i="115"/>
  <c r="Y57" i="115"/>
  <c r="Z57" i="115"/>
  <c r="AA57" i="115"/>
  <c r="AB57" i="115"/>
  <c r="AC57" i="115"/>
  <c r="AD57" i="115"/>
  <c r="AE57" i="115"/>
  <c r="AF57" i="115"/>
  <c r="AG57" i="115"/>
  <c r="AH57" i="115"/>
  <c r="AI57" i="115"/>
  <c r="AJ57" i="115"/>
  <c r="AK57" i="115"/>
  <c r="AL57" i="115"/>
  <c r="AM57" i="115"/>
  <c r="AN57" i="115"/>
  <c r="AO57" i="115"/>
  <c r="AP57" i="115"/>
  <c r="AQ57" i="115"/>
  <c r="AR57" i="115"/>
  <c r="AS57" i="115"/>
  <c r="AT57" i="115"/>
  <c r="AU57" i="115"/>
  <c r="AV57" i="115"/>
  <c r="AW57" i="115"/>
  <c r="AX57" i="115"/>
  <c r="AY57" i="115"/>
  <c r="AZ57" i="115"/>
  <c r="BA57" i="115"/>
  <c r="BB57" i="115"/>
  <c r="BC57" i="115"/>
  <c r="J58" i="115"/>
  <c r="K58" i="115"/>
  <c r="L58" i="115"/>
  <c r="M58" i="115"/>
  <c r="N58" i="115"/>
  <c r="O58" i="115"/>
  <c r="P58" i="115"/>
  <c r="Q58" i="115"/>
  <c r="R58" i="115"/>
  <c r="S58" i="115"/>
  <c r="T58" i="115"/>
  <c r="U58" i="115"/>
  <c r="V58" i="115"/>
  <c r="W58" i="115"/>
  <c r="X58" i="115"/>
  <c r="Y58" i="115"/>
  <c r="Z58" i="115"/>
  <c r="AA58" i="115"/>
  <c r="AB58" i="115"/>
  <c r="AC58" i="115"/>
  <c r="AD58" i="115"/>
  <c r="AE58" i="115"/>
  <c r="AF58" i="115"/>
  <c r="AG58" i="115"/>
  <c r="AH58" i="115"/>
  <c r="AI58" i="115"/>
  <c r="AJ58" i="115"/>
  <c r="AK58" i="115"/>
  <c r="AL58" i="115"/>
  <c r="AM58" i="115"/>
  <c r="AN58" i="115"/>
  <c r="AO58" i="115"/>
  <c r="AP58" i="115"/>
  <c r="AQ58" i="115"/>
  <c r="AR58" i="115"/>
  <c r="AS58" i="115"/>
  <c r="AT58" i="115"/>
  <c r="AU58" i="115"/>
  <c r="AV58" i="115"/>
  <c r="AW58" i="115"/>
  <c r="AX58" i="115"/>
  <c r="AY58" i="115"/>
  <c r="AZ58" i="115"/>
  <c r="BA58" i="115"/>
  <c r="BB58" i="115"/>
  <c r="BC58" i="115"/>
  <c r="J3" i="77"/>
  <c r="K3" i="77"/>
  <c r="L3" i="77"/>
  <c r="M3" i="77"/>
  <c r="N3" i="77"/>
  <c r="O3" i="77"/>
  <c r="P3" i="77"/>
  <c r="Q3" i="77"/>
  <c r="R3" i="77"/>
  <c r="S3" i="77"/>
  <c r="T3" i="77"/>
  <c r="U3" i="77"/>
  <c r="V3" i="77"/>
  <c r="W3" i="77"/>
  <c r="X3" i="77"/>
  <c r="Y3" i="77"/>
  <c r="Z3" i="77"/>
  <c r="AA3" i="77"/>
  <c r="AB3" i="77"/>
  <c r="AC3" i="77"/>
  <c r="AD3" i="77"/>
  <c r="AE3" i="77"/>
  <c r="AF3" i="77"/>
  <c r="AG3" i="77"/>
  <c r="AH3" i="77"/>
  <c r="AI3" i="77"/>
  <c r="AJ3" i="77"/>
  <c r="AK3" i="77"/>
  <c r="AL3" i="77"/>
  <c r="AM3" i="77"/>
  <c r="AN3" i="77"/>
  <c r="AO3" i="77"/>
  <c r="AP3" i="77"/>
  <c r="AQ3" i="77"/>
  <c r="AR3" i="77"/>
  <c r="AS3" i="77"/>
  <c r="AT3" i="77"/>
  <c r="AU3" i="77"/>
  <c r="AV3" i="77"/>
  <c r="AW3" i="77"/>
  <c r="AX3" i="77"/>
  <c r="AY3" i="77"/>
  <c r="AZ3" i="77"/>
  <c r="BA3" i="77"/>
  <c r="BB3" i="77"/>
  <c r="BC3" i="77"/>
  <c r="J4" i="77"/>
  <c r="K4" i="77"/>
  <c r="L4" i="77"/>
  <c r="M4" i="77"/>
  <c r="N4" i="77"/>
  <c r="O4" i="77"/>
  <c r="P4" i="77"/>
  <c r="Q4" i="77"/>
  <c r="R4" i="77"/>
  <c r="S4" i="77"/>
  <c r="T4" i="77"/>
  <c r="U4" i="77"/>
  <c r="V4" i="77"/>
  <c r="W4" i="77"/>
  <c r="X4" i="77"/>
  <c r="Y4" i="77"/>
  <c r="Z4" i="77"/>
  <c r="AA4" i="77"/>
  <c r="AB4" i="77"/>
  <c r="AC4" i="77"/>
  <c r="AD4" i="77"/>
  <c r="AE4" i="77"/>
  <c r="AF4" i="77"/>
  <c r="AG4" i="77"/>
  <c r="AH4" i="77"/>
  <c r="AI4" i="77"/>
  <c r="AJ4" i="77"/>
  <c r="AK4" i="77"/>
  <c r="AL4" i="77"/>
  <c r="AM4" i="77"/>
  <c r="AN4" i="77"/>
  <c r="AO4" i="77"/>
  <c r="AP4" i="77"/>
  <c r="AQ4" i="77"/>
  <c r="AR4" i="77"/>
  <c r="AS4" i="77"/>
  <c r="AT4" i="77"/>
  <c r="AU4" i="77"/>
  <c r="AV4" i="77"/>
  <c r="AW4" i="77"/>
  <c r="AX4" i="77"/>
  <c r="AY4" i="77"/>
  <c r="AZ4" i="77"/>
  <c r="BA4" i="77"/>
  <c r="BB4" i="77"/>
  <c r="BC4" i="77"/>
  <c r="J6" i="77"/>
  <c r="K6" i="77"/>
  <c r="L6" i="77"/>
  <c r="M6" i="77"/>
  <c r="N6" i="77"/>
  <c r="O6" i="77"/>
  <c r="P6" i="77"/>
  <c r="Q6" i="77"/>
  <c r="R6" i="77"/>
  <c r="S6" i="77"/>
  <c r="T6" i="77"/>
  <c r="U6" i="77"/>
  <c r="V6" i="77"/>
  <c r="W6" i="77"/>
  <c r="X6" i="77"/>
  <c r="Y6" i="77"/>
  <c r="Z6" i="77"/>
  <c r="AA6" i="77"/>
  <c r="AB6" i="77"/>
  <c r="AC6" i="77"/>
  <c r="AD6" i="77"/>
  <c r="AE6" i="77"/>
  <c r="AF6" i="77"/>
  <c r="AG6" i="77"/>
  <c r="AH6" i="77"/>
  <c r="AI6" i="77"/>
  <c r="AJ6" i="77"/>
  <c r="AK6" i="77"/>
  <c r="AL6" i="77"/>
  <c r="AM6" i="77"/>
  <c r="AN6" i="77"/>
  <c r="AO6" i="77"/>
  <c r="AP6" i="77"/>
  <c r="AQ6" i="77"/>
  <c r="AR6" i="77"/>
  <c r="AS6" i="77"/>
  <c r="AT6" i="77"/>
  <c r="AU6" i="77"/>
  <c r="AV6" i="77"/>
  <c r="AW6" i="77"/>
  <c r="AX6" i="77"/>
  <c r="AY6" i="77"/>
  <c r="AZ6" i="77"/>
  <c r="BA6" i="77"/>
  <c r="BB6" i="77"/>
  <c r="BC6" i="77"/>
  <c r="J7" i="77"/>
  <c r="K7" i="77"/>
  <c r="L7" i="77"/>
  <c r="M7" i="77"/>
  <c r="N7" i="77"/>
  <c r="O7" i="77"/>
  <c r="P7" i="77"/>
  <c r="Q7" i="77"/>
  <c r="R7" i="77"/>
  <c r="S7" i="77"/>
  <c r="T7" i="77"/>
  <c r="U7" i="77"/>
  <c r="V7" i="77"/>
  <c r="W7" i="77"/>
  <c r="X7" i="77"/>
  <c r="Y7" i="77"/>
  <c r="Z7" i="77"/>
  <c r="AA7" i="77"/>
  <c r="AB7" i="77"/>
  <c r="AC7" i="77"/>
  <c r="AD7" i="77"/>
  <c r="AE7" i="77"/>
  <c r="AF7" i="77"/>
  <c r="AG7" i="77"/>
  <c r="AH7" i="77"/>
  <c r="AI7" i="77"/>
  <c r="AJ7" i="77"/>
  <c r="AK7" i="77"/>
  <c r="AL7" i="77"/>
  <c r="AM7" i="77"/>
  <c r="AN7" i="77"/>
  <c r="AO7" i="77"/>
  <c r="AP7" i="77"/>
  <c r="AQ7" i="77"/>
  <c r="AR7" i="77"/>
  <c r="AS7" i="77"/>
  <c r="AT7" i="77"/>
  <c r="AU7" i="77"/>
  <c r="AV7" i="77"/>
  <c r="AW7" i="77"/>
  <c r="AX7" i="77"/>
  <c r="AY7" i="77"/>
  <c r="AZ7" i="77"/>
  <c r="BA7" i="77"/>
  <c r="BB7" i="77"/>
  <c r="BC7" i="77"/>
  <c r="J9" i="77"/>
  <c r="K9" i="77"/>
  <c r="L9" i="77"/>
  <c r="M9" i="77"/>
  <c r="N9" i="77"/>
  <c r="O9" i="77"/>
  <c r="P9" i="77"/>
  <c r="Q9" i="77"/>
  <c r="R9" i="77"/>
  <c r="S9" i="77"/>
  <c r="T9" i="77"/>
  <c r="U9" i="77"/>
  <c r="V9" i="77"/>
  <c r="W9" i="77"/>
  <c r="X9" i="77"/>
  <c r="Y9" i="77"/>
  <c r="Z9" i="77"/>
  <c r="AA9" i="77"/>
  <c r="AB9" i="77"/>
  <c r="AC9" i="77"/>
  <c r="AD9" i="77"/>
  <c r="AE9" i="77"/>
  <c r="AF9" i="77"/>
  <c r="AG9" i="77"/>
  <c r="AH9" i="77"/>
  <c r="AI9" i="77"/>
  <c r="AJ9" i="77"/>
  <c r="AK9" i="77"/>
  <c r="AL9" i="77"/>
  <c r="AM9" i="77"/>
  <c r="AN9" i="77"/>
  <c r="AO9" i="77"/>
  <c r="AP9" i="77"/>
  <c r="AQ9" i="77"/>
  <c r="AR9" i="77"/>
  <c r="AS9" i="77"/>
  <c r="AT9" i="77"/>
  <c r="AU9" i="77"/>
  <c r="AV9" i="77"/>
  <c r="AW9" i="77"/>
  <c r="AX9" i="77"/>
  <c r="AY9" i="77"/>
  <c r="AZ9" i="77"/>
  <c r="BA9" i="77"/>
  <c r="BB9" i="77"/>
  <c r="BC9" i="77"/>
  <c r="J10" i="77"/>
  <c r="K10" i="77"/>
  <c r="L10" i="77"/>
  <c r="M10" i="77"/>
  <c r="N10" i="77"/>
  <c r="O10" i="77"/>
  <c r="P10" i="77"/>
  <c r="Q10" i="77"/>
  <c r="R10" i="77"/>
  <c r="S10" i="77"/>
  <c r="T10" i="77"/>
  <c r="U10" i="77"/>
  <c r="V10" i="77"/>
  <c r="W10" i="77"/>
  <c r="X10" i="77"/>
  <c r="Y10" i="77"/>
  <c r="Z10" i="77"/>
  <c r="AA10" i="77"/>
  <c r="AB10" i="77"/>
  <c r="AC10" i="77"/>
  <c r="AD10" i="77"/>
  <c r="AE10" i="77"/>
  <c r="AF10" i="77"/>
  <c r="AG10" i="77"/>
  <c r="AH10" i="77"/>
  <c r="AI10" i="77"/>
  <c r="AJ10" i="77"/>
  <c r="AK10" i="77"/>
  <c r="AL10" i="77"/>
  <c r="AM10" i="77"/>
  <c r="AN10" i="77"/>
  <c r="AO10" i="77"/>
  <c r="AP10" i="77"/>
  <c r="AQ10" i="77"/>
  <c r="AR10" i="77"/>
  <c r="AS10" i="77"/>
  <c r="AT10" i="77"/>
  <c r="AU10" i="77"/>
  <c r="AV10" i="77"/>
  <c r="AW10" i="77"/>
  <c r="AX10" i="77"/>
  <c r="AY10" i="77"/>
  <c r="AZ10" i="77"/>
  <c r="BA10" i="77"/>
  <c r="BB10" i="77"/>
  <c r="BC10" i="77"/>
  <c r="J12" i="77"/>
  <c r="K12" i="77"/>
  <c r="L12" i="77"/>
  <c r="M12" i="77"/>
  <c r="N12" i="77"/>
  <c r="O12" i="77"/>
  <c r="P12" i="77"/>
  <c r="Q12" i="77"/>
  <c r="R12" i="77"/>
  <c r="S12" i="77"/>
  <c r="T12" i="77"/>
  <c r="U12" i="77"/>
  <c r="V12" i="77"/>
  <c r="W12" i="77"/>
  <c r="X12" i="77"/>
  <c r="Y12" i="77"/>
  <c r="Z12" i="77"/>
  <c r="AA12" i="77"/>
  <c r="AB12" i="77"/>
  <c r="AC12" i="77"/>
  <c r="AD12" i="77"/>
  <c r="AE12" i="77"/>
  <c r="AF12" i="77"/>
  <c r="AG12" i="77"/>
  <c r="AH12" i="77"/>
  <c r="AI12" i="77"/>
  <c r="AJ12" i="77"/>
  <c r="AK12" i="77"/>
  <c r="AL12" i="77"/>
  <c r="AM12" i="77"/>
  <c r="AN12" i="77"/>
  <c r="AO12" i="77"/>
  <c r="AP12" i="77"/>
  <c r="AQ12" i="77"/>
  <c r="AR12" i="77"/>
  <c r="AS12" i="77"/>
  <c r="AT12" i="77"/>
  <c r="AU12" i="77"/>
  <c r="AV12" i="77"/>
  <c r="AW12" i="77"/>
  <c r="AX12" i="77"/>
  <c r="AY12" i="77"/>
  <c r="AZ12" i="77"/>
  <c r="BA12" i="77"/>
  <c r="BB12" i="77"/>
  <c r="BC12" i="77"/>
  <c r="J13" i="77"/>
  <c r="K13" i="77"/>
  <c r="L13" i="77"/>
  <c r="M13" i="77"/>
  <c r="N13" i="77"/>
  <c r="O13" i="77"/>
  <c r="P13" i="77"/>
  <c r="Q13" i="77"/>
  <c r="R13" i="77"/>
  <c r="S13" i="77"/>
  <c r="T13" i="77"/>
  <c r="U13" i="77"/>
  <c r="V13" i="77"/>
  <c r="W13" i="77"/>
  <c r="X13" i="77"/>
  <c r="Y13" i="77"/>
  <c r="Z13" i="77"/>
  <c r="AA13" i="77"/>
  <c r="AB13" i="77"/>
  <c r="AC13" i="77"/>
  <c r="AD13" i="77"/>
  <c r="AE13" i="77"/>
  <c r="AF13" i="77"/>
  <c r="AG13" i="77"/>
  <c r="AH13" i="77"/>
  <c r="AI13" i="77"/>
  <c r="AJ13" i="77"/>
  <c r="AK13" i="77"/>
  <c r="AL13" i="77"/>
  <c r="AM13" i="77"/>
  <c r="AN13" i="77"/>
  <c r="AO13" i="77"/>
  <c r="AP13" i="77"/>
  <c r="AQ13" i="77"/>
  <c r="AR13" i="77"/>
  <c r="AS13" i="77"/>
  <c r="AT13" i="77"/>
  <c r="AU13" i="77"/>
  <c r="AV13" i="77"/>
  <c r="AW13" i="77"/>
  <c r="AX13" i="77"/>
  <c r="AY13" i="77"/>
  <c r="AZ13" i="77"/>
  <c r="BA13" i="77"/>
  <c r="BB13" i="77"/>
  <c r="BC13" i="77"/>
  <c r="J15" i="77"/>
  <c r="K15" i="77"/>
  <c r="L15" i="77"/>
  <c r="M15" i="77"/>
  <c r="N15" i="77"/>
  <c r="O15" i="77"/>
  <c r="P15" i="77"/>
  <c r="Q15" i="77"/>
  <c r="R15" i="77"/>
  <c r="S15" i="77"/>
  <c r="T15" i="77"/>
  <c r="U15" i="77"/>
  <c r="V15" i="77"/>
  <c r="W15" i="77"/>
  <c r="X15" i="77"/>
  <c r="Y15" i="77"/>
  <c r="Z15" i="77"/>
  <c r="AA15" i="77"/>
  <c r="AB15" i="77"/>
  <c r="AC15" i="77"/>
  <c r="AD15" i="77"/>
  <c r="AE15" i="77"/>
  <c r="AF15" i="77"/>
  <c r="AG15" i="77"/>
  <c r="AH15" i="77"/>
  <c r="AI15" i="77"/>
  <c r="AJ15" i="77"/>
  <c r="AK15" i="77"/>
  <c r="AL15" i="77"/>
  <c r="AM15" i="77"/>
  <c r="AN15" i="77"/>
  <c r="AO15" i="77"/>
  <c r="AP15" i="77"/>
  <c r="AQ15" i="77"/>
  <c r="AR15" i="77"/>
  <c r="AS15" i="77"/>
  <c r="AT15" i="77"/>
  <c r="AU15" i="77"/>
  <c r="AV15" i="77"/>
  <c r="AW15" i="77"/>
  <c r="AX15" i="77"/>
  <c r="AY15" i="77"/>
  <c r="AZ15" i="77"/>
  <c r="BA15" i="77"/>
  <c r="BB15" i="77"/>
  <c r="BC15" i="77"/>
  <c r="J16" i="77"/>
  <c r="K16" i="77"/>
  <c r="L16" i="77"/>
  <c r="M16" i="77"/>
  <c r="N16" i="77"/>
  <c r="O16" i="77"/>
  <c r="P16" i="77"/>
  <c r="Q16" i="77"/>
  <c r="R16" i="77"/>
  <c r="S16" i="77"/>
  <c r="T16" i="77"/>
  <c r="U16" i="77"/>
  <c r="V16" i="77"/>
  <c r="W16" i="77"/>
  <c r="X16" i="77"/>
  <c r="Y16" i="77"/>
  <c r="Z16" i="77"/>
  <c r="AA16" i="77"/>
  <c r="AB16" i="77"/>
  <c r="AC16" i="77"/>
  <c r="AD16" i="77"/>
  <c r="AE16" i="77"/>
  <c r="AF16" i="77"/>
  <c r="AG16" i="77"/>
  <c r="AH16" i="77"/>
  <c r="AI16" i="77"/>
  <c r="AJ16" i="77"/>
  <c r="AK16" i="77"/>
  <c r="AL16" i="77"/>
  <c r="AM16" i="77"/>
  <c r="AN16" i="77"/>
  <c r="AO16" i="77"/>
  <c r="AP16" i="77"/>
  <c r="AQ16" i="77"/>
  <c r="AR16" i="77"/>
  <c r="AS16" i="77"/>
  <c r="AT16" i="77"/>
  <c r="AU16" i="77"/>
  <c r="AV16" i="77"/>
  <c r="AW16" i="77"/>
  <c r="AX16" i="77"/>
  <c r="AY16" i="77"/>
  <c r="AZ16" i="77"/>
  <c r="BA16" i="77"/>
  <c r="BB16" i="77"/>
  <c r="BC16" i="77"/>
  <c r="J18" i="77"/>
  <c r="K18" i="77"/>
  <c r="L18" i="77"/>
  <c r="M18" i="77"/>
  <c r="N18" i="77"/>
  <c r="O18" i="77"/>
  <c r="P18" i="77"/>
  <c r="Q18" i="77"/>
  <c r="R18" i="77"/>
  <c r="S18" i="77"/>
  <c r="T18" i="77"/>
  <c r="U18" i="77"/>
  <c r="V18" i="77"/>
  <c r="W18" i="77"/>
  <c r="X18" i="77"/>
  <c r="Y18" i="77"/>
  <c r="Z18" i="77"/>
  <c r="AA18" i="77"/>
  <c r="AB18" i="77"/>
  <c r="AC18" i="77"/>
  <c r="AD18" i="77"/>
  <c r="AE18" i="77"/>
  <c r="AF18" i="77"/>
  <c r="AG18" i="77"/>
  <c r="AH18" i="77"/>
  <c r="AI18" i="77"/>
  <c r="AJ18" i="77"/>
  <c r="AK18" i="77"/>
  <c r="AL18" i="77"/>
  <c r="AM18" i="77"/>
  <c r="AN18" i="77"/>
  <c r="AO18" i="77"/>
  <c r="AP18" i="77"/>
  <c r="AQ18" i="77"/>
  <c r="AR18" i="77"/>
  <c r="AS18" i="77"/>
  <c r="AT18" i="77"/>
  <c r="AU18" i="77"/>
  <c r="AV18" i="77"/>
  <c r="AW18" i="77"/>
  <c r="AX18" i="77"/>
  <c r="AY18" i="77"/>
  <c r="AZ18" i="77"/>
  <c r="BA18" i="77"/>
  <c r="BB18" i="77"/>
  <c r="BC18" i="77"/>
  <c r="J19" i="77"/>
  <c r="K19" i="77"/>
  <c r="L19" i="77"/>
  <c r="M19" i="77"/>
  <c r="N19" i="77"/>
  <c r="O19" i="77"/>
  <c r="P19" i="77"/>
  <c r="Q19" i="77"/>
  <c r="R19" i="77"/>
  <c r="S19" i="77"/>
  <c r="T19" i="77"/>
  <c r="U19" i="77"/>
  <c r="V19" i="77"/>
  <c r="W19" i="77"/>
  <c r="X19" i="77"/>
  <c r="Y19" i="77"/>
  <c r="Z19" i="77"/>
  <c r="AA19" i="77"/>
  <c r="AB19" i="77"/>
  <c r="AC19" i="77"/>
  <c r="AD19" i="77"/>
  <c r="AE19" i="77"/>
  <c r="AF19" i="77"/>
  <c r="AG19" i="77"/>
  <c r="AH19" i="77"/>
  <c r="AI19" i="77"/>
  <c r="AJ19" i="77"/>
  <c r="AK19" i="77"/>
  <c r="AL19" i="77"/>
  <c r="AM19" i="77"/>
  <c r="AN19" i="77"/>
  <c r="AO19" i="77"/>
  <c r="AP19" i="77"/>
  <c r="AQ19" i="77"/>
  <c r="AR19" i="77"/>
  <c r="AS19" i="77"/>
  <c r="AT19" i="77"/>
  <c r="AU19" i="77"/>
  <c r="AV19" i="77"/>
  <c r="AW19" i="77"/>
  <c r="AX19" i="77"/>
  <c r="AY19" i="77"/>
  <c r="AZ19" i="77"/>
  <c r="BA19" i="77"/>
  <c r="BB19" i="77"/>
  <c r="BC19" i="77"/>
  <c r="J21" i="77"/>
  <c r="K21" i="77"/>
  <c r="L21" i="77"/>
  <c r="M21" i="77"/>
  <c r="N21" i="77"/>
  <c r="O21" i="77"/>
  <c r="P21" i="77"/>
  <c r="Q21" i="77"/>
  <c r="R21" i="77"/>
  <c r="S21" i="77"/>
  <c r="T21" i="77"/>
  <c r="U21" i="77"/>
  <c r="V21" i="77"/>
  <c r="W21" i="77"/>
  <c r="X21" i="77"/>
  <c r="Y21" i="77"/>
  <c r="Z21" i="77"/>
  <c r="AA21" i="77"/>
  <c r="AB21" i="77"/>
  <c r="AC21" i="77"/>
  <c r="AD21" i="77"/>
  <c r="AE21" i="77"/>
  <c r="AF21" i="77"/>
  <c r="AG21" i="77"/>
  <c r="AH21" i="77"/>
  <c r="AI21" i="77"/>
  <c r="AJ21" i="77"/>
  <c r="AK21" i="77"/>
  <c r="AL21" i="77"/>
  <c r="AM21" i="77"/>
  <c r="AN21" i="77"/>
  <c r="AO21" i="77"/>
  <c r="AP21" i="77"/>
  <c r="AQ21" i="77"/>
  <c r="AR21" i="77"/>
  <c r="AS21" i="77"/>
  <c r="AT21" i="77"/>
  <c r="AU21" i="77"/>
  <c r="AV21" i="77"/>
  <c r="AW21" i="77"/>
  <c r="AX21" i="77"/>
  <c r="AY21" i="77"/>
  <c r="AZ21" i="77"/>
  <c r="BA21" i="77"/>
  <c r="BB21" i="77"/>
  <c r="BC21" i="77"/>
  <c r="J22" i="77"/>
  <c r="K22" i="77"/>
  <c r="L22" i="77"/>
  <c r="M22" i="77"/>
  <c r="N22" i="77"/>
  <c r="O22" i="77"/>
  <c r="P22" i="77"/>
  <c r="Q22" i="77"/>
  <c r="R22" i="77"/>
  <c r="S22" i="77"/>
  <c r="T22" i="77"/>
  <c r="U22" i="77"/>
  <c r="V22" i="77"/>
  <c r="W22" i="77"/>
  <c r="X22" i="77"/>
  <c r="Y22" i="77"/>
  <c r="Z22" i="77"/>
  <c r="AA22" i="77"/>
  <c r="AB22" i="77"/>
  <c r="AC22" i="77"/>
  <c r="AD22" i="77"/>
  <c r="AE22" i="77"/>
  <c r="AF22" i="77"/>
  <c r="AG22" i="77"/>
  <c r="AH22" i="77"/>
  <c r="AI22" i="77"/>
  <c r="AJ22" i="77"/>
  <c r="AK22" i="77"/>
  <c r="AL22" i="77"/>
  <c r="AM22" i="77"/>
  <c r="AN22" i="77"/>
  <c r="AO22" i="77"/>
  <c r="AP22" i="77"/>
  <c r="AQ22" i="77"/>
  <c r="AR22" i="77"/>
  <c r="AS22" i="77"/>
  <c r="AT22" i="77"/>
  <c r="AU22" i="77"/>
  <c r="AV22" i="77"/>
  <c r="AW22" i="77"/>
  <c r="AX22" i="77"/>
  <c r="AY22" i="77"/>
  <c r="AZ22" i="77"/>
  <c r="BA22" i="77"/>
  <c r="BB22" i="77"/>
  <c r="BC22" i="77"/>
  <c r="J24" i="77"/>
  <c r="K24" i="77"/>
  <c r="L24" i="77"/>
  <c r="M24" i="77"/>
  <c r="N24" i="77"/>
  <c r="O24" i="77"/>
  <c r="P24" i="77"/>
  <c r="Q24" i="77"/>
  <c r="R24" i="77"/>
  <c r="S24" i="77"/>
  <c r="T24" i="77"/>
  <c r="U24" i="77"/>
  <c r="V24" i="77"/>
  <c r="W24" i="77"/>
  <c r="X24" i="77"/>
  <c r="Y24" i="77"/>
  <c r="Z24" i="77"/>
  <c r="AA24" i="77"/>
  <c r="AB24" i="77"/>
  <c r="AC24" i="77"/>
  <c r="AD24" i="77"/>
  <c r="AE24" i="77"/>
  <c r="AF24" i="77"/>
  <c r="AG24" i="77"/>
  <c r="AH24" i="77"/>
  <c r="AI24" i="77"/>
  <c r="AJ24" i="77"/>
  <c r="AK24" i="77"/>
  <c r="AL24" i="77"/>
  <c r="AM24" i="77"/>
  <c r="AN24" i="77"/>
  <c r="AO24" i="77"/>
  <c r="AP24" i="77"/>
  <c r="AQ24" i="77"/>
  <c r="AR24" i="77"/>
  <c r="AS24" i="77"/>
  <c r="AT24" i="77"/>
  <c r="AU24" i="77"/>
  <c r="AV24" i="77"/>
  <c r="AW24" i="77"/>
  <c r="AX24" i="77"/>
  <c r="AY24" i="77"/>
  <c r="AZ24" i="77"/>
  <c r="BA24" i="77"/>
  <c r="BB24" i="77"/>
  <c r="BC24" i="77"/>
  <c r="J25" i="77"/>
  <c r="K25" i="77"/>
  <c r="L25" i="77"/>
  <c r="M25" i="77"/>
  <c r="N25" i="77"/>
  <c r="O25" i="77"/>
  <c r="P25" i="77"/>
  <c r="Q25" i="77"/>
  <c r="R25" i="77"/>
  <c r="S25" i="77"/>
  <c r="T25" i="77"/>
  <c r="U25" i="77"/>
  <c r="V25" i="77"/>
  <c r="W25" i="77"/>
  <c r="X25" i="77"/>
  <c r="Y25" i="77"/>
  <c r="Z25" i="77"/>
  <c r="AA25" i="77"/>
  <c r="AB25" i="77"/>
  <c r="AC25" i="77"/>
  <c r="AD25" i="77"/>
  <c r="AE25" i="77"/>
  <c r="AF25" i="77"/>
  <c r="AG25" i="77"/>
  <c r="AH25" i="77"/>
  <c r="AI25" i="77"/>
  <c r="AJ25" i="77"/>
  <c r="AK25" i="77"/>
  <c r="AL25" i="77"/>
  <c r="AM25" i="77"/>
  <c r="AN25" i="77"/>
  <c r="AO25" i="77"/>
  <c r="AP25" i="77"/>
  <c r="AQ25" i="77"/>
  <c r="AR25" i="77"/>
  <c r="AS25" i="77"/>
  <c r="AT25" i="77"/>
  <c r="AU25" i="77"/>
  <c r="AV25" i="77"/>
  <c r="AW25" i="77"/>
  <c r="AX25" i="77"/>
  <c r="AY25" i="77"/>
  <c r="AZ25" i="77"/>
  <c r="BA25" i="77"/>
  <c r="BB25" i="77"/>
  <c r="BC25" i="77"/>
  <c r="J26" i="77"/>
  <c r="K26" i="77"/>
  <c r="L26" i="77"/>
  <c r="M26" i="77"/>
  <c r="N26" i="77"/>
  <c r="O26" i="77"/>
  <c r="P26" i="77"/>
  <c r="Q26" i="77"/>
  <c r="R26" i="77"/>
  <c r="S26" i="77"/>
  <c r="T26" i="77"/>
  <c r="U26" i="77"/>
  <c r="V26" i="77"/>
  <c r="W26" i="77"/>
  <c r="X26" i="77"/>
  <c r="Y26" i="77"/>
  <c r="Z26" i="77"/>
  <c r="AA26" i="77"/>
  <c r="AB26" i="77"/>
  <c r="AC26" i="77"/>
  <c r="AD26" i="77"/>
  <c r="AE26" i="77"/>
  <c r="AF26" i="77"/>
  <c r="AG26" i="77"/>
  <c r="AH26" i="77"/>
  <c r="AI26" i="77"/>
  <c r="AJ26" i="77"/>
  <c r="AK26" i="77"/>
  <c r="AL26" i="77"/>
  <c r="AM26" i="77"/>
  <c r="AN26" i="77"/>
  <c r="AO26" i="77"/>
  <c r="AP26" i="77"/>
  <c r="AQ26" i="77"/>
  <c r="AR26" i="77"/>
  <c r="AS26" i="77"/>
  <c r="AT26" i="77"/>
  <c r="AU26" i="77"/>
  <c r="AV26" i="77"/>
  <c r="AW26" i="77"/>
  <c r="AX26" i="77"/>
  <c r="AY26" i="77"/>
  <c r="AZ26" i="77"/>
  <c r="BA26" i="77"/>
  <c r="BB26" i="77"/>
  <c r="BC26" i="77"/>
  <c r="J27" i="77"/>
  <c r="K27" i="77"/>
  <c r="L27" i="77"/>
  <c r="M27" i="77"/>
  <c r="N27" i="77"/>
  <c r="O27" i="77"/>
  <c r="P27" i="77"/>
  <c r="Q27" i="77"/>
  <c r="R27" i="77"/>
  <c r="S27" i="77"/>
  <c r="T27" i="77"/>
  <c r="U27" i="77"/>
  <c r="V27" i="77"/>
  <c r="W27" i="77"/>
  <c r="X27" i="77"/>
  <c r="Y27" i="77"/>
  <c r="Z27" i="77"/>
  <c r="AA27" i="77"/>
  <c r="AB27" i="77"/>
  <c r="AC27" i="77"/>
  <c r="AD27" i="77"/>
  <c r="AE27" i="77"/>
  <c r="AF27" i="77"/>
  <c r="AG27" i="77"/>
  <c r="AH27" i="77"/>
  <c r="AI27" i="77"/>
  <c r="AJ27" i="77"/>
  <c r="AK27" i="77"/>
  <c r="AL27" i="77"/>
  <c r="AM27" i="77"/>
  <c r="AN27" i="77"/>
  <c r="AO27" i="77"/>
  <c r="AP27" i="77"/>
  <c r="AQ27" i="77"/>
  <c r="AR27" i="77"/>
  <c r="AS27" i="77"/>
  <c r="AT27" i="77"/>
  <c r="AU27" i="77"/>
  <c r="AV27" i="77"/>
  <c r="AW27" i="77"/>
  <c r="AX27" i="77"/>
  <c r="AY27" i="77"/>
  <c r="AZ27" i="77"/>
  <c r="BA27" i="77"/>
  <c r="BB27" i="77"/>
  <c r="BC27" i="77"/>
  <c r="J29" i="77"/>
  <c r="K29" i="77"/>
  <c r="L29" i="77"/>
  <c r="M29" i="77"/>
  <c r="N29" i="77"/>
  <c r="O29" i="77"/>
  <c r="P29" i="77"/>
  <c r="Q29" i="77"/>
  <c r="R29" i="77"/>
  <c r="S29" i="77"/>
  <c r="T29" i="77"/>
  <c r="U29" i="77"/>
  <c r="V29" i="77"/>
  <c r="W29" i="77"/>
  <c r="X29" i="77"/>
  <c r="Y29" i="77"/>
  <c r="Z29" i="77"/>
  <c r="AA29" i="77"/>
  <c r="AB29" i="77"/>
  <c r="AC29" i="77"/>
  <c r="AD29" i="77"/>
  <c r="AE29" i="77"/>
  <c r="AF29" i="77"/>
  <c r="AG29" i="77"/>
  <c r="AH29" i="77"/>
  <c r="AI29" i="77"/>
  <c r="AJ29" i="77"/>
  <c r="AK29" i="77"/>
  <c r="AL29" i="77"/>
  <c r="AM29" i="77"/>
  <c r="AN29" i="77"/>
  <c r="AO29" i="77"/>
  <c r="AP29" i="77"/>
  <c r="AQ29" i="77"/>
  <c r="AR29" i="77"/>
  <c r="AS29" i="77"/>
  <c r="AT29" i="77"/>
  <c r="AU29" i="77"/>
  <c r="AV29" i="77"/>
  <c r="AW29" i="77"/>
  <c r="AX29" i="77"/>
  <c r="AY29" i="77"/>
  <c r="AZ29" i="77"/>
  <c r="BA29" i="77"/>
  <c r="BB29" i="77"/>
  <c r="BC29" i="77"/>
  <c r="J30" i="77"/>
  <c r="K30" i="77"/>
  <c r="L30" i="77"/>
  <c r="M30" i="77"/>
  <c r="N30" i="77"/>
  <c r="O30" i="77"/>
  <c r="P30" i="77"/>
  <c r="Q30" i="77"/>
  <c r="R30" i="77"/>
  <c r="S30" i="77"/>
  <c r="T30" i="77"/>
  <c r="U30" i="77"/>
  <c r="V30" i="77"/>
  <c r="W30" i="77"/>
  <c r="X30" i="77"/>
  <c r="Y30" i="77"/>
  <c r="Z30" i="77"/>
  <c r="AA30" i="77"/>
  <c r="AB30" i="77"/>
  <c r="AC30" i="77"/>
  <c r="AD30" i="77"/>
  <c r="AE30" i="77"/>
  <c r="AF30" i="77"/>
  <c r="AG30" i="77"/>
  <c r="AH30" i="77"/>
  <c r="AI30" i="77"/>
  <c r="AJ30" i="77"/>
  <c r="AK30" i="77"/>
  <c r="AL30" i="77"/>
  <c r="AM30" i="77"/>
  <c r="AN30" i="77"/>
  <c r="AO30" i="77"/>
  <c r="AP30" i="77"/>
  <c r="AQ30" i="77"/>
  <c r="AR30" i="77"/>
  <c r="AS30" i="77"/>
  <c r="AT30" i="77"/>
  <c r="AU30" i="77"/>
  <c r="AV30" i="77"/>
  <c r="AW30" i="77"/>
  <c r="AX30" i="77"/>
  <c r="AY30" i="77"/>
  <c r="AZ30" i="77"/>
  <c r="BA30" i="77"/>
  <c r="BB30" i="77"/>
  <c r="BC30" i="77"/>
  <c r="J31" i="77"/>
  <c r="K31" i="77"/>
  <c r="L31" i="77"/>
  <c r="M31" i="77"/>
  <c r="N31" i="77"/>
  <c r="O31" i="77"/>
  <c r="P31" i="77"/>
  <c r="Q31" i="77"/>
  <c r="R31" i="77"/>
  <c r="S31" i="77"/>
  <c r="T31" i="77"/>
  <c r="U31" i="77"/>
  <c r="V31" i="77"/>
  <c r="W31" i="77"/>
  <c r="X31" i="77"/>
  <c r="Y31" i="77"/>
  <c r="Z31" i="77"/>
  <c r="AA31" i="77"/>
  <c r="AB31" i="77"/>
  <c r="AC31" i="77"/>
  <c r="AD31" i="77"/>
  <c r="AE31" i="77"/>
  <c r="AF31" i="77"/>
  <c r="AG31" i="77"/>
  <c r="AH31" i="77"/>
  <c r="AI31" i="77"/>
  <c r="AJ31" i="77"/>
  <c r="AK31" i="77"/>
  <c r="AL31" i="77"/>
  <c r="AM31" i="77"/>
  <c r="AN31" i="77"/>
  <c r="AO31" i="77"/>
  <c r="AP31" i="77"/>
  <c r="AQ31" i="77"/>
  <c r="AR31" i="77"/>
  <c r="AS31" i="77"/>
  <c r="AT31" i="77"/>
  <c r="AU31" i="77"/>
  <c r="AV31" i="77"/>
  <c r="AW31" i="77"/>
  <c r="AX31" i="77"/>
  <c r="AY31" i="77"/>
  <c r="AZ31" i="77"/>
  <c r="BA31" i="77"/>
  <c r="BB31" i="77"/>
  <c r="BC31" i="77"/>
  <c r="J32" i="77"/>
  <c r="K32" i="77"/>
  <c r="L32" i="77"/>
  <c r="M32" i="77"/>
  <c r="N32" i="77"/>
  <c r="O32" i="77"/>
  <c r="P32" i="77"/>
  <c r="Q32" i="77"/>
  <c r="R32" i="77"/>
  <c r="S32" i="77"/>
  <c r="T32" i="77"/>
  <c r="U32" i="77"/>
  <c r="V32" i="77"/>
  <c r="W32" i="77"/>
  <c r="X32" i="77"/>
  <c r="Y32" i="77"/>
  <c r="Z32" i="77"/>
  <c r="AA32" i="77"/>
  <c r="AB32" i="77"/>
  <c r="AC32" i="77"/>
  <c r="AD32" i="77"/>
  <c r="AE32" i="77"/>
  <c r="AF32" i="77"/>
  <c r="AG32" i="77"/>
  <c r="AH32" i="77"/>
  <c r="AI32" i="77"/>
  <c r="AJ32" i="77"/>
  <c r="AK32" i="77"/>
  <c r="AL32" i="77"/>
  <c r="AM32" i="77"/>
  <c r="AN32" i="77"/>
  <c r="AO32" i="77"/>
  <c r="AP32" i="77"/>
  <c r="AQ32" i="77"/>
  <c r="AR32" i="77"/>
  <c r="AS32" i="77"/>
  <c r="AT32" i="77"/>
  <c r="AU32" i="77"/>
  <c r="AV32" i="77"/>
  <c r="AW32" i="77"/>
  <c r="AX32" i="77"/>
  <c r="AY32" i="77"/>
  <c r="AZ32" i="77"/>
  <c r="BA32" i="77"/>
  <c r="BB32" i="77"/>
  <c r="BC32" i="77"/>
  <c r="J34" i="77"/>
  <c r="K34" i="77"/>
  <c r="L34" i="77"/>
  <c r="M34" i="77"/>
  <c r="N34" i="77"/>
  <c r="O34" i="77"/>
  <c r="P34" i="77"/>
  <c r="Q34" i="77"/>
  <c r="R34" i="77"/>
  <c r="S34" i="77"/>
  <c r="T34" i="77"/>
  <c r="U34" i="77"/>
  <c r="V34" i="77"/>
  <c r="W34" i="77"/>
  <c r="X34" i="77"/>
  <c r="Y34" i="77"/>
  <c r="Z34" i="77"/>
  <c r="AA34" i="77"/>
  <c r="AB34" i="77"/>
  <c r="AC34" i="77"/>
  <c r="AD34" i="77"/>
  <c r="AE34" i="77"/>
  <c r="AF34" i="77"/>
  <c r="AG34" i="77"/>
  <c r="AH34" i="77"/>
  <c r="AI34" i="77"/>
  <c r="AJ34" i="77"/>
  <c r="AK34" i="77"/>
  <c r="AL34" i="77"/>
  <c r="AM34" i="77"/>
  <c r="AN34" i="77"/>
  <c r="AO34" i="77"/>
  <c r="AP34" i="77"/>
  <c r="AQ34" i="77"/>
  <c r="AR34" i="77"/>
  <c r="AS34" i="77"/>
  <c r="AT34" i="77"/>
  <c r="AU34" i="77"/>
  <c r="AV34" i="77"/>
  <c r="AW34" i="77"/>
  <c r="AX34" i="77"/>
  <c r="AY34" i="77"/>
  <c r="AZ34" i="77"/>
  <c r="BA34" i="77"/>
  <c r="BB34" i="77"/>
  <c r="BC34" i="77"/>
  <c r="J35" i="77"/>
  <c r="K35" i="77"/>
  <c r="L35" i="77"/>
  <c r="M35" i="77"/>
  <c r="N35" i="77"/>
  <c r="O35" i="77"/>
  <c r="P35" i="77"/>
  <c r="Q35" i="77"/>
  <c r="R35" i="77"/>
  <c r="S35" i="77"/>
  <c r="T35" i="77"/>
  <c r="U35" i="77"/>
  <c r="V35" i="77"/>
  <c r="W35" i="77"/>
  <c r="X35" i="77"/>
  <c r="Y35" i="77"/>
  <c r="Z35" i="77"/>
  <c r="AA35" i="77"/>
  <c r="AB35" i="77"/>
  <c r="AC35" i="77"/>
  <c r="AD35" i="77"/>
  <c r="AE35" i="77"/>
  <c r="AF35" i="77"/>
  <c r="AG35" i="77"/>
  <c r="AH35" i="77"/>
  <c r="AI35" i="77"/>
  <c r="AJ35" i="77"/>
  <c r="AK35" i="77"/>
  <c r="AL35" i="77"/>
  <c r="AM35" i="77"/>
  <c r="AN35" i="77"/>
  <c r="AO35" i="77"/>
  <c r="AP35" i="77"/>
  <c r="AQ35" i="77"/>
  <c r="AR35" i="77"/>
  <c r="AS35" i="77"/>
  <c r="AT35" i="77"/>
  <c r="AU35" i="77"/>
  <c r="AV35" i="77"/>
  <c r="AW35" i="77"/>
  <c r="AX35" i="77"/>
  <c r="AY35" i="77"/>
  <c r="AZ35" i="77"/>
  <c r="BA35" i="77"/>
  <c r="BB35" i="77"/>
  <c r="BC35" i="77"/>
  <c r="J36" i="77"/>
  <c r="K36" i="77"/>
  <c r="L36" i="77"/>
  <c r="M36" i="77"/>
  <c r="N36" i="77"/>
  <c r="O36" i="77"/>
  <c r="P36" i="77"/>
  <c r="Q36" i="77"/>
  <c r="R36" i="77"/>
  <c r="S36" i="77"/>
  <c r="T36" i="77"/>
  <c r="U36" i="77"/>
  <c r="V36" i="77"/>
  <c r="W36" i="77"/>
  <c r="X36" i="77"/>
  <c r="Y36" i="77"/>
  <c r="Z36" i="77"/>
  <c r="AA36" i="77"/>
  <c r="AB36" i="77"/>
  <c r="AC36" i="77"/>
  <c r="AD36" i="77"/>
  <c r="AE36" i="77"/>
  <c r="AF36" i="77"/>
  <c r="AG36" i="77"/>
  <c r="AH36" i="77"/>
  <c r="AI36" i="77"/>
  <c r="AJ36" i="77"/>
  <c r="AK36" i="77"/>
  <c r="AL36" i="77"/>
  <c r="AM36" i="77"/>
  <c r="AN36" i="77"/>
  <c r="AO36" i="77"/>
  <c r="AP36" i="77"/>
  <c r="AQ36" i="77"/>
  <c r="AR36" i="77"/>
  <c r="AS36" i="77"/>
  <c r="AT36" i="77"/>
  <c r="AU36" i="77"/>
  <c r="AV36" i="77"/>
  <c r="AW36" i="77"/>
  <c r="AX36" i="77"/>
  <c r="AY36" i="77"/>
  <c r="AZ36" i="77"/>
  <c r="BA36" i="77"/>
  <c r="BB36" i="77"/>
  <c r="BC36" i="77"/>
  <c r="J37" i="77"/>
  <c r="K37" i="77"/>
  <c r="L37" i="77"/>
  <c r="M37" i="77"/>
  <c r="N37" i="77"/>
  <c r="O37" i="77"/>
  <c r="P37" i="77"/>
  <c r="Q37" i="77"/>
  <c r="R37" i="77"/>
  <c r="S37" i="77"/>
  <c r="T37" i="77"/>
  <c r="U37" i="77"/>
  <c r="V37" i="77"/>
  <c r="W37" i="77"/>
  <c r="X37" i="77"/>
  <c r="Y37" i="77"/>
  <c r="Z37" i="77"/>
  <c r="AA37" i="77"/>
  <c r="AB37" i="77"/>
  <c r="AC37" i="77"/>
  <c r="AD37" i="77"/>
  <c r="AE37" i="77"/>
  <c r="AF37" i="77"/>
  <c r="AG37" i="77"/>
  <c r="AH37" i="77"/>
  <c r="AI37" i="77"/>
  <c r="AJ37" i="77"/>
  <c r="AK37" i="77"/>
  <c r="AL37" i="77"/>
  <c r="AM37" i="77"/>
  <c r="AN37" i="77"/>
  <c r="AO37" i="77"/>
  <c r="AP37" i="77"/>
  <c r="AQ37" i="77"/>
  <c r="AR37" i="77"/>
  <c r="AS37" i="77"/>
  <c r="AT37" i="77"/>
  <c r="AU37" i="77"/>
  <c r="AV37" i="77"/>
  <c r="AW37" i="77"/>
  <c r="AX37" i="77"/>
  <c r="AY37" i="77"/>
  <c r="AZ37" i="77"/>
  <c r="BA37" i="77"/>
  <c r="BB37" i="77"/>
  <c r="BC37" i="77"/>
  <c r="J38" i="77"/>
  <c r="K38" i="77"/>
  <c r="L38" i="77"/>
  <c r="M38" i="77"/>
  <c r="N38" i="77"/>
  <c r="O38" i="77"/>
  <c r="P38" i="77"/>
  <c r="Q38" i="77"/>
  <c r="R38" i="77"/>
  <c r="S38" i="77"/>
  <c r="T38" i="77"/>
  <c r="U38" i="77"/>
  <c r="V38" i="77"/>
  <c r="W38" i="77"/>
  <c r="X38" i="77"/>
  <c r="Y38" i="77"/>
  <c r="Z38" i="77"/>
  <c r="AA38" i="77"/>
  <c r="AB38" i="77"/>
  <c r="AC38" i="77"/>
  <c r="AD38" i="77"/>
  <c r="AE38" i="77"/>
  <c r="AF38" i="77"/>
  <c r="AG38" i="77"/>
  <c r="AH38" i="77"/>
  <c r="AI38" i="77"/>
  <c r="AJ38" i="77"/>
  <c r="AK38" i="77"/>
  <c r="AL38" i="77"/>
  <c r="AM38" i="77"/>
  <c r="AN38" i="77"/>
  <c r="AO38" i="77"/>
  <c r="AP38" i="77"/>
  <c r="AQ38" i="77"/>
  <c r="AR38" i="77"/>
  <c r="AS38" i="77"/>
  <c r="AT38" i="77"/>
  <c r="AU38" i="77"/>
  <c r="AV38" i="77"/>
  <c r="AW38" i="77"/>
  <c r="AX38" i="77"/>
  <c r="AY38" i="77"/>
  <c r="AZ38" i="77"/>
  <c r="BA38" i="77"/>
  <c r="BB38" i="77"/>
  <c r="BC38" i="77"/>
  <c r="J39" i="77"/>
  <c r="K39" i="77"/>
  <c r="L39" i="77"/>
  <c r="M39" i="77"/>
  <c r="N39" i="77"/>
  <c r="O39" i="77"/>
  <c r="P39" i="77"/>
  <c r="Q39" i="77"/>
  <c r="R39" i="77"/>
  <c r="S39" i="77"/>
  <c r="T39" i="77"/>
  <c r="U39" i="77"/>
  <c r="V39" i="77"/>
  <c r="W39" i="77"/>
  <c r="X39" i="77"/>
  <c r="Y39" i="77"/>
  <c r="Z39" i="77"/>
  <c r="AA39" i="77"/>
  <c r="AB39" i="77"/>
  <c r="AC39" i="77"/>
  <c r="AD39" i="77"/>
  <c r="AE39" i="77"/>
  <c r="AF39" i="77"/>
  <c r="AG39" i="77"/>
  <c r="AH39" i="77"/>
  <c r="AI39" i="77"/>
  <c r="AJ39" i="77"/>
  <c r="AK39" i="77"/>
  <c r="AL39" i="77"/>
  <c r="AM39" i="77"/>
  <c r="AN39" i="77"/>
  <c r="AO39" i="77"/>
  <c r="AP39" i="77"/>
  <c r="AQ39" i="77"/>
  <c r="AR39" i="77"/>
  <c r="AS39" i="77"/>
  <c r="AT39" i="77"/>
  <c r="AU39" i="77"/>
  <c r="AV39" i="77"/>
  <c r="AW39" i="77"/>
  <c r="AX39" i="77"/>
  <c r="AY39" i="77"/>
  <c r="AZ39" i="77"/>
  <c r="BA39" i="77"/>
  <c r="BB39" i="77"/>
  <c r="BC39" i="77"/>
  <c r="J41" i="77"/>
  <c r="K41" i="77"/>
  <c r="L41" i="77"/>
  <c r="M41" i="77"/>
  <c r="N41" i="77"/>
  <c r="O41" i="77"/>
  <c r="P41" i="77"/>
  <c r="Q41" i="77"/>
  <c r="R41" i="77"/>
  <c r="S41" i="77"/>
  <c r="T41" i="77"/>
  <c r="U41" i="77"/>
  <c r="V41" i="77"/>
  <c r="W41" i="77"/>
  <c r="X41" i="77"/>
  <c r="Y41" i="77"/>
  <c r="Z41" i="77"/>
  <c r="AA41" i="77"/>
  <c r="AB41" i="77"/>
  <c r="AC41" i="77"/>
  <c r="AD41" i="77"/>
  <c r="AE41" i="77"/>
  <c r="AF41" i="77"/>
  <c r="AG41" i="77"/>
  <c r="AH41" i="77"/>
  <c r="AI41" i="77"/>
  <c r="AJ41" i="77"/>
  <c r="AK41" i="77"/>
  <c r="AL41" i="77"/>
  <c r="AM41" i="77"/>
  <c r="AN41" i="77"/>
  <c r="AO41" i="77"/>
  <c r="AP41" i="77"/>
  <c r="AQ41" i="77"/>
  <c r="AR41" i="77"/>
  <c r="AS41" i="77"/>
  <c r="AT41" i="77"/>
  <c r="AU41" i="77"/>
  <c r="AV41" i="77"/>
  <c r="AW41" i="77"/>
  <c r="AX41" i="77"/>
  <c r="AY41" i="77"/>
  <c r="AZ41" i="77"/>
  <c r="BA41" i="77"/>
  <c r="BB41" i="77"/>
  <c r="BC41" i="77"/>
  <c r="J42" i="77"/>
  <c r="K42" i="77"/>
  <c r="L42" i="77"/>
  <c r="M42" i="77"/>
  <c r="N42" i="77"/>
  <c r="O42" i="77"/>
  <c r="P42" i="77"/>
  <c r="Q42" i="77"/>
  <c r="R42" i="77"/>
  <c r="S42" i="77"/>
  <c r="T42" i="77"/>
  <c r="U42" i="77"/>
  <c r="V42" i="77"/>
  <c r="W42" i="77"/>
  <c r="X42" i="77"/>
  <c r="Y42" i="77"/>
  <c r="Z42" i="77"/>
  <c r="AA42" i="77"/>
  <c r="AB42" i="77"/>
  <c r="AC42" i="77"/>
  <c r="AD42" i="77"/>
  <c r="AE42" i="77"/>
  <c r="AF42" i="77"/>
  <c r="AG42" i="77"/>
  <c r="AH42" i="77"/>
  <c r="AI42" i="77"/>
  <c r="AJ42" i="77"/>
  <c r="AK42" i="77"/>
  <c r="AL42" i="77"/>
  <c r="AM42" i="77"/>
  <c r="AN42" i="77"/>
  <c r="AO42" i="77"/>
  <c r="AP42" i="77"/>
  <c r="AQ42" i="77"/>
  <c r="AR42" i="77"/>
  <c r="AS42" i="77"/>
  <c r="AT42" i="77"/>
  <c r="AU42" i="77"/>
  <c r="AV42" i="77"/>
  <c r="AW42" i="77"/>
  <c r="AX42" i="77"/>
  <c r="AY42" i="77"/>
  <c r="AZ42" i="77"/>
  <c r="BA42" i="77"/>
  <c r="BB42" i="77"/>
  <c r="BC42" i="77"/>
  <c r="J43" i="77"/>
  <c r="K43" i="77"/>
  <c r="L43" i="77"/>
  <c r="M43" i="77"/>
  <c r="N43" i="77"/>
  <c r="O43" i="77"/>
  <c r="P43" i="77"/>
  <c r="Q43" i="77"/>
  <c r="R43" i="77"/>
  <c r="S43" i="77"/>
  <c r="T43" i="77"/>
  <c r="U43" i="77"/>
  <c r="V43" i="77"/>
  <c r="W43" i="77"/>
  <c r="X43" i="77"/>
  <c r="Y43" i="77"/>
  <c r="Z43" i="77"/>
  <c r="AA43" i="77"/>
  <c r="AB43" i="77"/>
  <c r="AC43" i="77"/>
  <c r="AD43" i="77"/>
  <c r="AE43" i="77"/>
  <c r="AF43" i="77"/>
  <c r="AG43" i="77"/>
  <c r="AH43" i="77"/>
  <c r="AI43" i="77"/>
  <c r="AJ43" i="77"/>
  <c r="AK43" i="77"/>
  <c r="AL43" i="77"/>
  <c r="AM43" i="77"/>
  <c r="AN43" i="77"/>
  <c r="AO43" i="77"/>
  <c r="AP43" i="77"/>
  <c r="AQ43" i="77"/>
  <c r="AR43" i="77"/>
  <c r="AS43" i="77"/>
  <c r="AT43" i="77"/>
  <c r="AU43" i="77"/>
  <c r="AV43" i="77"/>
  <c r="AW43" i="77"/>
  <c r="AX43" i="77"/>
  <c r="AY43" i="77"/>
  <c r="AZ43" i="77"/>
  <c r="BA43" i="77"/>
  <c r="BB43" i="77"/>
  <c r="BC43" i="77"/>
  <c r="J44" i="77"/>
  <c r="K44" i="77"/>
  <c r="L44" i="77"/>
  <c r="M44" i="77"/>
  <c r="N44" i="77"/>
  <c r="O44" i="77"/>
  <c r="P44" i="77"/>
  <c r="Q44" i="77"/>
  <c r="R44" i="77"/>
  <c r="S44" i="77"/>
  <c r="T44" i="77"/>
  <c r="U44" i="77"/>
  <c r="V44" i="77"/>
  <c r="W44" i="77"/>
  <c r="X44" i="77"/>
  <c r="Y44" i="77"/>
  <c r="Z44" i="77"/>
  <c r="AA44" i="77"/>
  <c r="AB44" i="77"/>
  <c r="AC44" i="77"/>
  <c r="AD44" i="77"/>
  <c r="AE44" i="77"/>
  <c r="AF44" i="77"/>
  <c r="AG44" i="77"/>
  <c r="AH44" i="77"/>
  <c r="AI44" i="77"/>
  <c r="AJ44" i="77"/>
  <c r="AK44" i="77"/>
  <c r="AL44" i="77"/>
  <c r="AM44" i="77"/>
  <c r="AN44" i="77"/>
  <c r="AO44" i="77"/>
  <c r="AP44" i="77"/>
  <c r="AQ44" i="77"/>
  <c r="AR44" i="77"/>
  <c r="AS44" i="77"/>
  <c r="AT44" i="77"/>
  <c r="AU44" i="77"/>
  <c r="AV44" i="77"/>
  <c r="AW44" i="77"/>
  <c r="AX44" i="77"/>
  <c r="AY44" i="77"/>
  <c r="AZ44" i="77"/>
  <c r="BA44" i="77"/>
  <c r="BB44" i="77"/>
  <c r="BC44" i="77"/>
  <c r="J45" i="77"/>
  <c r="K45" i="77"/>
  <c r="L45" i="77"/>
  <c r="M45" i="77"/>
  <c r="N45" i="77"/>
  <c r="O45" i="77"/>
  <c r="P45" i="77"/>
  <c r="Q45" i="77"/>
  <c r="R45" i="77"/>
  <c r="S45" i="77"/>
  <c r="T45" i="77"/>
  <c r="U45" i="77"/>
  <c r="V45" i="77"/>
  <c r="W45" i="77"/>
  <c r="X45" i="77"/>
  <c r="Y45" i="77"/>
  <c r="Z45" i="77"/>
  <c r="AA45" i="77"/>
  <c r="AB45" i="77"/>
  <c r="AC45" i="77"/>
  <c r="AD45" i="77"/>
  <c r="AE45" i="77"/>
  <c r="AF45" i="77"/>
  <c r="AG45" i="77"/>
  <c r="AH45" i="77"/>
  <c r="AI45" i="77"/>
  <c r="AJ45" i="77"/>
  <c r="AK45" i="77"/>
  <c r="AL45" i="77"/>
  <c r="AM45" i="77"/>
  <c r="AN45" i="77"/>
  <c r="AO45" i="77"/>
  <c r="AP45" i="77"/>
  <c r="AQ45" i="77"/>
  <c r="AR45" i="77"/>
  <c r="AS45" i="77"/>
  <c r="AT45" i="77"/>
  <c r="AU45" i="77"/>
  <c r="AV45" i="77"/>
  <c r="AW45" i="77"/>
  <c r="AX45" i="77"/>
  <c r="AY45" i="77"/>
  <c r="AZ45" i="77"/>
  <c r="BA45" i="77"/>
  <c r="BB45" i="77"/>
  <c r="BC45" i="77"/>
  <c r="J46" i="77"/>
  <c r="K46" i="77"/>
  <c r="L46" i="77"/>
  <c r="M46" i="77"/>
  <c r="N46" i="77"/>
  <c r="O46" i="77"/>
  <c r="P46" i="77"/>
  <c r="Q46" i="77"/>
  <c r="R46" i="77"/>
  <c r="S46" i="77"/>
  <c r="T46" i="77"/>
  <c r="U46" i="77"/>
  <c r="V46" i="77"/>
  <c r="W46" i="77"/>
  <c r="X46" i="77"/>
  <c r="Y46" i="77"/>
  <c r="Z46" i="77"/>
  <c r="AA46" i="77"/>
  <c r="AB46" i="77"/>
  <c r="AC46" i="77"/>
  <c r="AD46" i="77"/>
  <c r="AE46" i="77"/>
  <c r="AF46" i="77"/>
  <c r="AG46" i="77"/>
  <c r="AH46" i="77"/>
  <c r="AI46" i="77"/>
  <c r="AJ46" i="77"/>
  <c r="AK46" i="77"/>
  <c r="AL46" i="77"/>
  <c r="AM46" i="77"/>
  <c r="AN46" i="77"/>
  <c r="AO46" i="77"/>
  <c r="AP46" i="77"/>
  <c r="AQ46" i="77"/>
  <c r="AR46" i="77"/>
  <c r="AS46" i="77"/>
  <c r="AT46" i="77"/>
  <c r="AU46" i="77"/>
  <c r="AV46" i="77"/>
  <c r="AW46" i="77"/>
  <c r="AX46" i="77"/>
  <c r="AY46" i="77"/>
  <c r="AZ46" i="77"/>
  <c r="BA46" i="77"/>
  <c r="BB46" i="77"/>
  <c r="BC46" i="77"/>
  <c r="J47" i="77"/>
  <c r="K47" i="77"/>
  <c r="L47" i="77"/>
  <c r="M47" i="77"/>
  <c r="N47" i="77"/>
  <c r="O47" i="77"/>
  <c r="P47" i="77"/>
  <c r="Q47" i="77"/>
  <c r="R47" i="77"/>
  <c r="S47" i="77"/>
  <c r="T47" i="77"/>
  <c r="U47" i="77"/>
  <c r="V47" i="77"/>
  <c r="W47" i="77"/>
  <c r="X47" i="77"/>
  <c r="Y47" i="77"/>
  <c r="Z47" i="77"/>
  <c r="AA47" i="77"/>
  <c r="AB47" i="77"/>
  <c r="AC47" i="77"/>
  <c r="AD47" i="77"/>
  <c r="AE47" i="77"/>
  <c r="AF47" i="77"/>
  <c r="AG47" i="77"/>
  <c r="AH47" i="77"/>
  <c r="AI47" i="77"/>
  <c r="AJ47" i="77"/>
  <c r="AK47" i="77"/>
  <c r="AL47" i="77"/>
  <c r="AM47" i="77"/>
  <c r="AN47" i="77"/>
  <c r="AO47" i="77"/>
  <c r="AP47" i="77"/>
  <c r="AQ47" i="77"/>
  <c r="AR47" i="77"/>
  <c r="AS47" i="77"/>
  <c r="AT47" i="77"/>
  <c r="AU47" i="77"/>
  <c r="AV47" i="77"/>
  <c r="AW47" i="77"/>
  <c r="AX47" i="77"/>
  <c r="AY47" i="77"/>
  <c r="AZ47" i="77"/>
  <c r="BA47" i="77"/>
  <c r="BB47" i="77"/>
  <c r="BC47" i="77"/>
  <c r="J48" i="77"/>
  <c r="K48" i="77"/>
  <c r="L48" i="77"/>
  <c r="M48" i="77"/>
  <c r="N48" i="77"/>
  <c r="O48" i="77"/>
  <c r="P48" i="77"/>
  <c r="Q48" i="77"/>
  <c r="R48" i="77"/>
  <c r="S48" i="77"/>
  <c r="T48" i="77"/>
  <c r="U48" i="77"/>
  <c r="V48" i="77"/>
  <c r="W48" i="77"/>
  <c r="X48" i="77"/>
  <c r="Y48" i="77"/>
  <c r="Z48" i="77"/>
  <c r="AA48" i="77"/>
  <c r="AB48" i="77"/>
  <c r="AC48" i="77"/>
  <c r="AD48" i="77"/>
  <c r="AE48" i="77"/>
  <c r="AF48" i="77"/>
  <c r="AG48" i="77"/>
  <c r="AH48" i="77"/>
  <c r="AI48" i="77"/>
  <c r="AJ48" i="77"/>
  <c r="AK48" i="77"/>
  <c r="AL48" i="77"/>
  <c r="AM48" i="77"/>
  <c r="AN48" i="77"/>
  <c r="AO48" i="77"/>
  <c r="AP48" i="77"/>
  <c r="AQ48" i="77"/>
  <c r="AR48" i="77"/>
  <c r="AS48" i="77"/>
  <c r="AT48" i="77"/>
  <c r="AU48" i="77"/>
  <c r="AV48" i="77"/>
  <c r="AW48" i="77"/>
  <c r="AX48" i="77"/>
  <c r="AY48" i="77"/>
  <c r="AZ48" i="77"/>
  <c r="BA48" i="77"/>
  <c r="BB48" i="77"/>
  <c r="BC48" i="77"/>
  <c r="J50" i="77"/>
  <c r="K50" i="77"/>
  <c r="L50" i="77"/>
  <c r="M50" i="77"/>
  <c r="N50" i="77"/>
  <c r="O50" i="77"/>
  <c r="P50" i="77"/>
  <c r="Q50" i="77"/>
  <c r="R50" i="77"/>
  <c r="S50" i="77"/>
  <c r="T50" i="77"/>
  <c r="U50" i="77"/>
  <c r="V50" i="77"/>
  <c r="W50" i="77"/>
  <c r="X50" i="77"/>
  <c r="Y50" i="77"/>
  <c r="Z50" i="77"/>
  <c r="AA50" i="77"/>
  <c r="AB50" i="77"/>
  <c r="AC50" i="77"/>
  <c r="AD50" i="77"/>
  <c r="AE50" i="77"/>
  <c r="AF50" i="77"/>
  <c r="AG50" i="77"/>
  <c r="AH50" i="77"/>
  <c r="AI50" i="77"/>
  <c r="AJ50" i="77"/>
  <c r="AK50" i="77"/>
  <c r="AL50" i="77"/>
  <c r="AM50" i="77"/>
  <c r="AN50" i="77"/>
  <c r="AO50" i="77"/>
  <c r="AP50" i="77"/>
  <c r="AQ50" i="77"/>
  <c r="AR50" i="77"/>
  <c r="AS50" i="77"/>
  <c r="AT50" i="77"/>
  <c r="AU50" i="77"/>
  <c r="AV50" i="77"/>
  <c r="AW50" i="77"/>
  <c r="AX50" i="77"/>
  <c r="AY50" i="77"/>
  <c r="AZ50" i="77"/>
  <c r="BA50" i="77"/>
  <c r="BB50" i="77"/>
  <c r="BC50" i="77"/>
  <c r="J51" i="77"/>
  <c r="K51" i="77"/>
  <c r="L51" i="77"/>
  <c r="M51" i="77"/>
  <c r="N51" i="77"/>
  <c r="O51" i="77"/>
  <c r="P51" i="77"/>
  <c r="Q51" i="77"/>
  <c r="R51" i="77"/>
  <c r="S51" i="77"/>
  <c r="T51" i="77"/>
  <c r="U51" i="77"/>
  <c r="V51" i="77"/>
  <c r="W51" i="77"/>
  <c r="X51" i="77"/>
  <c r="Y51" i="77"/>
  <c r="Z51" i="77"/>
  <c r="AA51" i="77"/>
  <c r="AB51" i="77"/>
  <c r="AC51" i="77"/>
  <c r="AD51" i="77"/>
  <c r="AE51" i="77"/>
  <c r="AF51" i="77"/>
  <c r="AG51" i="77"/>
  <c r="AH51" i="77"/>
  <c r="AI51" i="77"/>
  <c r="AJ51" i="77"/>
  <c r="AK51" i="77"/>
  <c r="AL51" i="77"/>
  <c r="AM51" i="77"/>
  <c r="AN51" i="77"/>
  <c r="AO51" i="77"/>
  <c r="AP51" i="77"/>
  <c r="AQ51" i="77"/>
  <c r="AR51" i="77"/>
  <c r="AS51" i="77"/>
  <c r="AT51" i="77"/>
  <c r="AU51" i="77"/>
  <c r="AV51" i="77"/>
  <c r="AW51" i="77"/>
  <c r="AX51" i="77"/>
  <c r="AY51" i="77"/>
  <c r="AZ51" i="77"/>
  <c r="BA51" i="77"/>
  <c r="BB51" i="77"/>
  <c r="BC51" i="77"/>
  <c r="J53" i="77"/>
  <c r="K53" i="77"/>
  <c r="L53" i="77"/>
  <c r="M53" i="77"/>
  <c r="N53" i="77"/>
  <c r="O53" i="77"/>
  <c r="P53" i="77"/>
  <c r="Q53" i="77"/>
  <c r="R53" i="77"/>
  <c r="S53" i="77"/>
  <c r="T53" i="77"/>
  <c r="U53" i="77"/>
  <c r="V53" i="77"/>
  <c r="W53" i="77"/>
  <c r="X53" i="77"/>
  <c r="Y53" i="77"/>
  <c r="Z53" i="77"/>
  <c r="AA53" i="77"/>
  <c r="AB53" i="77"/>
  <c r="AC53" i="77"/>
  <c r="AD53" i="77"/>
  <c r="AE53" i="77"/>
  <c r="AF53" i="77"/>
  <c r="AG53" i="77"/>
  <c r="AH53" i="77"/>
  <c r="AI53" i="77"/>
  <c r="AJ53" i="77"/>
  <c r="AK53" i="77"/>
  <c r="AL53" i="77"/>
  <c r="AM53" i="77"/>
  <c r="AN53" i="77"/>
  <c r="AO53" i="77"/>
  <c r="AP53" i="77"/>
  <c r="AQ53" i="77"/>
  <c r="AR53" i="77"/>
  <c r="AS53" i="77"/>
  <c r="AT53" i="77"/>
  <c r="AU53" i="77"/>
  <c r="AV53" i="77"/>
  <c r="AW53" i="77"/>
  <c r="AX53" i="77"/>
  <c r="AY53" i="77"/>
  <c r="AZ53" i="77"/>
  <c r="BA53" i="77"/>
  <c r="BB53" i="77"/>
  <c r="BC53" i="77"/>
  <c r="J54" i="77"/>
  <c r="K54" i="77"/>
  <c r="L54" i="77"/>
  <c r="M54" i="77"/>
  <c r="N54" i="77"/>
  <c r="O54" i="77"/>
  <c r="P54" i="77"/>
  <c r="Q54" i="77"/>
  <c r="R54" i="77"/>
  <c r="S54" i="77"/>
  <c r="T54" i="77"/>
  <c r="U54" i="77"/>
  <c r="V54" i="77"/>
  <c r="W54" i="77"/>
  <c r="X54" i="77"/>
  <c r="Y54" i="77"/>
  <c r="Z54" i="77"/>
  <c r="AA54" i="77"/>
  <c r="AB54" i="77"/>
  <c r="AC54" i="77"/>
  <c r="AD54" i="77"/>
  <c r="AE54" i="77"/>
  <c r="AF54" i="77"/>
  <c r="AG54" i="77"/>
  <c r="AH54" i="77"/>
  <c r="AI54" i="77"/>
  <c r="AJ54" i="77"/>
  <c r="AK54" i="77"/>
  <c r="AL54" i="77"/>
  <c r="AM54" i="77"/>
  <c r="AN54" i="77"/>
  <c r="AO54" i="77"/>
  <c r="AP54" i="77"/>
  <c r="AQ54" i="77"/>
  <c r="AR54" i="77"/>
  <c r="AS54" i="77"/>
  <c r="AT54" i="77"/>
  <c r="AU54" i="77"/>
  <c r="AV54" i="77"/>
  <c r="AW54" i="77"/>
  <c r="AX54" i="77"/>
  <c r="AY54" i="77"/>
  <c r="AZ54" i="77"/>
  <c r="BA54" i="77"/>
  <c r="BB54" i="77"/>
  <c r="BC54" i="77"/>
  <c r="J55" i="77"/>
  <c r="K55" i="77"/>
  <c r="L55" i="77"/>
  <c r="M55" i="77"/>
  <c r="N55" i="77"/>
  <c r="O55" i="77"/>
  <c r="P55" i="77"/>
  <c r="Q55" i="77"/>
  <c r="R55" i="77"/>
  <c r="S55" i="77"/>
  <c r="T55" i="77"/>
  <c r="U55" i="77"/>
  <c r="V55" i="77"/>
  <c r="W55" i="77"/>
  <c r="X55" i="77"/>
  <c r="Y55" i="77"/>
  <c r="Z55" i="77"/>
  <c r="AA55" i="77"/>
  <c r="AB55" i="77"/>
  <c r="AC55" i="77"/>
  <c r="AD55" i="77"/>
  <c r="AE55" i="77"/>
  <c r="AF55" i="77"/>
  <c r="AG55" i="77"/>
  <c r="AH55" i="77"/>
  <c r="AI55" i="77"/>
  <c r="AJ55" i="77"/>
  <c r="AK55" i="77"/>
  <c r="AL55" i="77"/>
  <c r="AM55" i="77"/>
  <c r="AN55" i="77"/>
  <c r="AO55" i="77"/>
  <c r="AP55" i="77"/>
  <c r="AQ55" i="77"/>
  <c r="AR55" i="77"/>
  <c r="AS55" i="77"/>
  <c r="AT55" i="77"/>
  <c r="AU55" i="77"/>
  <c r="AV55" i="77"/>
  <c r="AW55" i="77"/>
  <c r="AX55" i="77"/>
  <c r="AY55" i="77"/>
  <c r="AZ55" i="77"/>
  <c r="BA55" i="77"/>
  <c r="BB55" i="77"/>
  <c r="BC55" i="77"/>
  <c r="J56" i="77"/>
  <c r="K56" i="77"/>
  <c r="L56" i="77"/>
  <c r="M56" i="77"/>
  <c r="N56" i="77"/>
  <c r="O56" i="77"/>
  <c r="P56" i="77"/>
  <c r="Q56" i="77"/>
  <c r="R56" i="77"/>
  <c r="S56" i="77"/>
  <c r="T56" i="77"/>
  <c r="U56" i="77"/>
  <c r="V56" i="77"/>
  <c r="W56" i="77"/>
  <c r="X56" i="77"/>
  <c r="Y56" i="77"/>
  <c r="Z56" i="77"/>
  <c r="AA56" i="77"/>
  <c r="AB56" i="77"/>
  <c r="AC56" i="77"/>
  <c r="AD56" i="77"/>
  <c r="AE56" i="77"/>
  <c r="AF56" i="77"/>
  <c r="AG56" i="77"/>
  <c r="AH56" i="77"/>
  <c r="AI56" i="77"/>
  <c r="AJ56" i="77"/>
  <c r="AK56" i="77"/>
  <c r="AL56" i="77"/>
  <c r="AM56" i="77"/>
  <c r="AN56" i="77"/>
  <c r="AO56" i="77"/>
  <c r="AP56" i="77"/>
  <c r="AQ56" i="77"/>
  <c r="AR56" i="77"/>
  <c r="AS56" i="77"/>
  <c r="AT56" i="77"/>
  <c r="AU56" i="77"/>
  <c r="AV56" i="77"/>
  <c r="AW56" i="77"/>
  <c r="AX56" i="77"/>
  <c r="AY56" i="77"/>
  <c r="AZ56" i="77"/>
  <c r="BA56" i="77"/>
  <c r="BB56" i="77"/>
  <c r="BC56" i="77"/>
  <c r="J57" i="77"/>
  <c r="K57" i="77"/>
  <c r="L57" i="77"/>
  <c r="M57" i="77"/>
  <c r="N57" i="77"/>
  <c r="O57" i="77"/>
  <c r="P57" i="77"/>
  <c r="Q57" i="77"/>
  <c r="R57" i="77"/>
  <c r="S57" i="77"/>
  <c r="T57" i="77"/>
  <c r="U57" i="77"/>
  <c r="V57" i="77"/>
  <c r="W57" i="77"/>
  <c r="X57" i="77"/>
  <c r="Y57" i="77"/>
  <c r="Z57" i="77"/>
  <c r="AA57" i="77"/>
  <c r="AB57" i="77"/>
  <c r="AC57" i="77"/>
  <c r="AD57" i="77"/>
  <c r="AE57" i="77"/>
  <c r="AF57" i="77"/>
  <c r="AG57" i="77"/>
  <c r="AH57" i="77"/>
  <c r="AI57" i="77"/>
  <c r="AJ57" i="77"/>
  <c r="AK57" i="77"/>
  <c r="AL57" i="77"/>
  <c r="AM57" i="77"/>
  <c r="AN57" i="77"/>
  <c r="AO57" i="77"/>
  <c r="AP57" i="77"/>
  <c r="AQ57" i="77"/>
  <c r="AR57" i="77"/>
  <c r="AS57" i="77"/>
  <c r="AT57" i="77"/>
  <c r="AU57" i="77"/>
  <c r="AV57" i="77"/>
  <c r="AW57" i="77"/>
  <c r="AX57" i="77"/>
  <c r="AY57" i="77"/>
  <c r="AZ57" i="77"/>
  <c r="BA57" i="77"/>
  <c r="BB57" i="77"/>
  <c r="BC57" i="77"/>
  <c r="J58" i="77"/>
  <c r="K58" i="77"/>
  <c r="L58" i="77"/>
  <c r="M58" i="77"/>
  <c r="N58" i="77"/>
  <c r="O58" i="77"/>
  <c r="P58" i="77"/>
  <c r="Q58" i="77"/>
  <c r="R58" i="77"/>
  <c r="S58" i="77"/>
  <c r="T58" i="77"/>
  <c r="U58" i="77"/>
  <c r="V58" i="77"/>
  <c r="W58" i="77"/>
  <c r="X58" i="77"/>
  <c r="Y58" i="77"/>
  <c r="Z58" i="77"/>
  <c r="AA58" i="77"/>
  <c r="AB58" i="77"/>
  <c r="AC58" i="77"/>
  <c r="AD58" i="77"/>
  <c r="AE58" i="77"/>
  <c r="AF58" i="77"/>
  <c r="AG58" i="77"/>
  <c r="AH58" i="77"/>
  <c r="AI58" i="77"/>
  <c r="AJ58" i="77"/>
  <c r="AK58" i="77"/>
  <c r="AL58" i="77"/>
  <c r="AM58" i="77"/>
  <c r="AN58" i="77"/>
  <c r="AO58" i="77"/>
  <c r="AP58" i="77"/>
  <c r="AQ58" i="77"/>
  <c r="AR58" i="77"/>
  <c r="AS58" i="77"/>
  <c r="AT58" i="77"/>
  <c r="AU58" i="77"/>
  <c r="AV58" i="77"/>
  <c r="AW58" i="77"/>
  <c r="AX58" i="77"/>
  <c r="AY58" i="77"/>
  <c r="AZ58" i="77"/>
  <c r="BA58" i="77"/>
  <c r="BB58" i="77"/>
  <c r="BC58" i="77"/>
  <c r="J3" i="29"/>
  <c r="K3" i="29"/>
  <c r="L3" i="29"/>
  <c r="M3" i="29"/>
  <c r="N3" i="29"/>
  <c r="O3" i="29"/>
  <c r="P3" i="29"/>
  <c r="Q3" i="29"/>
  <c r="R3" i="29"/>
  <c r="S3" i="29"/>
  <c r="T3" i="29"/>
  <c r="U3" i="29"/>
  <c r="V3" i="29"/>
  <c r="W3" i="29"/>
  <c r="X3" i="29"/>
  <c r="Y3" i="29"/>
  <c r="Z3" i="29"/>
  <c r="AA3" i="29"/>
  <c r="AB3" i="29"/>
  <c r="AC3" i="29"/>
  <c r="AD3" i="29"/>
  <c r="AE3" i="29"/>
  <c r="AF3" i="29"/>
  <c r="AG3" i="29"/>
  <c r="AH3" i="29"/>
  <c r="AI3" i="29"/>
  <c r="AJ3" i="29"/>
  <c r="AK3" i="29"/>
  <c r="AL3" i="29"/>
  <c r="AM3" i="29"/>
  <c r="AN3" i="29"/>
  <c r="AO3" i="29"/>
  <c r="AP3" i="29"/>
  <c r="AQ3" i="29"/>
  <c r="AR3" i="29"/>
  <c r="AS3" i="29"/>
  <c r="AT3" i="29"/>
  <c r="AU3" i="29"/>
  <c r="AV3" i="29"/>
  <c r="AW3" i="29"/>
  <c r="AX3" i="29"/>
  <c r="AY3" i="29"/>
  <c r="AZ3" i="29"/>
  <c r="BA3" i="29"/>
  <c r="BB3" i="29"/>
  <c r="BC3" i="29"/>
  <c r="J4" i="29"/>
  <c r="K4" i="29"/>
  <c r="L4" i="29"/>
  <c r="M4" i="29"/>
  <c r="N4" i="29"/>
  <c r="O4" i="29"/>
  <c r="P4" i="29"/>
  <c r="Q4" i="29"/>
  <c r="R4" i="29"/>
  <c r="S4" i="29"/>
  <c r="T4" i="29"/>
  <c r="U4" i="29"/>
  <c r="V4" i="29"/>
  <c r="W4" i="29"/>
  <c r="X4" i="29"/>
  <c r="Y4" i="29"/>
  <c r="Z4" i="29"/>
  <c r="AA4" i="29"/>
  <c r="AB4" i="29"/>
  <c r="AC4" i="29"/>
  <c r="AD4" i="29"/>
  <c r="AE4" i="29"/>
  <c r="AF4" i="29"/>
  <c r="AG4" i="29"/>
  <c r="AH4" i="29"/>
  <c r="AI4" i="29"/>
  <c r="AJ4" i="29"/>
  <c r="AK4" i="29"/>
  <c r="AL4" i="29"/>
  <c r="AM4" i="29"/>
  <c r="AN4" i="29"/>
  <c r="AO4" i="29"/>
  <c r="AP4" i="29"/>
  <c r="AQ4" i="29"/>
  <c r="AR4" i="29"/>
  <c r="AS4" i="29"/>
  <c r="AT4" i="29"/>
  <c r="AU4" i="29"/>
  <c r="AV4" i="29"/>
  <c r="AW4" i="29"/>
  <c r="AX4" i="29"/>
  <c r="AY4" i="29"/>
  <c r="AZ4" i="29"/>
  <c r="BA4" i="29"/>
  <c r="BB4" i="29"/>
  <c r="BC4" i="29"/>
  <c r="J6" i="29"/>
  <c r="K6" i="29"/>
  <c r="L6" i="29"/>
  <c r="M6" i="29"/>
  <c r="N6" i="29"/>
  <c r="O6" i="29"/>
  <c r="P6" i="29"/>
  <c r="Q6" i="29"/>
  <c r="R6" i="29"/>
  <c r="S6" i="29"/>
  <c r="T6" i="29"/>
  <c r="U6" i="29"/>
  <c r="V6" i="29"/>
  <c r="W6" i="29"/>
  <c r="X6" i="29"/>
  <c r="Y6" i="29"/>
  <c r="Z6" i="29"/>
  <c r="AA6" i="29"/>
  <c r="AB6" i="29"/>
  <c r="AC6" i="29"/>
  <c r="AD6" i="29"/>
  <c r="AE6" i="29"/>
  <c r="AF6" i="29"/>
  <c r="AG6" i="29"/>
  <c r="AH6" i="29"/>
  <c r="AI6" i="29"/>
  <c r="AJ6" i="29"/>
  <c r="AK6" i="29"/>
  <c r="AL6" i="29"/>
  <c r="AM6" i="29"/>
  <c r="AN6" i="29"/>
  <c r="AO6" i="29"/>
  <c r="AP6" i="29"/>
  <c r="AQ6" i="29"/>
  <c r="AR6" i="29"/>
  <c r="AS6" i="29"/>
  <c r="AT6" i="29"/>
  <c r="AU6" i="29"/>
  <c r="AV6" i="29"/>
  <c r="AW6" i="29"/>
  <c r="AX6" i="29"/>
  <c r="AY6" i="29"/>
  <c r="AZ6" i="29"/>
  <c r="BA6" i="29"/>
  <c r="BB6" i="29"/>
  <c r="BC6" i="29"/>
  <c r="J7" i="29"/>
  <c r="K7" i="29"/>
  <c r="L7" i="29"/>
  <c r="M7" i="29"/>
  <c r="N7" i="29"/>
  <c r="O7" i="29"/>
  <c r="P7" i="29"/>
  <c r="Q7" i="29"/>
  <c r="R7" i="29"/>
  <c r="S7" i="29"/>
  <c r="T7" i="29"/>
  <c r="U7" i="29"/>
  <c r="V7" i="29"/>
  <c r="W7" i="29"/>
  <c r="X7" i="29"/>
  <c r="Y7" i="29"/>
  <c r="Z7" i="29"/>
  <c r="AA7" i="29"/>
  <c r="AB7" i="29"/>
  <c r="AC7" i="29"/>
  <c r="AD7" i="29"/>
  <c r="AE7" i="29"/>
  <c r="AF7" i="29"/>
  <c r="AG7" i="29"/>
  <c r="AH7" i="29"/>
  <c r="AI7" i="29"/>
  <c r="AJ7" i="29"/>
  <c r="AK7" i="29"/>
  <c r="AL7" i="29"/>
  <c r="AM7" i="29"/>
  <c r="AN7" i="29"/>
  <c r="AO7" i="29"/>
  <c r="AP7" i="29"/>
  <c r="AQ7" i="29"/>
  <c r="AR7" i="29"/>
  <c r="AS7" i="29"/>
  <c r="AT7" i="29"/>
  <c r="AU7" i="29"/>
  <c r="AV7" i="29"/>
  <c r="AW7" i="29"/>
  <c r="AX7" i="29"/>
  <c r="AY7" i="29"/>
  <c r="AZ7" i="29"/>
  <c r="BA7" i="29"/>
  <c r="BB7" i="29"/>
  <c r="BC7" i="29"/>
  <c r="J9" i="29"/>
  <c r="K9" i="29"/>
  <c r="L9" i="29"/>
  <c r="M9" i="29"/>
  <c r="N9" i="29"/>
  <c r="O9" i="29"/>
  <c r="P9" i="29"/>
  <c r="Q9" i="29"/>
  <c r="R9" i="29"/>
  <c r="S9" i="29"/>
  <c r="T9" i="29"/>
  <c r="U9" i="29"/>
  <c r="V9" i="29"/>
  <c r="W9" i="29"/>
  <c r="X9" i="29"/>
  <c r="Y9" i="29"/>
  <c r="Z9" i="29"/>
  <c r="AA9" i="29"/>
  <c r="AB9" i="29"/>
  <c r="AC9" i="29"/>
  <c r="AD9" i="29"/>
  <c r="AE9" i="29"/>
  <c r="AF9" i="29"/>
  <c r="AG9" i="29"/>
  <c r="AH9" i="29"/>
  <c r="AI9" i="29"/>
  <c r="AJ9" i="29"/>
  <c r="AK9" i="29"/>
  <c r="AL9" i="29"/>
  <c r="AM9" i="29"/>
  <c r="AN9" i="29"/>
  <c r="AO9" i="29"/>
  <c r="AP9" i="29"/>
  <c r="AQ9" i="29"/>
  <c r="AR9" i="29"/>
  <c r="AS9" i="29"/>
  <c r="AT9" i="29"/>
  <c r="AU9" i="29"/>
  <c r="AV9" i="29"/>
  <c r="AW9" i="29"/>
  <c r="AX9" i="29"/>
  <c r="AY9" i="29"/>
  <c r="AZ9" i="29"/>
  <c r="BA9" i="29"/>
  <c r="BB9" i="29"/>
  <c r="BC9" i="29"/>
  <c r="J10" i="29"/>
  <c r="K10" i="29"/>
  <c r="L10" i="29"/>
  <c r="M10" i="29"/>
  <c r="N10" i="29"/>
  <c r="O10" i="29"/>
  <c r="P10" i="29"/>
  <c r="Q10" i="29"/>
  <c r="R10" i="29"/>
  <c r="S10" i="29"/>
  <c r="T10" i="29"/>
  <c r="U10" i="29"/>
  <c r="V10" i="29"/>
  <c r="W10" i="29"/>
  <c r="X10" i="29"/>
  <c r="Y10" i="29"/>
  <c r="Z10" i="29"/>
  <c r="AA10" i="29"/>
  <c r="AB10" i="29"/>
  <c r="AC10" i="29"/>
  <c r="AD10" i="29"/>
  <c r="AE10" i="29"/>
  <c r="AF10" i="29"/>
  <c r="AG10" i="29"/>
  <c r="AH10" i="29"/>
  <c r="AI10" i="29"/>
  <c r="AJ10" i="29"/>
  <c r="AK10" i="29"/>
  <c r="AL10" i="29"/>
  <c r="AM10" i="29"/>
  <c r="AN10" i="29"/>
  <c r="AO10" i="29"/>
  <c r="AP10" i="29"/>
  <c r="AQ10" i="29"/>
  <c r="AR10" i="29"/>
  <c r="AS10" i="29"/>
  <c r="AT10" i="29"/>
  <c r="AU10" i="29"/>
  <c r="AV10" i="29"/>
  <c r="AW10" i="29"/>
  <c r="AX10" i="29"/>
  <c r="AY10" i="29"/>
  <c r="AZ10" i="29"/>
  <c r="BA10" i="29"/>
  <c r="BB10" i="29"/>
  <c r="BC10" i="29"/>
  <c r="J12" i="29"/>
  <c r="K12" i="29"/>
  <c r="L12" i="29"/>
  <c r="M12" i="29"/>
  <c r="N12" i="29"/>
  <c r="O12" i="29"/>
  <c r="P12" i="29"/>
  <c r="Q12" i="29"/>
  <c r="R12" i="29"/>
  <c r="S12" i="29"/>
  <c r="T12" i="29"/>
  <c r="U12" i="29"/>
  <c r="V12" i="29"/>
  <c r="W12" i="29"/>
  <c r="X12" i="29"/>
  <c r="Y12" i="29"/>
  <c r="Z12" i="29"/>
  <c r="AA12" i="29"/>
  <c r="AB12" i="29"/>
  <c r="AC12" i="29"/>
  <c r="AD12" i="29"/>
  <c r="AE12" i="29"/>
  <c r="AF12" i="29"/>
  <c r="AG12" i="29"/>
  <c r="AH12" i="29"/>
  <c r="AI12" i="29"/>
  <c r="AJ12" i="29"/>
  <c r="AK12" i="29"/>
  <c r="AL12" i="29"/>
  <c r="AM12" i="29"/>
  <c r="AN12" i="29"/>
  <c r="AO12" i="29"/>
  <c r="AP12" i="29"/>
  <c r="AQ12" i="29"/>
  <c r="AR12" i="29"/>
  <c r="AS12" i="29"/>
  <c r="AT12" i="29"/>
  <c r="AU12" i="29"/>
  <c r="AV12" i="29"/>
  <c r="AW12" i="29"/>
  <c r="AX12" i="29"/>
  <c r="AY12" i="29"/>
  <c r="AZ12" i="29"/>
  <c r="BA12" i="29"/>
  <c r="BB12" i="29"/>
  <c r="BC12" i="29"/>
  <c r="J13" i="29"/>
  <c r="K13" i="29"/>
  <c r="L13" i="29"/>
  <c r="M13" i="29"/>
  <c r="N13" i="29"/>
  <c r="O13" i="29"/>
  <c r="P13" i="29"/>
  <c r="Q13" i="29"/>
  <c r="R13" i="29"/>
  <c r="S13" i="29"/>
  <c r="T13" i="29"/>
  <c r="U13" i="29"/>
  <c r="V13" i="29"/>
  <c r="W13" i="29"/>
  <c r="X13" i="29"/>
  <c r="Y13" i="29"/>
  <c r="Z13" i="29"/>
  <c r="AA13" i="29"/>
  <c r="AB13" i="29"/>
  <c r="AC13" i="29"/>
  <c r="AD13" i="29"/>
  <c r="AE13" i="29"/>
  <c r="AF13" i="29"/>
  <c r="AG13" i="29"/>
  <c r="AH13" i="29"/>
  <c r="AI13" i="29"/>
  <c r="AJ13" i="29"/>
  <c r="AK13" i="29"/>
  <c r="AL13" i="29"/>
  <c r="AM13" i="29"/>
  <c r="AN13" i="29"/>
  <c r="AO13" i="29"/>
  <c r="AP13" i="29"/>
  <c r="AQ13" i="29"/>
  <c r="AR13" i="29"/>
  <c r="AS13" i="29"/>
  <c r="AT13" i="29"/>
  <c r="AU13" i="29"/>
  <c r="AV13" i="29"/>
  <c r="AW13" i="29"/>
  <c r="AX13" i="29"/>
  <c r="AY13" i="29"/>
  <c r="AZ13" i="29"/>
  <c r="BA13" i="29"/>
  <c r="BB13" i="29"/>
  <c r="BC13" i="29"/>
  <c r="J15" i="29"/>
  <c r="K15" i="29"/>
  <c r="L15" i="29"/>
  <c r="M15" i="29"/>
  <c r="N15" i="29"/>
  <c r="O15" i="29"/>
  <c r="P15" i="29"/>
  <c r="Q15" i="29"/>
  <c r="R15" i="29"/>
  <c r="S15" i="29"/>
  <c r="T15" i="29"/>
  <c r="U15" i="29"/>
  <c r="V15" i="29"/>
  <c r="W15" i="29"/>
  <c r="X15" i="29"/>
  <c r="Y15" i="29"/>
  <c r="Z15" i="29"/>
  <c r="AA15" i="29"/>
  <c r="AB15" i="29"/>
  <c r="AC15" i="29"/>
  <c r="AD15" i="29"/>
  <c r="AE15" i="29"/>
  <c r="AF15" i="29"/>
  <c r="AG15" i="29"/>
  <c r="AH15" i="29"/>
  <c r="AI15" i="29"/>
  <c r="AJ15" i="29"/>
  <c r="AK15" i="29"/>
  <c r="AL15" i="29"/>
  <c r="AM15" i="29"/>
  <c r="AN15" i="29"/>
  <c r="AO15" i="29"/>
  <c r="AP15" i="29"/>
  <c r="AQ15" i="29"/>
  <c r="AR15" i="29"/>
  <c r="AS15" i="29"/>
  <c r="AT15" i="29"/>
  <c r="AU15" i="29"/>
  <c r="AV15" i="29"/>
  <c r="AW15" i="29"/>
  <c r="AX15" i="29"/>
  <c r="AY15" i="29"/>
  <c r="AZ15" i="29"/>
  <c r="BA15" i="29"/>
  <c r="BB15" i="29"/>
  <c r="BC15" i="29"/>
  <c r="J16" i="29"/>
  <c r="K16" i="29"/>
  <c r="L16" i="29"/>
  <c r="M16" i="29"/>
  <c r="N16" i="29"/>
  <c r="O16" i="29"/>
  <c r="P16" i="29"/>
  <c r="Q16" i="29"/>
  <c r="R16" i="29"/>
  <c r="S16" i="29"/>
  <c r="T16" i="29"/>
  <c r="U16" i="29"/>
  <c r="V16" i="29"/>
  <c r="W16" i="29"/>
  <c r="X16" i="29"/>
  <c r="Y16" i="29"/>
  <c r="Z16" i="29"/>
  <c r="AA16" i="29"/>
  <c r="AB16" i="29"/>
  <c r="AC16" i="29"/>
  <c r="AD16" i="29"/>
  <c r="AE16" i="29"/>
  <c r="AF16" i="29"/>
  <c r="AG16" i="29"/>
  <c r="AH16" i="29"/>
  <c r="AI16" i="29"/>
  <c r="AJ16" i="29"/>
  <c r="AK16" i="29"/>
  <c r="AL16" i="29"/>
  <c r="AM16" i="29"/>
  <c r="AN16" i="29"/>
  <c r="AO16" i="29"/>
  <c r="AP16" i="29"/>
  <c r="AQ16" i="29"/>
  <c r="AR16" i="29"/>
  <c r="AS16" i="29"/>
  <c r="AT16" i="29"/>
  <c r="AU16" i="29"/>
  <c r="AV16" i="29"/>
  <c r="AW16" i="29"/>
  <c r="AX16" i="29"/>
  <c r="AY16" i="29"/>
  <c r="AZ16" i="29"/>
  <c r="BA16" i="29"/>
  <c r="BB16" i="29"/>
  <c r="BC16" i="29"/>
  <c r="J18" i="29"/>
  <c r="K18" i="29"/>
  <c r="L18" i="29"/>
  <c r="M18" i="29"/>
  <c r="N18" i="29"/>
  <c r="O18" i="29"/>
  <c r="P18" i="29"/>
  <c r="Q18" i="29"/>
  <c r="R18" i="29"/>
  <c r="S18" i="29"/>
  <c r="T18" i="29"/>
  <c r="U18" i="29"/>
  <c r="V18" i="29"/>
  <c r="W18" i="29"/>
  <c r="X18" i="29"/>
  <c r="Y18" i="29"/>
  <c r="Z18" i="29"/>
  <c r="AA18" i="29"/>
  <c r="AB18" i="29"/>
  <c r="AC18" i="29"/>
  <c r="AD18" i="29"/>
  <c r="AE18" i="29"/>
  <c r="AF18" i="29"/>
  <c r="AG18" i="29"/>
  <c r="AH18" i="29"/>
  <c r="AI18" i="29"/>
  <c r="AJ18" i="29"/>
  <c r="AK18" i="29"/>
  <c r="AL18" i="29"/>
  <c r="AM18" i="29"/>
  <c r="AN18" i="29"/>
  <c r="AO18" i="29"/>
  <c r="AP18" i="29"/>
  <c r="AQ18" i="29"/>
  <c r="AR18" i="29"/>
  <c r="AS18" i="29"/>
  <c r="AT18" i="29"/>
  <c r="AU18" i="29"/>
  <c r="AV18" i="29"/>
  <c r="AW18" i="29"/>
  <c r="AX18" i="29"/>
  <c r="AY18" i="29"/>
  <c r="AZ18" i="29"/>
  <c r="BA18" i="29"/>
  <c r="BB18" i="29"/>
  <c r="BC18" i="29"/>
  <c r="J19" i="29"/>
  <c r="K19" i="29"/>
  <c r="L19" i="29"/>
  <c r="M19" i="29"/>
  <c r="N19" i="29"/>
  <c r="O19" i="29"/>
  <c r="P19" i="29"/>
  <c r="Q19" i="29"/>
  <c r="R19" i="29"/>
  <c r="S19" i="29"/>
  <c r="T19" i="29"/>
  <c r="U19" i="29"/>
  <c r="V19" i="29"/>
  <c r="W19" i="29"/>
  <c r="X19" i="29"/>
  <c r="Y19" i="29"/>
  <c r="Z19" i="29"/>
  <c r="AA19" i="29"/>
  <c r="AB19" i="29"/>
  <c r="AC19" i="29"/>
  <c r="AD19" i="29"/>
  <c r="AE19" i="29"/>
  <c r="AF19" i="29"/>
  <c r="AG19" i="29"/>
  <c r="AH19" i="29"/>
  <c r="AI19" i="29"/>
  <c r="AJ19" i="29"/>
  <c r="AK19" i="29"/>
  <c r="AL19" i="29"/>
  <c r="AM19" i="29"/>
  <c r="AN19" i="29"/>
  <c r="AO19" i="29"/>
  <c r="AP19" i="29"/>
  <c r="AQ19" i="29"/>
  <c r="AR19" i="29"/>
  <c r="AS19" i="29"/>
  <c r="AT19" i="29"/>
  <c r="AU19" i="29"/>
  <c r="AV19" i="29"/>
  <c r="AW19" i="29"/>
  <c r="AX19" i="29"/>
  <c r="AY19" i="29"/>
  <c r="AZ19" i="29"/>
  <c r="BA19" i="29"/>
  <c r="BB19" i="29"/>
  <c r="BC19" i="29"/>
  <c r="J21" i="29"/>
  <c r="K21" i="29"/>
  <c r="L21" i="29"/>
  <c r="M21" i="29"/>
  <c r="N21" i="29"/>
  <c r="O21" i="29"/>
  <c r="P21" i="29"/>
  <c r="Q21" i="29"/>
  <c r="R21" i="29"/>
  <c r="S21" i="29"/>
  <c r="T21" i="29"/>
  <c r="U21" i="29"/>
  <c r="V21" i="29"/>
  <c r="W21" i="29"/>
  <c r="X21" i="29"/>
  <c r="Y21" i="29"/>
  <c r="Z21" i="29"/>
  <c r="AA21" i="29"/>
  <c r="AB21" i="29"/>
  <c r="AC21" i="29"/>
  <c r="AD21" i="29"/>
  <c r="AE21" i="29"/>
  <c r="AF21" i="29"/>
  <c r="AG21" i="29"/>
  <c r="AH21" i="29"/>
  <c r="AI21" i="29"/>
  <c r="AJ21" i="29"/>
  <c r="AK21" i="29"/>
  <c r="AL21" i="29"/>
  <c r="AM21" i="29"/>
  <c r="AN21" i="29"/>
  <c r="AO21" i="29"/>
  <c r="AP21" i="29"/>
  <c r="AQ21" i="29"/>
  <c r="AR21" i="29"/>
  <c r="AS21" i="29"/>
  <c r="AT21" i="29"/>
  <c r="AU21" i="29"/>
  <c r="AV21" i="29"/>
  <c r="AW21" i="29"/>
  <c r="AX21" i="29"/>
  <c r="AY21" i="29"/>
  <c r="AZ21" i="29"/>
  <c r="BA21" i="29"/>
  <c r="BB21" i="29"/>
  <c r="BC21" i="29"/>
  <c r="J22" i="29"/>
  <c r="K22" i="29"/>
  <c r="L22" i="29"/>
  <c r="M22" i="29"/>
  <c r="N22" i="29"/>
  <c r="O22" i="29"/>
  <c r="P22" i="29"/>
  <c r="Q22" i="29"/>
  <c r="R22" i="29"/>
  <c r="S22" i="29"/>
  <c r="T22" i="29"/>
  <c r="U22" i="29"/>
  <c r="V22" i="29"/>
  <c r="W22" i="29"/>
  <c r="X22" i="29"/>
  <c r="Y22" i="29"/>
  <c r="Z22" i="29"/>
  <c r="AA22" i="29"/>
  <c r="AB22" i="29"/>
  <c r="AC22" i="29"/>
  <c r="AD22" i="29"/>
  <c r="AE22" i="29"/>
  <c r="AF22" i="29"/>
  <c r="AG22" i="29"/>
  <c r="AH22" i="29"/>
  <c r="AI22" i="29"/>
  <c r="AJ22" i="29"/>
  <c r="AK22" i="29"/>
  <c r="AL22" i="29"/>
  <c r="AM22" i="29"/>
  <c r="AN22" i="29"/>
  <c r="AO22" i="29"/>
  <c r="AP22" i="29"/>
  <c r="AQ22" i="29"/>
  <c r="AR22" i="29"/>
  <c r="AS22" i="29"/>
  <c r="AT22" i="29"/>
  <c r="AU22" i="29"/>
  <c r="AV22" i="29"/>
  <c r="AW22" i="29"/>
  <c r="AX22" i="29"/>
  <c r="AY22" i="29"/>
  <c r="AZ22" i="29"/>
  <c r="BA22" i="29"/>
  <c r="BB22" i="29"/>
  <c r="BC22" i="29"/>
  <c r="J24" i="29"/>
  <c r="K24" i="29"/>
  <c r="L24" i="29"/>
  <c r="M24" i="29"/>
  <c r="N24" i="29"/>
  <c r="O24" i="29"/>
  <c r="P24" i="29"/>
  <c r="Q24" i="29"/>
  <c r="R24" i="29"/>
  <c r="S24" i="29"/>
  <c r="T24" i="29"/>
  <c r="U24" i="29"/>
  <c r="V24" i="29"/>
  <c r="W24" i="29"/>
  <c r="X24" i="29"/>
  <c r="Y24" i="29"/>
  <c r="Z24" i="29"/>
  <c r="AA24" i="29"/>
  <c r="AB24" i="29"/>
  <c r="AC24" i="29"/>
  <c r="AD24" i="29"/>
  <c r="AE24" i="29"/>
  <c r="AF24" i="29"/>
  <c r="AG24" i="29"/>
  <c r="AH24" i="29"/>
  <c r="AI24" i="29"/>
  <c r="AJ24" i="29"/>
  <c r="AK24" i="29"/>
  <c r="AL24" i="29"/>
  <c r="AM24" i="29"/>
  <c r="AN24" i="29"/>
  <c r="AO24" i="29"/>
  <c r="AP24" i="29"/>
  <c r="AQ24" i="29"/>
  <c r="AR24" i="29"/>
  <c r="AS24" i="29"/>
  <c r="AT24" i="29"/>
  <c r="AU24" i="29"/>
  <c r="AV24" i="29"/>
  <c r="AW24" i="29"/>
  <c r="AX24" i="29"/>
  <c r="AY24" i="29"/>
  <c r="AZ24" i="29"/>
  <c r="BA24" i="29"/>
  <c r="BB24" i="29"/>
  <c r="BC24" i="29"/>
  <c r="J25" i="29"/>
  <c r="K25" i="29"/>
  <c r="L25" i="29"/>
  <c r="M25" i="29"/>
  <c r="N25" i="29"/>
  <c r="O25" i="29"/>
  <c r="P25" i="29"/>
  <c r="Q25" i="29"/>
  <c r="R25" i="29"/>
  <c r="S25" i="29"/>
  <c r="T25" i="29"/>
  <c r="U25" i="29"/>
  <c r="V25" i="29"/>
  <c r="W25" i="29"/>
  <c r="X25" i="29"/>
  <c r="Y25" i="29"/>
  <c r="Z25" i="29"/>
  <c r="AA25" i="29"/>
  <c r="AB25" i="29"/>
  <c r="AC25" i="29"/>
  <c r="AD25" i="29"/>
  <c r="AE25" i="29"/>
  <c r="AF25" i="29"/>
  <c r="AG25" i="29"/>
  <c r="AH25" i="29"/>
  <c r="AI25" i="29"/>
  <c r="AJ25" i="29"/>
  <c r="AK25" i="29"/>
  <c r="AL25" i="29"/>
  <c r="AM25" i="29"/>
  <c r="AN25" i="29"/>
  <c r="AO25" i="29"/>
  <c r="AP25" i="29"/>
  <c r="AQ25" i="29"/>
  <c r="AR25" i="29"/>
  <c r="AS25" i="29"/>
  <c r="AT25" i="29"/>
  <c r="AU25" i="29"/>
  <c r="AV25" i="29"/>
  <c r="AW25" i="29"/>
  <c r="AX25" i="29"/>
  <c r="AY25" i="29"/>
  <c r="AZ25" i="29"/>
  <c r="BA25" i="29"/>
  <c r="BB25" i="29"/>
  <c r="BC25" i="29"/>
  <c r="J26" i="29"/>
  <c r="K26" i="29"/>
  <c r="L26" i="29"/>
  <c r="M26" i="29"/>
  <c r="N26" i="29"/>
  <c r="O26" i="29"/>
  <c r="P26" i="29"/>
  <c r="Q26" i="29"/>
  <c r="R26" i="29"/>
  <c r="S26" i="29"/>
  <c r="T26" i="29"/>
  <c r="U26" i="29"/>
  <c r="V26" i="29"/>
  <c r="W26" i="29"/>
  <c r="X26" i="29"/>
  <c r="Y26" i="29"/>
  <c r="Z26" i="29"/>
  <c r="AA26" i="29"/>
  <c r="AB26" i="29"/>
  <c r="AC26" i="29"/>
  <c r="AD26" i="29"/>
  <c r="AE26" i="29"/>
  <c r="AF26" i="29"/>
  <c r="AG26" i="29"/>
  <c r="AH26" i="29"/>
  <c r="AI26" i="29"/>
  <c r="AJ26" i="29"/>
  <c r="AK26" i="29"/>
  <c r="AL26" i="29"/>
  <c r="AM26" i="29"/>
  <c r="AN26" i="29"/>
  <c r="AO26" i="29"/>
  <c r="AP26" i="29"/>
  <c r="AQ26" i="29"/>
  <c r="AR26" i="29"/>
  <c r="AS26" i="29"/>
  <c r="AT26" i="29"/>
  <c r="AU26" i="29"/>
  <c r="AV26" i="29"/>
  <c r="AW26" i="29"/>
  <c r="AX26" i="29"/>
  <c r="AY26" i="29"/>
  <c r="AZ26" i="29"/>
  <c r="BA26" i="29"/>
  <c r="BB26" i="29"/>
  <c r="BC26" i="29"/>
  <c r="J27" i="29"/>
  <c r="K27" i="29"/>
  <c r="L27" i="29"/>
  <c r="M27" i="29"/>
  <c r="N27" i="29"/>
  <c r="O27" i="29"/>
  <c r="P27" i="29"/>
  <c r="Q27" i="29"/>
  <c r="R27" i="29"/>
  <c r="S27" i="29"/>
  <c r="T27" i="29"/>
  <c r="U27" i="29"/>
  <c r="V27" i="29"/>
  <c r="W27" i="29"/>
  <c r="X27" i="29"/>
  <c r="Y27" i="29"/>
  <c r="Z27" i="29"/>
  <c r="AA27" i="29"/>
  <c r="AB27" i="29"/>
  <c r="AC27" i="29"/>
  <c r="AD27" i="29"/>
  <c r="AE27" i="29"/>
  <c r="AF27" i="29"/>
  <c r="AG27" i="29"/>
  <c r="AH27" i="29"/>
  <c r="AI27" i="29"/>
  <c r="AJ27" i="29"/>
  <c r="AK27" i="29"/>
  <c r="AL27" i="29"/>
  <c r="AM27" i="29"/>
  <c r="AN27" i="29"/>
  <c r="AO27" i="29"/>
  <c r="AP27" i="29"/>
  <c r="AQ27" i="29"/>
  <c r="AR27" i="29"/>
  <c r="AS27" i="29"/>
  <c r="AT27" i="29"/>
  <c r="AU27" i="29"/>
  <c r="AV27" i="29"/>
  <c r="AW27" i="29"/>
  <c r="AX27" i="29"/>
  <c r="AY27" i="29"/>
  <c r="AZ27" i="29"/>
  <c r="BA27" i="29"/>
  <c r="BB27" i="29"/>
  <c r="BC27" i="29"/>
  <c r="J29" i="29"/>
  <c r="K29" i="29"/>
  <c r="L29" i="29"/>
  <c r="M29" i="29"/>
  <c r="N29" i="29"/>
  <c r="O29" i="29"/>
  <c r="P29" i="29"/>
  <c r="Q29" i="29"/>
  <c r="R29" i="29"/>
  <c r="S29" i="29"/>
  <c r="T29" i="29"/>
  <c r="U29" i="29"/>
  <c r="V29" i="29"/>
  <c r="W29" i="29"/>
  <c r="X29" i="29"/>
  <c r="Y29" i="29"/>
  <c r="Z29" i="29"/>
  <c r="AA29" i="29"/>
  <c r="AB29" i="29"/>
  <c r="AC29" i="29"/>
  <c r="AD29" i="29"/>
  <c r="AE29" i="29"/>
  <c r="AF29" i="29"/>
  <c r="AG29" i="29"/>
  <c r="AH29" i="29"/>
  <c r="AI29" i="29"/>
  <c r="AJ29" i="29"/>
  <c r="AK29" i="29"/>
  <c r="AL29" i="29"/>
  <c r="AM29" i="29"/>
  <c r="AN29" i="29"/>
  <c r="AO29" i="29"/>
  <c r="AP29" i="29"/>
  <c r="AQ29" i="29"/>
  <c r="AR29" i="29"/>
  <c r="AS29" i="29"/>
  <c r="AT29" i="29"/>
  <c r="AU29" i="29"/>
  <c r="AV29" i="29"/>
  <c r="AW29" i="29"/>
  <c r="AX29" i="29"/>
  <c r="AY29" i="29"/>
  <c r="AZ29" i="29"/>
  <c r="BA29" i="29"/>
  <c r="BB29" i="29"/>
  <c r="BC29" i="29"/>
  <c r="J30" i="29"/>
  <c r="K30" i="29"/>
  <c r="L30" i="29"/>
  <c r="M30" i="29"/>
  <c r="N30" i="29"/>
  <c r="O30" i="29"/>
  <c r="P30" i="29"/>
  <c r="Q30" i="29"/>
  <c r="R30" i="29"/>
  <c r="S30" i="29"/>
  <c r="T30" i="29"/>
  <c r="U30" i="29"/>
  <c r="V30" i="29"/>
  <c r="W30" i="29"/>
  <c r="X30" i="29"/>
  <c r="Y30" i="29"/>
  <c r="Z30" i="29"/>
  <c r="AA30" i="29"/>
  <c r="AB30" i="29"/>
  <c r="AC30" i="29"/>
  <c r="AD30" i="29"/>
  <c r="AE30" i="29"/>
  <c r="AF30" i="29"/>
  <c r="AG30" i="29"/>
  <c r="AH30" i="29"/>
  <c r="AI30" i="29"/>
  <c r="AJ30" i="29"/>
  <c r="AK30" i="29"/>
  <c r="AL30" i="29"/>
  <c r="AM30" i="29"/>
  <c r="AN30" i="29"/>
  <c r="AO30" i="29"/>
  <c r="AP30" i="29"/>
  <c r="AQ30" i="29"/>
  <c r="AR30" i="29"/>
  <c r="AS30" i="29"/>
  <c r="AT30" i="29"/>
  <c r="AU30" i="29"/>
  <c r="AV30" i="29"/>
  <c r="AW30" i="29"/>
  <c r="AX30" i="29"/>
  <c r="AY30" i="29"/>
  <c r="AZ30" i="29"/>
  <c r="BA30" i="29"/>
  <c r="BB30" i="29"/>
  <c r="BC30" i="29"/>
  <c r="J31" i="29"/>
  <c r="K31" i="29"/>
  <c r="L31" i="29"/>
  <c r="M31" i="29"/>
  <c r="N31" i="29"/>
  <c r="O31" i="29"/>
  <c r="P31" i="29"/>
  <c r="Q31" i="29"/>
  <c r="R31" i="29"/>
  <c r="S31" i="29"/>
  <c r="T31" i="29"/>
  <c r="U31" i="29"/>
  <c r="V31" i="29"/>
  <c r="W31" i="29"/>
  <c r="X31" i="29"/>
  <c r="Y31" i="29"/>
  <c r="Z31" i="29"/>
  <c r="AA31" i="29"/>
  <c r="AB31" i="29"/>
  <c r="AC31" i="29"/>
  <c r="AD31" i="29"/>
  <c r="AE31" i="29"/>
  <c r="AF31" i="29"/>
  <c r="AG31" i="29"/>
  <c r="AH31" i="29"/>
  <c r="AI31" i="29"/>
  <c r="AJ31" i="29"/>
  <c r="AK31" i="29"/>
  <c r="AL31" i="29"/>
  <c r="AM31" i="29"/>
  <c r="AN31" i="29"/>
  <c r="AO31" i="29"/>
  <c r="AP31" i="29"/>
  <c r="AQ31" i="29"/>
  <c r="AR31" i="29"/>
  <c r="AS31" i="29"/>
  <c r="AT31" i="29"/>
  <c r="AU31" i="29"/>
  <c r="AV31" i="29"/>
  <c r="AW31" i="29"/>
  <c r="AX31" i="29"/>
  <c r="AY31" i="29"/>
  <c r="AZ31" i="29"/>
  <c r="BA31" i="29"/>
  <c r="BB31" i="29"/>
  <c r="BC31" i="29"/>
  <c r="J32" i="29"/>
  <c r="K32" i="29"/>
  <c r="L32" i="29"/>
  <c r="M32" i="29"/>
  <c r="N32" i="29"/>
  <c r="O32" i="29"/>
  <c r="P32" i="29"/>
  <c r="Q32" i="29"/>
  <c r="R32" i="29"/>
  <c r="S32" i="29"/>
  <c r="T32" i="29"/>
  <c r="U32" i="29"/>
  <c r="V32" i="29"/>
  <c r="W32" i="29"/>
  <c r="X32" i="29"/>
  <c r="Y32" i="29"/>
  <c r="Z32" i="29"/>
  <c r="AA32" i="29"/>
  <c r="AB32" i="29"/>
  <c r="AC32" i="29"/>
  <c r="AD32" i="29"/>
  <c r="AE32" i="29"/>
  <c r="AF32" i="29"/>
  <c r="AG32" i="29"/>
  <c r="AH32" i="29"/>
  <c r="AI32" i="29"/>
  <c r="AJ32" i="29"/>
  <c r="AK32" i="29"/>
  <c r="AL32" i="29"/>
  <c r="AM32" i="29"/>
  <c r="AN32" i="29"/>
  <c r="AO32" i="29"/>
  <c r="AP32" i="29"/>
  <c r="AQ32" i="29"/>
  <c r="AR32" i="29"/>
  <c r="AS32" i="29"/>
  <c r="AT32" i="29"/>
  <c r="AU32" i="29"/>
  <c r="AV32" i="29"/>
  <c r="AW32" i="29"/>
  <c r="AX32" i="29"/>
  <c r="AY32" i="29"/>
  <c r="AZ32" i="29"/>
  <c r="BA32" i="29"/>
  <c r="BB32" i="29"/>
  <c r="BC32" i="29"/>
  <c r="J34" i="29"/>
  <c r="K34" i="29"/>
  <c r="L34" i="29"/>
  <c r="M34" i="29"/>
  <c r="N34" i="29"/>
  <c r="O34" i="29"/>
  <c r="P34" i="29"/>
  <c r="Q34" i="29"/>
  <c r="R34" i="29"/>
  <c r="S34" i="29"/>
  <c r="T34" i="29"/>
  <c r="U34" i="29"/>
  <c r="V34" i="29"/>
  <c r="W34" i="29"/>
  <c r="X34" i="29"/>
  <c r="Y34" i="29"/>
  <c r="Z34" i="29"/>
  <c r="AA34" i="29"/>
  <c r="AB34" i="29"/>
  <c r="AC34" i="29"/>
  <c r="AD34" i="29"/>
  <c r="AE34" i="29"/>
  <c r="AF34" i="29"/>
  <c r="AG34" i="29"/>
  <c r="AH34" i="29"/>
  <c r="AI34" i="29"/>
  <c r="AJ34" i="29"/>
  <c r="AK34" i="29"/>
  <c r="AL34" i="29"/>
  <c r="AM34" i="29"/>
  <c r="AN34" i="29"/>
  <c r="AO34" i="29"/>
  <c r="AP34" i="29"/>
  <c r="AQ34" i="29"/>
  <c r="AR34" i="29"/>
  <c r="AS34" i="29"/>
  <c r="AT34" i="29"/>
  <c r="AU34" i="29"/>
  <c r="AV34" i="29"/>
  <c r="AW34" i="29"/>
  <c r="AX34" i="29"/>
  <c r="AY34" i="29"/>
  <c r="AZ34" i="29"/>
  <c r="BA34" i="29"/>
  <c r="BB34" i="29"/>
  <c r="BC34" i="29"/>
  <c r="J35" i="29"/>
  <c r="K35" i="29"/>
  <c r="L35" i="29"/>
  <c r="M35" i="29"/>
  <c r="N35" i="29"/>
  <c r="O35" i="29"/>
  <c r="P35" i="29"/>
  <c r="Q35" i="29"/>
  <c r="R35" i="29"/>
  <c r="S35" i="29"/>
  <c r="T35" i="29"/>
  <c r="U35" i="29"/>
  <c r="V35" i="29"/>
  <c r="W35" i="29"/>
  <c r="X35" i="29"/>
  <c r="Y35" i="29"/>
  <c r="Z35" i="29"/>
  <c r="AA35" i="29"/>
  <c r="AB35" i="29"/>
  <c r="AC35" i="29"/>
  <c r="AD35" i="29"/>
  <c r="AE35" i="29"/>
  <c r="AF35" i="29"/>
  <c r="AG35" i="29"/>
  <c r="AH35" i="29"/>
  <c r="AI35" i="29"/>
  <c r="AJ35" i="29"/>
  <c r="AK35" i="29"/>
  <c r="AL35" i="29"/>
  <c r="AM35" i="29"/>
  <c r="AN35" i="29"/>
  <c r="AO35" i="29"/>
  <c r="AP35" i="29"/>
  <c r="AQ35" i="29"/>
  <c r="AR35" i="29"/>
  <c r="AS35" i="29"/>
  <c r="AT35" i="29"/>
  <c r="AU35" i="29"/>
  <c r="AV35" i="29"/>
  <c r="AW35" i="29"/>
  <c r="AX35" i="29"/>
  <c r="AY35" i="29"/>
  <c r="AZ35" i="29"/>
  <c r="BA35" i="29"/>
  <c r="BB35" i="29"/>
  <c r="BC35" i="29"/>
  <c r="J36" i="29"/>
  <c r="K36" i="29"/>
  <c r="L36" i="29"/>
  <c r="M36" i="29"/>
  <c r="N36" i="29"/>
  <c r="O36" i="29"/>
  <c r="P36" i="29"/>
  <c r="Q36" i="29"/>
  <c r="R36" i="29"/>
  <c r="S36" i="29"/>
  <c r="T36" i="29"/>
  <c r="U36" i="29"/>
  <c r="V36" i="29"/>
  <c r="W36" i="29"/>
  <c r="X36" i="29"/>
  <c r="Y36" i="29"/>
  <c r="Z36" i="29"/>
  <c r="AA36" i="29"/>
  <c r="AB36" i="29"/>
  <c r="AC36" i="29"/>
  <c r="AD36" i="29"/>
  <c r="AE36" i="29"/>
  <c r="AF36" i="29"/>
  <c r="AG36" i="29"/>
  <c r="AH36" i="29"/>
  <c r="AI36" i="29"/>
  <c r="AJ36" i="29"/>
  <c r="AK36" i="29"/>
  <c r="AL36" i="29"/>
  <c r="AM36" i="29"/>
  <c r="AN36" i="29"/>
  <c r="AO36" i="29"/>
  <c r="AP36" i="29"/>
  <c r="AQ36" i="29"/>
  <c r="AR36" i="29"/>
  <c r="AS36" i="29"/>
  <c r="AT36" i="29"/>
  <c r="AU36" i="29"/>
  <c r="AV36" i="29"/>
  <c r="AW36" i="29"/>
  <c r="AX36" i="29"/>
  <c r="AY36" i="29"/>
  <c r="AZ36" i="29"/>
  <c r="BA36" i="29"/>
  <c r="BB36" i="29"/>
  <c r="BC36" i="29"/>
  <c r="J37" i="29"/>
  <c r="K37" i="29"/>
  <c r="L37" i="29"/>
  <c r="M37" i="29"/>
  <c r="N37" i="29"/>
  <c r="O37" i="29"/>
  <c r="P37" i="29"/>
  <c r="Q37" i="29"/>
  <c r="R37" i="29"/>
  <c r="S37" i="29"/>
  <c r="T37" i="29"/>
  <c r="U37" i="29"/>
  <c r="V37" i="29"/>
  <c r="W37" i="29"/>
  <c r="X37" i="29"/>
  <c r="Y37" i="29"/>
  <c r="Z37" i="29"/>
  <c r="AA37" i="29"/>
  <c r="AB37" i="29"/>
  <c r="AC37" i="29"/>
  <c r="AD37" i="29"/>
  <c r="AE37" i="29"/>
  <c r="AF37" i="29"/>
  <c r="AG37" i="29"/>
  <c r="AH37" i="29"/>
  <c r="AI37" i="29"/>
  <c r="AJ37" i="29"/>
  <c r="AK37" i="29"/>
  <c r="AL37" i="29"/>
  <c r="AM37" i="29"/>
  <c r="AN37" i="29"/>
  <c r="AO37" i="29"/>
  <c r="AP37" i="29"/>
  <c r="AQ37" i="29"/>
  <c r="AR37" i="29"/>
  <c r="AS37" i="29"/>
  <c r="AT37" i="29"/>
  <c r="AU37" i="29"/>
  <c r="AV37" i="29"/>
  <c r="AW37" i="29"/>
  <c r="AX37" i="29"/>
  <c r="AY37" i="29"/>
  <c r="AZ37" i="29"/>
  <c r="BA37" i="29"/>
  <c r="BB37" i="29"/>
  <c r="BC37" i="29"/>
  <c r="J38" i="29"/>
  <c r="K38" i="29"/>
  <c r="L38" i="29"/>
  <c r="M38" i="29"/>
  <c r="N38" i="29"/>
  <c r="O38" i="29"/>
  <c r="P38" i="29"/>
  <c r="Q38" i="29"/>
  <c r="R38" i="29"/>
  <c r="S38" i="29"/>
  <c r="T38" i="29"/>
  <c r="U38" i="29"/>
  <c r="V38" i="29"/>
  <c r="W38" i="29"/>
  <c r="X38" i="29"/>
  <c r="Y38" i="29"/>
  <c r="Z38" i="29"/>
  <c r="AA38" i="29"/>
  <c r="AB38" i="29"/>
  <c r="AC38" i="29"/>
  <c r="AD38" i="29"/>
  <c r="AE38" i="29"/>
  <c r="AF38" i="29"/>
  <c r="AG38" i="29"/>
  <c r="AH38" i="29"/>
  <c r="AI38" i="29"/>
  <c r="AJ38" i="29"/>
  <c r="AK38" i="29"/>
  <c r="AL38" i="29"/>
  <c r="AM38" i="29"/>
  <c r="AN38" i="29"/>
  <c r="AO38" i="29"/>
  <c r="AP38" i="29"/>
  <c r="AQ38" i="29"/>
  <c r="AR38" i="29"/>
  <c r="AS38" i="29"/>
  <c r="AT38" i="29"/>
  <c r="AU38" i="29"/>
  <c r="AV38" i="29"/>
  <c r="AW38" i="29"/>
  <c r="AX38" i="29"/>
  <c r="AY38" i="29"/>
  <c r="AZ38" i="29"/>
  <c r="BA38" i="29"/>
  <c r="BB38" i="29"/>
  <c r="BC38" i="29"/>
  <c r="J39" i="29"/>
  <c r="K39" i="29"/>
  <c r="L39" i="29"/>
  <c r="M39" i="29"/>
  <c r="N39" i="29"/>
  <c r="O39" i="29"/>
  <c r="P39" i="29"/>
  <c r="Q39" i="29"/>
  <c r="R39" i="29"/>
  <c r="S39" i="29"/>
  <c r="T39" i="29"/>
  <c r="U39" i="29"/>
  <c r="V39" i="29"/>
  <c r="W39" i="29"/>
  <c r="X39" i="29"/>
  <c r="Y39" i="29"/>
  <c r="Z39" i="29"/>
  <c r="AA39" i="29"/>
  <c r="AB39" i="29"/>
  <c r="AC39" i="29"/>
  <c r="AD39" i="29"/>
  <c r="AE39" i="29"/>
  <c r="AF39" i="29"/>
  <c r="AG39" i="29"/>
  <c r="AH39" i="29"/>
  <c r="AI39" i="29"/>
  <c r="AJ39" i="29"/>
  <c r="AK39" i="29"/>
  <c r="AL39" i="29"/>
  <c r="AM39" i="29"/>
  <c r="AN39" i="29"/>
  <c r="AO39" i="29"/>
  <c r="AP39" i="29"/>
  <c r="AQ39" i="29"/>
  <c r="AR39" i="29"/>
  <c r="AS39" i="29"/>
  <c r="AT39" i="29"/>
  <c r="AU39" i="29"/>
  <c r="AV39" i="29"/>
  <c r="AW39" i="29"/>
  <c r="AX39" i="29"/>
  <c r="AY39" i="29"/>
  <c r="AZ39" i="29"/>
  <c r="BA39" i="29"/>
  <c r="BB39" i="29"/>
  <c r="BC39" i="29"/>
  <c r="J41" i="29"/>
  <c r="K41" i="29"/>
  <c r="L41" i="29"/>
  <c r="M41" i="29"/>
  <c r="N41" i="29"/>
  <c r="O41" i="29"/>
  <c r="P41" i="29"/>
  <c r="Q41" i="29"/>
  <c r="R41" i="29"/>
  <c r="S41" i="29"/>
  <c r="T41" i="29"/>
  <c r="U41" i="29"/>
  <c r="V41" i="29"/>
  <c r="W41" i="29"/>
  <c r="X41" i="29"/>
  <c r="Y41" i="29"/>
  <c r="Z41" i="29"/>
  <c r="AA41" i="29"/>
  <c r="AB41" i="29"/>
  <c r="AC41" i="29"/>
  <c r="AD41" i="29"/>
  <c r="AE41" i="29"/>
  <c r="AF41" i="29"/>
  <c r="AG41" i="29"/>
  <c r="AH41" i="29"/>
  <c r="AI41" i="29"/>
  <c r="AJ41" i="29"/>
  <c r="AK41" i="29"/>
  <c r="AL41" i="29"/>
  <c r="AM41" i="29"/>
  <c r="AN41" i="29"/>
  <c r="AO41" i="29"/>
  <c r="AP41" i="29"/>
  <c r="AQ41" i="29"/>
  <c r="AR41" i="29"/>
  <c r="AS41" i="29"/>
  <c r="AT41" i="29"/>
  <c r="AU41" i="29"/>
  <c r="AV41" i="29"/>
  <c r="AW41" i="29"/>
  <c r="AX41" i="29"/>
  <c r="AY41" i="29"/>
  <c r="AZ41" i="29"/>
  <c r="BA41" i="29"/>
  <c r="BB41" i="29"/>
  <c r="BC41" i="29"/>
  <c r="J42" i="29"/>
  <c r="K42" i="29"/>
  <c r="L42" i="29"/>
  <c r="M42" i="29"/>
  <c r="N42" i="29"/>
  <c r="O42" i="29"/>
  <c r="P42" i="29"/>
  <c r="Q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AR42" i="29"/>
  <c r="AS42" i="29"/>
  <c r="AT42" i="29"/>
  <c r="AU42" i="29"/>
  <c r="AV42" i="29"/>
  <c r="AW42" i="29"/>
  <c r="AX42" i="29"/>
  <c r="AY42" i="29"/>
  <c r="AZ42" i="29"/>
  <c r="BA42" i="29"/>
  <c r="BB42" i="29"/>
  <c r="BC42" i="29"/>
  <c r="J43" i="29"/>
  <c r="K43" i="29"/>
  <c r="L43" i="29"/>
  <c r="M43" i="29"/>
  <c r="N43" i="29"/>
  <c r="O43" i="29"/>
  <c r="P43" i="29"/>
  <c r="Q43" i="29"/>
  <c r="R43" i="29"/>
  <c r="S43" i="29"/>
  <c r="T43" i="29"/>
  <c r="U43" i="29"/>
  <c r="V43" i="29"/>
  <c r="W43" i="29"/>
  <c r="X43" i="29"/>
  <c r="Y43" i="29"/>
  <c r="Z43" i="29"/>
  <c r="AA43" i="29"/>
  <c r="AB43" i="29"/>
  <c r="AC43" i="29"/>
  <c r="AD43" i="29"/>
  <c r="AE43" i="29"/>
  <c r="AF43" i="29"/>
  <c r="AG43" i="29"/>
  <c r="AH43" i="29"/>
  <c r="AI43" i="29"/>
  <c r="AJ43" i="29"/>
  <c r="AK43" i="29"/>
  <c r="AL43" i="29"/>
  <c r="AM43" i="29"/>
  <c r="AN43" i="29"/>
  <c r="AO43" i="29"/>
  <c r="AP43" i="29"/>
  <c r="AQ43" i="29"/>
  <c r="AR43" i="29"/>
  <c r="AS43" i="29"/>
  <c r="AT43" i="29"/>
  <c r="AU43" i="29"/>
  <c r="AV43" i="29"/>
  <c r="AW43" i="29"/>
  <c r="AX43" i="29"/>
  <c r="AY43" i="29"/>
  <c r="AZ43" i="29"/>
  <c r="BA43" i="29"/>
  <c r="BB43" i="29"/>
  <c r="BC43" i="29"/>
  <c r="J44" i="29"/>
  <c r="K44" i="29"/>
  <c r="L44"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J45" i="29"/>
  <c r="K45" i="29"/>
  <c r="L45" i="29"/>
  <c r="M45" i="29"/>
  <c r="N45" i="29"/>
  <c r="O45" i="29"/>
  <c r="P45" i="29"/>
  <c r="Q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J46" i="29"/>
  <c r="K46" i="29"/>
  <c r="L46" i="29"/>
  <c r="M46" i="29"/>
  <c r="N46" i="29"/>
  <c r="O46" i="29"/>
  <c r="P46" i="29"/>
  <c r="Q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J47" i="29"/>
  <c r="K47" i="29"/>
  <c r="L47" i="29"/>
  <c r="M47" i="29"/>
  <c r="N47" i="29"/>
  <c r="O47" i="29"/>
  <c r="P47" i="29"/>
  <c r="Q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J48" i="29"/>
  <c r="K48" i="29"/>
  <c r="L48"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J50" i="29"/>
  <c r="K50" i="29"/>
  <c r="L50" i="29"/>
  <c r="M50" i="29"/>
  <c r="N50" i="29"/>
  <c r="O50" i="29"/>
  <c r="P50" i="29"/>
  <c r="Q50" i="29"/>
  <c r="R50" i="29"/>
  <c r="S50" i="29"/>
  <c r="T50" i="29"/>
  <c r="U50" i="29"/>
  <c r="V50" i="29"/>
  <c r="W50" i="29"/>
  <c r="X50" i="29"/>
  <c r="Y50" i="29"/>
  <c r="Z50" i="29"/>
  <c r="AA50" i="29"/>
  <c r="AB50" i="29"/>
  <c r="AC50" i="29"/>
  <c r="AD50" i="29"/>
  <c r="AE50" i="29"/>
  <c r="AF50" i="29"/>
  <c r="AG50" i="29"/>
  <c r="AH50" i="29"/>
  <c r="AI50" i="29"/>
  <c r="AJ50" i="29"/>
  <c r="AK50" i="29"/>
  <c r="AL50" i="29"/>
  <c r="AM50" i="29"/>
  <c r="AN50" i="29"/>
  <c r="AO50" i="29"/>
  <c r="AP50" i="29"/>
  <c r="AQ50" i="29"/>
  <c r="AR50" i="29"/>
  <c r="AS50" i="29"/>
  <c r="AT50" i="29"/>
  <c r="AU50" i="29"/>
  <c r="AV50" i="29"/>
  <c r="AW50" i="29"/>
  <c r="AX50" i="29"/>
  <c r="AY50" i="29"/>
  <c r="AZ50" i="29"/>
  <c r="BA50" i="29"/>
  <c r="BB50" i="29"/>
  <c r="BC50" i="29"/>
  <c r="J51" i="29"/>
  <c r="K51" i="29"/>
  <c r="L51" i="29"/>
  <c r="M51" i="29"/>
  <c r="N51" i="29"/>
  <c r="O51" i="29"/>
  <c r="P51" i="29"/>
  <c r="Q51" i="29"/>
  <c r="R51" i="29"/>
  <c r="S51" i="29"/>
  <c r="T51" i="29"/>
  <c r="U51" i="29"/>
  <c r="V51" i="29"/>
  <c r="W51" i="29"/>
  <c r="X51" i="29"/>
  <c r="Y51" i="29"/>
  <c r="Z51" i="29"/>
  <c r="AA51" i="29"/>
  <c r="AB51" i="29"/>
  <c r="AC51" i="29"/>
  <c r="AD51" i="29"/>
  <c r="AE51" i="29"/>
  <c r="AF51" i="29"/>
  <c r="AG51" i="29"/>
  <c r="AH51" i="29"/>
  <c r="AI51" i="29"/>
  <c r="AJ51" i="29"/>
  <c r="AK51" i="29"/>
  <c r="AL51" i="29"/>
  <c r="AM51" i="29"/>
  <c r="AN51" i="29"/>
  <c r="AO51" i="29"/>
  <c r="AP51" i="29"/>
  <c r="AQ51" i="29"/>
  <c r="AR51" i="29"/>
  <c r="AS51" i="29"/>
  <c r="AT51" i="29"/>
  <c r="AU51" i="29"/>
  <c r="AV51" i="29"/>
  <c r="AW51" i="29"/>
  <c r="AX51" i="29"/>
  <c r="AY51" i="29"/>
  <c r="AZ51" i="29"/>
  <c r="BA51" i="29"/>
  <c r="BB51" i="29"/>
  <c r="BC51" i="29"/>
  <c r="J53" i="29"/>
  <c r="K53" i="29"/>
  <c r="L53" i="29"/>
  <c r="M53" i="29"/>
  <c r="N53" i="29"/>
  <c r="O53" i="29"/>
  <c r="P53" i="29"/>
  <c r="Q53" i="29"/>
  <c r="R53" i="29"/>
  <c r="S53" i="29"/>
  <c r="T53" i="29"/>
  <c r="U53" i="29"/>
  <c r="V53" i="29"/>
  <c r="W53" i="29"/>
  <c r="X53" i="29"/>
  <c r="Y53" i="29"/>
  <c r="Z53" i="29"/>
  <c r="AA53" i="29"/>
  <c r="AB53" i="29"/>
  <c r="AC53" i="29"/>
  <c r="AD53" i="29"/>
  <c r="AE53" i="29"/>
  <c r="AF53" i="29"/>
  <c r="AG53" i="29"/>
  <c r="AH53" i="29"/>
  <c r="AI53" i="29"/>
  <c r="AJ53" i="29"/>
  <c r="AK53" i="29"/>
  <c r="AL53" i="29"/>
  <c r="AM53" i="29"/>
  <c r="AN53" i="29"/>
  <c r="AO53" i="29"/>
  <c r="AP53" i="29"/>
  <c r="AQ53" i="29"/>
  <c r="AR53" i="29"/>
  <c r="AS53" i="29"/>
  <c r="AT53" i="29"/>
  <c r="AU53" i="29"/>
  <c r="AV53" i="29"/>
  <c r="AW53" i="29"/>
  <c r="AX53" i="29"/>
  <c r="AY53" i="29"/>
  <c r="AZ53" i="29"/>
  <c r="BA53" i="29"/>
  <c r="BB53" i="29"/>
  <c r="BC53" i="29"/>
  <c r="J54" i="29"/>
  <c r="K54" i="29"/>
  <c r="L54" i="29"/>
  <c r="M54" i="29"/>
  <c r="N54" i="29"/>
  <c r="O54" i="29"/>
  <c r="P54" i="29"/>
  <c r="Q54" i="29"/>
  <c r="R54" i="29"/>
  <c r="S54" i="29"/>
  <c r="T54" i="29"/>
  <c r="U54" i="29"/>
  <c r="V54" i="29"/>
  <c r="W54" i="29"/>
  <c r="X54" i="29"/>
  <c r="Y54" i="29"/>
  <c r="Z54" i="29"/>
  <c r="AA54" i="29"/>
  <c r="AB54" i="29"/>
  <c r="AC54" i="29"/>
  <c r="AD54" i="29"/>
  <c r="AE54" i="29"/>
  <c r="AF54" i="29"/>
  <c r="AG54" i="29"/>
  <c r="AH54" i="29"/>
  <c r="AI54" i="29"/>
  <c r="AJ54" i="29"/>
  <c r="AK54" i="29"/>
  <c r="AL54" i="29"/>
  <c r="AM54" i="29"/>
  <c r="AN54" i="29"/>
  <c r="AO54" i="29"/>
  <c r="AP54" i="29"/>
  <c r="AQ54" i="29"/>
  <c r="AR54" i="29"/>
  <c r="AS54" i="29"/>
  <c r="AT54" i="29"/>
  <c r="AU54" i="29"/>
  <c r="AV54" i="29"/>
  <c r="AW54" i="29"/>
  <c r="AX54" i="29"/>
  <c r="AY54" i="29"/>
  <c r="AZ54" i="29"/>
  <c r="BA54" i="29"/>
  <c r="BB54" i="29"/>
  <c r="BC54" i="29"/>
  <c r="J55" i="29"/>
  <c r="K55" i="29"/>
  <c r="L55" i="29"/>
  <c r="M55" i="29"/>
  <c r="N55" i="29"/>
  <c r="O55" i="29"/>
  <c r="P55" i="29"/>
  <c r="Q55" i="29"/>
  <c r="R55" i="29"/>
  <c r="S55" i="29"/>
  <c r="T55" i="29"/>
  <c r="U55" i="29"/>
  <c r="V55" i="29"/>
  <c r="W55" i="29"/>
  <c r="X55" i="29"/>
  <c r="Y55" i="29"/>
  <c r="Z55" i="29"/>
  <c r="AA55" i="29"/>
  <c r="AB55" i="29"/>
  <c r="AC55" i="29"/>
  <c r="AD55" i="29"/>
  <c r="AE55" i="29"/>
  <c r="AF55" i="29"/>
  <c r="AG55" i="29"/>
  <c r="AH55" i="29"/>
  <c r="AI55" i="29"/>
  <c r="AJ55" i="29"/>
  <c r="AK55" i="29"/>
  <c r="AL55" i="29"/>
  <c r="AM55" i="29"/>
  <c r="AN55" i="29"/>
  <c r="AO55" i="29"/>
  <c r="AP55" i="29"/>
  <c r="AQ55" i="29"/>
  <c r="AR55" i="29"/>
  <c r="AS55" i="29"/>
  <c r="AT55" i="29"/>
  <c r="AU55" i="29"/>
  <c r="AV55" i="29"/>
  <c r="AW55" i="29"/>
  <c r="AX55" i="29"/>
  <c r="AY55" i="29"/>
  <c r="AZ55" i="29"/>
  <c r="BA55" i="29"/>
  <c r="BB55" i="29"/>
  <c r="BC55" i="29"/>
  <c r="J56" i="29"/>
  <c r="K56" i="29"/>
  <c r="L56" i="29"/>
  <c r="M56" i="29"/>
  <c r="N56" i="29"/>
  <c r="O56" i="29"/>
  <c r="P56" i="29"/>
  <c r="Q56" i="29"/>
  <c r="R56" i="29"/>
  <c r="S56" i="29"/>
  <c r="T56" i="29"/>
  <c r="U56" i="29"/>
  <c r="V56" i="29"/>
  <c r="W56" i="29"/>
  <c r="X56" i="29"/>
  <c r="Y56" i="29"/>
  <c r="Z56" i="29"/>
  <c r="AA56" i="29"/>
  <c r="AB56" i="29"/>
  <c r="AC56" i="29"/>
  <c r="AD56" i="29"/>
  <c r="AE56" i="29"/>
  <c r="AF56" i="29"/>
  <c r="AG56" i="29"/>
  <c r="AH56" i="29"/>
  <c r="AI56" i="29"/>
  <c r="AJ56" i="29"/>
  <c r="AK56" i="29"/>
  <c r="AL56" i="29"/>
  <c r="AM56" i="29"/>
  <c r="AN56" i="29"/>
  <c r="AO56" i="29"/>
  <c r="AP56" i="29"/>
  <c r="AQ56" i="29"/>
  <c r="AR56" i="29"/>
  <c r="AS56" i="29"/>
  <c r="AT56" i="29"/>
  <c r="AU56" i="29"/>
  <c r="AV56" i="29"/>
  <c r="AW56" i="29"/>
  <c r="AX56" i="29"/>
  <c r="AY56" i="29"/>
  <c r="AZ56" i="29"/>
  <c r="BA56" i="29"/>
  <c r="BB56" i="29"/>
  <c r="BC56" i="29"/>
  <c r="J57" i="29"/>
  <c r="K57" i="29"/>
  <c r="L57" i="29"/>
  <c r="M57" i="29"/>
  <c r="N57" i="29"/>
  <c r="O57" i="29"/>
  <c r="P57" i="29"/>
  <c r="Q57" i="29"/>
  <c r="R57" i="29"/>
  <c r="S57" i="29"/>
  <c r="T57" i="29"/>
  <c r="U57" i="29"/>
  <c r="V57" i="29"/>
  <c r="W57" i="29"/>
  <c r="X57" i="29"/>
  <c r="Y57" i="29"/>
  <c r="Z57" i="29"/>
  <c r="AA57" i="29"/>
  <c r="AB57" i="29"/>
  <c r="AC57" i="29"/>
  <c r="AD57" i="29"/>
  <c r="AE57" i="29"/>
  <c r="AF57" i="29"/>
  <c r="AG57" i="29"/>
  <c r="AH57" i="29"/>
  <c r="AI57" i="29"/>
  <c r="AJ57" i="29"/>
  <c r="AK57" i="29"/>
  <c r="AL57" i="29"/>
  <c r="AM57" i="29"/>
  <c r="AN57" i="29"/>
  <c r="AO57" i="29"/>
  <c r="AP57" i="29"/>
  <c r="AQ57" i="29"/>
  <c r="AR57" i="29"/>
  <c r="AS57" i="29"/>
  <c r="AT57" i="29"/>
  <c r="AU57" i="29"/>
  <c r="AV57" i="29"/>
  <c r="AW57" i="29"/>
  <c r="AX57" i="29"/>
  <c r="AY57" i="29"/>
  <c r="AZ57" i="29"/>
  <c r="BA57" i="29"/>
  <c r="BB57" i="29"/>
  <c r="BC57" i="29"/>
  <c r="J58" i="29"/>
  <c r="K58" i="29"/>
  <c r="L58" i="29"/>
  <c r="M58" i="29"/>
  <c r="N58" i="29"/>
  <c r="O58" i="29"/>
  <c r="P58" i="29"/>
  <c r="Q58" i="29"/>
  <c r="R58" i="29"/>
  <c r="S58" i="29"/>
  <c r="T58" i="29"/>
  <c r="U58" i="29"/>
  <c r="V58" i="29"/>
  <c r="W58" i="29"/>
  <c r="X58" i="29"/>
  <c r="Y58" i="29"/>
  <c r="Z58" i="29"/>
  <c r="AA58" i="29"/>
  <c r="AB58" i="29"/>
  <c r="AC58" i="29"/>
  <c r="AD58" i="29"/>
  <c r="AE58" i="29"/>
  <c r="AF58" i="29"/>
  <c r="AG58" i="29"/>
  <c r="AH58" i="29"/>
  <c r="AI58" i="29"/>
  <c r="AJ58" i="29"/>
  <c r="AK58" i="29"/>
  <c r="AL58" i="29"/>
  <c r="AM58" i="29"/>
  <c r="AN58" i="29"/>
  <c r="AO58" i="29"/>
  <c r="AP58" i="29"/>
  <c r="AQ58" i="29"/>
  <c r="AR58" i="29"/>
  <c r="AS58" i="29"/>
  <c r="AT58" i="29"/>
  <c r="AU58" i="29"/>
  <c r="AV58" i="29"/>
  <c r="AW58" i="29"/>
  <c r="AX58" i="29"/>
  <c r="AY58" i="29"/>
  <c r="AZ58" i="29"/>
  <c r="BA58" i="29"/>
  <c r="BB58" i="29"/>
  <c r="BC58" i="29"/>
  <c r="B3" i="21"/>
  <c r="C3" i="21"/>
  <c r="D3" i="21"/>
  <c r="E3" i="21"/>
  <c r="F3" i="21"/>
  <c r="G3" i="21"/>
  <c r="H3" i="21"/>
  <c r="I3" i="21"/>
  <c r="J3" i="21"/>
  <c r="K3" i="21"/>
  <c r="L3" i="21"/>
  <c r="M3" i="21"/>
  <c r="N3" i="21"/>
  <c r="O3" i="21"/>
  <c r="P3" i="21"/>
  <c r="Q3" i="21"/>
  <c r="R3" i="21"/>
  <c r="S3" i="21"/>
  <c r="T3" i="21"/>
  <c r="U3" i="21"/>
  <c r="V3" i="21"/>
  <c r="W3" i="21"/>
  <c r="X3" i="21"/>
  <c r="Y3" i="21"/>
  <c r="Z3" i="21"/>
  <c r="AA3" i="21"/>
  <c r="AB3" i="21"/>
  <c r="AC3" i="21"/>
  <c r="AD3" i="21"/>
  <c r="AE3" i="21"/>
  <c r="AF3" i="21"/>
  <c r="AG3" i="21"/>
  <c r="AH3" i="21"/>
  <c r="AI3" i="21"/>
  <c r="AJ3" i="21"/>
  <c r="AK3" i="21"/>
  <c r="AL3" i="21"/>
  <c r="AM3" i="21"/>
  <c r="AN3" i="21"/>
  <c r="AO3" i="21"/>
  <c r="AP3" i="21"/>
  <c r="AQ3" i="21"/>
  <c r="AR3" i="21"/>
  <c r="AS3" i="21"/>
  <c r="AT3" i="21"/>
  <c r="AU3" i="21"/>
  <c r="AV3" i="21"/>
  <c r="AW3" i="21"/>
  <c r="AX3" i="21"/>
  <c r="AY3" i="21"/>
  <c r="B4" i="21"/>
  <c r="C4" i="21"/>
  <c r="D4" i="21"/>
  <c r="E4" i="21"/>
  <c r="F4" i="21"/>
  <c r="G4" i="21"/>
  <c r="H4" i="21"/>
  <c r="I4" i="21"/>
  <c r="J4" i="21"/>
  <c r="K4" i="21"/>
  <c r="L4" i="21"/>
  <c r="M4" i="21"/>
  <c r="N4" i="21"/>
  <c r="O4" i="21"/>
  <c r="P4" i="21"/>
  <c r="Q4" i="21"/>
  <c r="R4" i="21"/>
  <c r="S4" i="21"/>
  <c r="T4" i="21"/>
  <c r="U4" i="21"/>
  <c r="V4" i="21"/>
  <c r="W4" i="21"/>
  <c r="X4" i="21"/>
  <c r="Y4" i="21"/>
  <c r="Z4" i="21"/>
  <c r="AA4" i="21"/>
  <c r="AB4" i="21"/>
  <c r="AC4" i="21"/>
  <c r="AD4" i="21"/>
  <c r="AE4" i="21"/>
  <c r="AF4" i="21"/>
  <c r="AG4" i="21"/>
  <c r="AH4" i="21"/>
  <c r="AI4" i="21"/>
  <c r="AJ4" i="21"/>
  <c r="AK4" i="21"/>
  <c r="AL4" i="21"/>
  <c r="AM4" i="21"/>
  <c r="AN4" i="21"/>
  <c r="AO4" i="21"/>
  <c r="AP4" i="21"/>
  <c r="AQ4" i="21"/>
  <c r="AR4" i="21"/>
  <c r="AS4" i="21"/>
  <c r="AT4" i="21"/>
  <c r="AU4" i="21"/>
  <c r="AV4" i="21"/>
  <c r="AW4" i="21"/>
  <c r="AX4" i="21"/>
  <c r="AY4" i="21"/>
  <c r="B6" i="21"/>
  <c r="C6" i="21"/>
  <c r="D6" i="21"/>
  <c r="E6" i="21"/>
  <c r="F6" i="21"/>
  <c r="G6" i="21"/>
  <c r="H6" i="21"/>
  <c r="I6" i="21"/>
  <c r="J6" i="21"/>
  <c r="K6" i="21"/>
  <c r="L6" i="21"/>
  <c r="M6" i="21"/>
  <c r="N6" i="21"/>
  <c r="O6" i="21"/>
  <c r="P6" i="21"/>
  <c r="Q6" i="21"/>
  <c r="R6" i="21"/>
  <c r="S6" i="21"/>
  <c r="T6" i="21"/>
  <c r="U6" i="21"/>
  <c r="V6" i="21"/>
  <c r="W6" i="21"/>
  <c r="X6" i="21"/>
  <c r="Y6" i="21"/>
  <c r="Z6" i="21"/>
  <c r="AA6" i="21"/>
  <c r="AB6" i="21"/>
  <c r="AC6" i="21"/>
  <c r="AD6" i="21"/>
  <c r="AE6" i="21"/>
  <c r="AF6" i="21"/>
  <c r="AG6" i="21"/>
  <c r="AH6" i="21"/>
  <c r="AI6" i="21"/>
  <c r="AJ6" i="21"/>
  <c r="AK6" i="21"/>
  <c r="AL6" i="21"/>
  <c r="AM6" i="21"/>
  <c r="AN6" i="21"/>
  <c r="AO6" i="21"/>
  <c r="AP6" i="21"/>
  <c r="AQ6" i="21"/>
  <c r="AR6" i="21"/>
  <c r="AS6" i="21"/>
  <c r="AT6" i="21"/>
  <c r="AU6" i="21"/>
  <c r="AV6" i="21"/>
  <c r="AW6" i="21"/>
  <c r="AX6" i="21"/>
  <c r="AY6" i="21"/>
  <c r="B7" i="21"/>
  <c r="C7" i="21"/>
  <c r="D7" i="21"/>
  <c r="E7" i="21"/>
  <c r="F7" i="21"/>
  <c r="G7" i="21"/>
  <c r="H7" i="21"/>
  <c r="I7" i="21"/>
  <c r="J7" i="21"/>
  <c r="K7" i="21"/>
  <c r="L7" i="21"/>
  <c r="M7" i="21"/>
  <c r="N7" i="21"/>
  <c r="O7" i="21"/>
  <c r="P7" i="21"/>
  <c r="Q7" i="21"/>
  <c r="R7" i="21"/>
  <c r="S7" i="21"/>
  <c r="T7" i="21"/>
  <c r="U7" i="21"/>
  <c r="V7" i="21"/>
  <c r="W7" i="21"/>
  <c r="X7" i="21"/>
  <c r="Y7" i="21"/>
  <c r="Z7" i="21"/>
  <c r="AA7" i="21"/>
  <c r="AB7" i="21"/>
  <c r="AC7" i="21"/>
  <c r="AD7" i="21"/>
  <c r="AE7" i="21"/>
  <c r="AF7" i="21"/>
  <c r="AG7" i="21"/>
  <c r="AH7" i="21"/>
  <c r="AI7" i="21"/>
  <c r="AJ7" i="21"/>
  <c r="AK7" i="21"/>
  <c r="AL7" i="21"/>
  <c r="AM7" i="21"/>
  <c r="AN7" i="21"/>
  <c r="AO7" i="21"/>
  <c r="AP7" i="21"/>
  <c r="AQ7" i="21"/>
  <c r="AR7" i="21"/>
  <c r="AS7" i="21"/>
  <c r="AT7" i="21"/>
  <c r="AU7" i="21"/>
  <c r="AV7" i="21"/>
  <c r="AW7" i="21"/>
  <c r="AX7" i="21"/>
  <c r="AY7" i="21"/>
  <c r="B9" i="21"/>
  <c r="C9" i="21"/>
  <c r="D9" i="21"/>
  <c r="E9" i="21"/>
  <c r="F9" i="21"/>
  <c r="G9" i="21"/>
  <c r="H9" i="21"/>
  <c r="I9" i="21"/>
  <c r="J9" i="21"/>
  <c r="K9" i="21"/>
  <c r="L9" i="21"/>
  <c r="M9" i="21"/>
  <c r="N9" i="21"/>
  <c r="O9" i="21"/>
  <c r="P9" i="21"/>
  <c r="Q9" i="21"/>
  <c r="R9" i="21"/>
  <c r="S9" i="21"/>
  <c r="T9" i="21"/>
  <c r="U9" i="21"/>
  <c r="V9" i="21"/>
  <c r="W9" i="21"/>
  <c r="X9" i="21"/>
  <c r="Y9" i="21"/>
  <c r="Z9" i="21"/>
  <c r="AA9" i="21"/>
  <c r="AB9" i="21"/>
  <c r="AC9" i="21"/>
  <c r="AD9" i="21"/>
  <c r="AE9" i="21"/>
  <c r="AF9" i="21"/>
  <c r="AG9" i="21"/>
  <c r="AH9" i="21"/>
  <c r="AI9" i="21"/>
  <c r="AJ9" i="21"/>
  <c r="AK9" i="21"/>
  <c r="AL9" i="21"/>
  <c r="AM9" i="21"/>
  <c r="AN9" i="21"/>
  <c r="AO9" i="21"/>
  <c r="AP9" i="21"/>
  <c r="AQ9" i="21"/>
  <c r="AR9" i="21"/>
  <c r="AS9" i="21"/>
  <c r="AT9" i="21"/>
  <c r="AU9" i="21"/>
  <c r="AV9" i="21"/>
  <c r="AW9" i="21"/>
  <c r="AX9" i="21"/>
  <c r="AY9" i="21"/>
  <c r="B10" i="21"/>
  <c r="C10" i="21"/>
  <c r="D10" i="21"/>
  <c r="E10" i="21"/>
  <c r="F10" i="21"/>
  <c r="G10" i="21"/>
  <c r="H10" i="21"/>
  <c r="I10" i="21"/>
  <c r="J10" i="21"/>
  <c r="K10" i="21"/>
  <c r="L10" i="21"/>
  <c r="M10" i="21"/>
  <c r="N10" i="21"/>
  <c r="O10" i="21"/>
  <c r="P10" i="21"/>
  <c r="Q10" i="21"/>
  <c r="R10" i="21"/>
  <c r="S10" i="21"/>
  <c r="T10" i="21"/>
  <c r="U10" i="21"/>
  <c r="V10" i="21"/>
  <c r="W10" i="21"/>
  <c r="X10" i="21"/>
  <c r="Y10" i="21"/>
  <c r="Z10" i="21"/>
  <c r="AA10" i="21"/>
  <c r="AB10" i="21"/>
  <c r="AC10" i="21"/>
  <c r="AD10" i="21"/>
  <c r="AE10" i="21"/>
  <c r="AF10" i="21"/>
  <c r="AG10" i="21"/>
  <c r="AH10" i="21"/>
  <c r="AI10" i="21"/>
  <c r="AJ10" i="21"/>
  <c r="AK10" i="21"/>
  <c r="AL10" i="21"/>
  <c r="AM10" i="21"/>
  <c r="AN10" i="21"/>
  <c r="AO10" i="21"/>
  <c r="AP10" i="21"/>
  <c r="AQ10" i="21"/>
  <c r="AR10" i="21"/>
  <c r="AS10" i="21"/>
  <c r="AT10" i="21"/>
  <c r="AU10" i="21"/>
  <c r="AV10" i="21"/>
  <c r="AW10" i="21"/>
  <c r="AX10" i="21"/>
  <c r="AY10" i="21"/>
  <c r="B12" i="21"/>
  <c r="C12" i="21"/>
  <c r="D12" i="21"/>
  <c r="E12" i="21"/>
  <c r="F12" i="21"/>
  <c r="G12" i="21"/>
  <c r="H12" i="21"/>
  <c r="I12" i="21"/>
  <c r="J12" i="21"/>
  <c r="K12" i="21"/>
  <c r="L12" i="21"/>
  <c r="M12" i="21"/>
  <c r="N12" i="21"/>
  <c r="O12" i="21"/>
  <c r="P12" i="21"/>
  <c r="Q12" i="21"/>
  <c r="R12" i="21"/>
  <c r="S12" i="21"/>
  <c r="T12" i="21"/>
  <c r="U12" i="21"/>
  <c r="V12" i="21"/>
  <c r="W12" i="21"/>
  <c r="X12" i="21"/>
  <c r="Y12" i="21"/>
  <c r="Z12" i="21"/>
  <c r="AA12" i="21"/>
  <c r="AB12" i="21"/>
  <c r="AC12" i="21"/>
  <c r="AD12" i="21"/>
  <c r="AE12" i="21"/>
  <c r="AF12" i="21"/>
  <c r="AG12" i="21"/>
  <c r="AH12" i="21"/>
  <c r="AI12" i="21"/>
  <c r="AJ12" i="21"/>
  <c r="AK12" i="21"/>
  <c r="AL12" i="21"/>
  <c r="AM12" i="21"/>
  <c r="AN12" i="21"/>
  <c r="AO12" i="21"/>
  <c r="AP12" i="21"/>
  <c r="AQ12" i="21"/>
  <c r="AR12" i="21"/>
  <c r="AS12" i="21"/>
  <c r="AT12" i="21"/>
  <c r="AU12" i="21"/>
  <c r="AV12" i="21"/>
  <c r="AW12" i="21"/>
  <c r="AX12" i="21"/>
  <c r="AY12" i="21"/>
  <c r="B13" i="21"/>
  <c r="C13" i="21"/>
  <c r="D13" i="21"/>
  <c r="E13" i="21"/>
  <c r="F13" i="21"/>
  <c r="G13" i="21"/>
  <c r="H13" i="21"/>
  <c r="I13" i="21"/>
  <c r="J13" i="21"/>
  <c r="K13" i="21"/>
  <c r="L13" i="21"/>
  <c r="M13" i="21"/>
  <c r="N13" i="21"/>
  <c r="O13" i="21"/>
  <c r="P13" i="21"/>
  <c r="Q13" i="21"/>
  <c r="R13" i="21"/>
  <c r="S13" i="21"/>
  <c r="T13" i="21"/>
  <c r="U13" i="21"/>
  <c r="V13" i="21"/>
  <c r="W13" i="21"/>
  <c r="X13" i="21"/>
  <c r="Y13" i="21"/>
  <c r="Z13" i="21"/>
  <c r="AA13" i="21"/>
  <c r="AB13" i="21"/>
  <c r="AC13" i="21"/>
  <c r="AD13" i="21"/>
  <c r="AE13" i="21"/>
  <c r="AF13" i="21"/>
  <c r="AG13" i="21"/>
  <c r="AH13" i="21"/>
  <c r="AI13" i="21"/>
  <c r="AJ13" i="21"/>
  <c r="AK13" i="21"/>
  <c r="AL13" i="21"/>
  <c r="AM13" i="21"/>
  <c r="AN13" i="21"/>
  <c r="AO13" i="21"/>
  <c r="AP13" i="21"/>
  <c r="AQ13" i="21"/>
  <c r="AR13" i="21"/>
  <c r="AS13" i="21"/>
  <c r="AT13" i="21"/>
  <c r="AU13" i="21"/>
  <c r="AV13" i="21"/>
  <c r="AW13" i="21"/>
  <c r="AX13" i="21"/>
  <c r="AY13" i="21"/>
  <c r="B15" i="21"/>
  <c r="C15" i="21"/>
  <c r="D15" i="21"/>
  <c r="E15" i="21"/>
  <c r="F15" i="21"/>
  <c r="G15" i="21"/>
  <c r="H15" i="21"/>
  <c r="I15" i="21"/>
  <c r="J15" i="21"/>
  <c r="K15" i="21"/>
  <c r="L15" i="21"/>
  <c r="M15" i="21"/>
  <c r="N15" i="21"/>
  <c r="O15" i="21"/>
  <c r="P15" i="21"/>
  <c r="Q15" i="21"/>
  <c r="R15" i="21"/>
  <c r="S15" i="21"/>
  <c r="T15" i="21"/>
  <c r="U15" i="21"/>
  <c r="V15" i="21"/>
  <c r="W15" i="21"/>
  <c r="X15" i="21"/>
  <c r="Y15" i="21"/>
  <c r="Z15" i="21"/>
  <c r="AA15" i="21"/>
  <c r="AB15" i="21"/>
  <c r="AC15" i="21"/>
  <c r="AD15" i="21"/>
  <c r="AE15" i="21"/>
  <c r="AF15" i="21"/>
  <c r="AG15" i="21"/>
  <c r="AH15" i="21"/>
  <c r="AI15" i="21"/>
  <c r="AJ15" i="21"/>
  <c r="AK15" i="21"/>
  <c r="AL15" i="21"/>
  <c r="AM15" i="21"/>
  <c r="AN15" i="21"/>
  <c r="AO15" i="21"/>
  <c r="AP15" i="21"/>
  <c r="AQ15" i="21"/>
  <c r="AR15" i="21"/>
  <c r="AS15" i="21"/>
  <c r="AT15" i="21"/>
  <c r="AU15" i="21"/>
  <c r="AV15" i="21"/>
  <c r="AW15" i="21"/>
  <c r="AX15" i="21"/>
  <c r="AY15" i="21"/>
  <c r="B16" i="21"/>
  <c r="C16" i="21"/>
  <c r="D16" i="21"/>
  <c r="E16" i="21"/>
  <c r="F16" i="21"/>
  <c r="G16" i="21"/>
  <c r="H16" i="21"/>
  <c r="I16" i="21"/>
  <c r="J16" i="21"/>
  <c r="K16" i="21"/>
  <c r="L16" i="21"/>
  <c r="M16" i="21"/>
  <c r="N16" i="21"/>
  <c r="O16" i="21"/>
  <c r="P16" i="21"/>
  <c r="Q16" i="21"/>
  <c r="R16" i="21"/>
  <c r="S16" i="21"/>
  <c r="T16" i="21"/>
  <c r="U16" i="21"/>
  <c r="V16" i="21"/>
  <c r="W16" i="21"/>
  <c r="X16" i="21"/>
  <c r="Y16" i="21"/>
  <c r="Z16" i="21"/>
  <c r="AA16" i="21"/>
  <c r="AB16" i="21"/>
  <c r="AC16" i="21"/>
  <c r="AD16" i="21"/>
  <c r="AE16" i="21"/>
  <c r="AF16" i="21"/>
  <c r="AG16" i="21"/>
  <c r="AH16" i="21"/>
  <c r="AI16" i="21"/>
  <c r="AJ16" i="21"/>
  <c r="AK16" i="21"/>
  <c r="AL16" i="21"/>
  <c r="AM16" i="21"/>
  <c r="AN16" i="21"/>
  <c r="AO16" i="21"/>
  <c r="AP16" i="21"/>
  <c r="AQ16" i="21"/>
  <c r="AR16" i="21"/>
  <c r="AS16" i="21"/>
  <c r="AT16" i="21"/>
  <c r="AU16" i="21"/>
  <c r="AV16" i="21"/>
  <c r="AW16" i="21"/>
  <c r="AX16" i="21"/>
  <c r="AY16" i="21"/>
  <c r="B18" i="21"/>
  <c r="C18" i="21"/>
  <c r="D18" i="21"/>
  <c r="E18" i="21"/>
  <c r="F18" i="21"/>
  <c r="G18" i="21"/>
  <c r="H18" i="21"/>
  <c r="I18" i="21"/>
  <c r="J18" i="21"/>
  <c r="K18" i="21"/>
  <c r="L18" i="21"/>
  <c r="M18" i="21"/>
  <c r="N18" i="21"/>
  <c r="O18" i="21"/>
  <c r="P18" i="21"/>
  <c r="Q18" i="21"/>
  <c r="R18" i="21"/>
  <c r="S18" i="21"/>
  <c r="T18" i="21"/>
  <c r="U18" i="21"/>
  <c r="V18" i="21"/>
  <c r="W18" i="21"/>
  <c r="X18" i="21"/>
  <c r="Y18" i="21"/>
  <c r="Z18" i="21"/>
  <c r="AA18" i="21"/>
  <c r="AB18" i="21"/>
  <c r="AC18" i="21"/>
  <c r="AD18" i="21"/>
  <c r="AE18" i="21"/>
  <c r="AF18" i="21"/>
  <c r="AG18" i="21"/>
  <c r="AH18" i="21"/>
  <c r="AI18" i="21"/>
  <c r="AJ18" i="21"/>
  <c r="AK18" i="21"/>
  <c r="AL18" i="21"/>
  <c r="AM18" i="21"/>
  <c r="AN18" i="21"/>
  <c r="AO18" i="21"/>
  <c r="AP18" i="21"/>
  <c r="AQ18" i="21"/>
  <c r="AR18" i="21"/>
  <c r="AS18" i="21"/>
  <c r="AT18" i="21"/>
  <c r="AU18" i="21"/>
  <c r="AV18" i="21"/>
  <c r="AW18" i="21"/>
  <c r="AX18" i="21"/>
  <c r="AY18" i="21"/>
  <c r="B19" i="21"/>
  <c r="C19" i="21"/>
  <c r="D19" i="21"/>
  <c r="E19" i="21"/>
  <c r="F19" i="21"/>
  <c r="G19" i="21"/>
  <c r="H19" i="21"/>
  <c r="I19" i="21"/>
  <c r="J19" i="21"/>
  <c r="K19" i="21"/>
  <c r="L19" i="21"/>
  <c r="M19" i="21"/>
  <c r="N19" i="21"/>
  <c r="O19" i="21"/>
  <c r="P19" i="21"/>
  <c r="Q19" i="21"/>
  <c r="R19" i="21"/>
  <c r="S19" i="21"/>
  <c r="T19" i="21"/>
  <c r="U19" i="21"/>
  <c r="V19" i="21"/>
  <c r="W19" i="21"/>
  <c r="X19" i="21"/>
  <c r="Y19" i="21"/>
  <c r="Z19" i="21"/>
  <c r="AA19" i="21"/>
  <c r="AB19" i="21"/>
  <c r="AC19" i="21"/>
  <c r="AD19" i="21"/>
  <c r="AE19" i="21"/>
  <c r="AF19" i="21"/>
  <c r="AG19" i="21"/>
  <c r="AH19" i="21"/>
  <c r="AI19" i="21"/>
  <c r="AJ19" i="21"/>
  <c r="AK19" i="21"/>
  <c r="AL19" i="21"/>
  <c r="AM19" i="21"/>
  <c r="AN19" i="21"/>
  <c r="AO19" i="21"/>
  <c r="AP19" i="21"/>
  <c r="AQ19" i="21"/>
  <c r="AR19" i="21"/>
  <c r="AS19" i="21"/>
  <c r="AT19" i="21"/>
  <c r="AU19" i="21"/>
  <c r="AV19" i="21"/>
  <c r="AW19" i="21"/>
  <c r="AX19" i="21"/>
  <c r="AY19" i="21"/>
  <c r="B21" i="21"/>
  <c r="C21" i="21"/>
  <c r="D21" i="21"/>
  <c r="E21" i="21"/>
  <c r="F21" i="21"/>
  <c r="G21" i="21"/>
  <c r="H21" i="21"/>
  <c r="I21" i="21"/>
  <c r="J21" i="21"/>
  <c r="K21" i="21"/>
  <c r="L21" i="21"/>
  <c r="M21" i="21"/>
  <c r="N21" i="21"/>
  <c r="O21" i="21"/>
  <c r="P21" i="21"/>
  <c r="Q21" i="21"/>
  <c r="R21" i="21"/>
  <c r="S21" i="21"/>
  <c r="T21" i="21"/>
  <c r="U21" i="21"/>
  <c r="V21" i="21"/>
  <c r="W21" i="21"/>
  <c r="X21" i="21"/>
  <c r="Y21" i="21"/>
  <c r="Z21" i="21"/>
  <c r="AA21" i="21"/>
  <c r="AB21" i="21"/>
  <c r="AC21" i="21"/>
  <c r="AD21" i="21"/>
  <c r="AE21" i="21"/>
  <c r="AF21" i="21"/>
  <c r="AG21" i="21"/>
  <c r="AH21" i="21"/>
  <c r="AI21" i="21"/>
  <c r="AJ21" i="21"/>
  <c r="AK21" i="21"/>
  <c r="AL21" i="21"/>
  <c r="AM21" i="21"/>
  <c r="AN21" i="21"/>
  <c r="AO21" i="21"/>
  <c r="AP21" i="21"/>
  <c r="AQ21" i="21"/>
  <c r="AR21" i="21"/>
  <c r="AS21" i="21"/>
  <c r="AT21" i="21"/>
  <c r="AU21" i="21"/>
  <c r="AV21" i="21"/>
  <c r="AW21" i="21"/>
  <c r="AX21" i="21"/>
  <c r="AY21" i="21"/>
  <c r="B22" i="21"/>
  <c r="C22" i="21"/>
  <c r="D22" i="21"/>
  <c r="E22" i="21"/>
  <c r="F22" i="21"/>
  <c r="G22" i="21"/>
  <c r="H22" i="21"/>
  <c r="I22" i="21"/>
  <c r="J22" i="21"/>
  <c r="K22" i="21"/>
  <c r="L22" i="21"/>
  <c r="M22" i="21"/>
  <c r="N22" i="21"/>
  <c r="O22" i="21"/>
  <c r="P22" i="21"/>
  <c r="Q22" i="21"/>
  <c r="R22" i="21"/>
  <c r="S22" i="21"/>
  <c r="T22" i="21"/>
  <c r="U22" i="21"/>
  <c r="V22" i="21"/>
  <c r="W22" i="21"/>
  <c r="X22" i="21"/>
  <c r="Y22" i="21"/>
  <c r="Z22" i="21"/>
  <c r="AA22" i="21"/>
  <c r="AB22" i="21"/>
  <c r="AC22" i="21"/>
  <c r="AD22" i="21"/>
  <c r="AE22" i="21"/>
  <c r="AF22" i="21"/>
  <c r="AG22" i="21"/>
  <c r="AH22" i="21"/>
  <c r="AI22" i="21"/>
  <c r="AJ22" i="21"/>
  <c r="AK22" i="21"/>
  <c r="AL22" i="21"/>
  <c r="AM22" i="21"/>
  <c r="AN22" i="21"/>
  <c r="AO22" i="21"/>
  <c r="AP22" i="21"/>
  <c r="AQ22" i="21"/>
  <c r="AR22" i="21"/>
  <c r="AS22" i="21"/>
  <c r="AT22" i="21"/>
  <c r="AU22" i="21"/>
  <c r="AV22" i="21"/>
  <c r="AW22" i="21"/>
  <c r="AX22" i="21"/>
  <c r="AY22" i="21"/>
  <c r="B24" i="21"/>
  <c r="C24" i="21"/>
  <c r="D24" i="21"/>
  <c r="E24" i="21"/>
  <c r="F24" i="21"/>
  <c r="G24" i="21"/>
  <c r="H24" i="21"/>
  <c r="I24" i="21"/>
  <c r="J24" i="21"/>
  <c r="K24" i="21"/>
  <c r="L24" i="21"/>
  <c r="M24" i="21"/>
  <c r="N24" i="21"/>
  <c r="O24" i="21"/>
  <c r="P24" i="21"/>
  <c r="Q24" i="21"/>
  <c r="R24" i="21"/>
  <c r="S24" i="21"/>
  <c r="T24" i="21"/>
  <c r="U24" i="21"/>
  <c r="V24" i="21"/>
  <c r="W24" i="21"/>
  <c r="X24" i="21"/>
  <c r="Y24" i="21"/>
  <c r="Z24" i="21"/>
  <c r="AA24" i="21"/>
  <c r="AB24" i="21"/>
  <c r="AC24" i="21"/>
  <c r="AD24" i="21"/>
  <c r="AE24" i="21"/>
  <c r="AF24" i="21"/>
  <c r="AG24" i="21"/>
  <c r="AH24" i="21"/>
  <c r="AI24" i="21"/>
  <c r="AJ24" i="21"/>
  <c r="AK24" i="21"/>
  <c r="AL24" i="21"/>
  <c r="AM24" i="21"/>
  <c r="AN24" i="21"/>
  <c r="AO24" i="21"/>
  <c r="AP24" i="21"/>
  <c r="AQ24" i="21"/>
  <c r="AR24" i="21"/>
  <c r="AS24" i="21"/>
  <c r="AT24" i="21"/>
  <c r="AU24" i="21"/>
  <c r="AV24" i="21"/>
  <c r="AW24" i="21"/>
  <c r="AX24" i="21"/>
  <c r="AY24" i="21"/>
  <c r="B25" i="21"/>
  <c r="C25" i="21"/>
  <c r="D25" i="21"/>
  <c r="E25" i="21"/>
  <c r="F25" i="21"/>
  <c r="G25" i="21"/>
  <c r="H25" i="21"/>
  <c r="I25" i="21"/>
  <c r="J25" i="21"/>
  <c r="K25" i="21"/>
  <c r="L25" i="21"/>
  <c r="M25" i="21"/>
  <c r="N25" i="21"/>
  <c r="O25" i="21"/>
  <c r="P25" i="21"/>
  <c r="Q25" i="21"/>
  <c r="R25" i="21"/>
  <c r="S25" i="21"/>
  <c r="T25" i="21"/>
  <c r="U25" i="21"/>
  <c r="V25" i="21"/>
  <c r="W25" i="21"/>
  <c r="X25" i="21"/>
  <c r="Y25" i="21"/>
  <c r="Z25" i="21"/>
  <c r="AA25" i="21"/>
  <c r="AB25" i="21"/>
  <c r="AC25" i="21"/>
  <c r="AD25" i="21"/>
  <c r="AE25" i="21"/>
  <c r="AF25" i="21"/>
  <c r="AG25" i="21"/>
  <c r="AH25" i="21"/>
  <c r="AI25" i="21"/>
  <c r="AJ25" i="21"/>
  <c r="AK25" i="21"/>
  <c r="AL25" i="21"/>
  <c r="AM25" i="21"/>
  <c r="AN25" i="21"/>
  <c r="AO25" i="21"/>
  <c r="AP25" i="21"/>
  <c r="AQ25" i="21"/>
  <c r="AR25" i="21"/>
  <c r="AS25" i="21"/>
  <c r="AT25" i="21"/>
  <c r="AU25" i="21"/>
  <c r="AV25" i="21"/>
  <c r="AW25" i="21"/>
  <c r="AX25" i="21"/>
  <c r="AY25" i="21"/>
  <c r="B26" i="21"/>
  <c r="C26" i="21"/>
  <c r="D26" i="21"/>
  <c r="E26" i="21"/>
  <c r="F26" i="21"/>
  <c r="G26" i="21"/>
  <c r="H26" i="21"/>
  <c r="I26" i="21"/>
  <c r="J26" i="21"/>
  <c r="K26" i="21"/>
  <c r="L26" i="21"/>
  <c r="M26" i="21"/>
  <c r="N26" i="21"/>
  <c r="O26" i="21"/>
  <c r="P26" i="21"/>
  <c r="Q26" i="21"/>
  <c r="R26" i="21"/>
  <c r="S26" i="21"/>
  <c r="T26" i="21"/>
  <c r="U26" i="21"/>
  <c r="V26" i="21"/>
  <c r="W26" i="21"/>
  <c r="X26" i="21"/>
  <c r="Y26" i="21"/>
  <c r="Z26" i="21"/>
  <c r="AA26" i="21"/>
  <c r="AB26" i="21"/>
  <c r="AC26" i="21"/>
  <c r="AD26" i="21"/>
  <c r="AE26" i="21"/>
  <c r="AF26" i="21"/>
  <c r="AG26" i="21"/>
  <c r="AH26" i="21"/>
  <c r="AI26" i="21"/>
  <c r="AJ26" i="21"/>
  <c r="AK26" i="21"/>
  <c r="AL26" i="21"/>
  <c r="AM26" i="21"/>
  <c r="AN26" i="21"/>
  <c r="AO26" i="21"/>
  <c r="AP26" i="21"/>
  <c r="AQ26" i="21"/>
  <c r="AR26" i="21"/>
  <c r="AS26" i="21"/>
  <c r="AT26" i="21"/>
  <c r="AU26" i="21"/>
  <c r="AV26" i="21"/>
  <c r="AW26" i="21"/>
  <c r="AX26" i="21"/>
  <c r="AY26" i="21"/>
  <c r="B27" i="21"/>
  <c r="C27" i="21"/>
  <c r="D27" i="21"/>
  <c r="E27" i="21"/>
  <c r="F27" i="21"/>
  <c r="G27" i="21"/>
  <c r="H27" i="21"/>
  <c r="I27" i="21"/>
  <c r="J27" i="21"/>
  <c r="K27" i="21"/>
  <c r="L27" i="21"/>
  <c r="M27" i="21"/>
  <c r="N27" i="21"/>
  <c r="O27" i="21"/>
  <c r="P27" i="21"/>
  <c r="Q27" i="21"/>
  <c r="R27" i="21"/>
  <c r="S27" i="21"/>
  <c r="T27" i="21"/>
  <c r="U27" i="21"/>
  <c r="V27" i="21"/>
  <c r="W27" i="21"/>
  <c r="X27" i="21"/>
  <c r="Y27" i="21"/>
  <c r="Z27" i="21"/>
  <c r="AA27" i="21"/>
  <c r="AB27" i="21"/>
  <c r="AC27" i="21"/>
  <c r="AD27" i="21"/>
  <c r="AE27" i="21"/>
  <c r="AF27" i="21"/>
  <c r="AG27" i="21"/>
  <c r="AH27" i="21"/>
  <c r="AI27" i="21"/>
  <c r="AJ27" i="21"/>
  <c r="AK27" i="21"/>
  <c r="AL27" i="21"/>
  <c r="AM27" i="21"/>
  <c r="AN27" i="21"/>
  <c r="AO27" i="21"/>
  <c r="AP27" i="21"/>
  <c r="AQ27" i="21"/>
  <c r="AR27" i="21"/>
  <c r="AS27" i="21"/>
  <c r="AT27" i="21"/>
  <c r="AU27" i="21"/>
  <c r="AV27" i="21"/>
  <c r="AW27" i="21"/>
  <c r="AX27" i="21"/>
  <c r="AY27" i="21"/>
  <c r="B29" i="21"/>
  <c r="C29" i="21"/>
  <c r="D29" i="21"/>
  <c r="E29" i="21"/>
  <c r="F29" i="21"/>
  <c r="G29" i="21"/>
  <c r="H29" i="21"/>
  <c r="I29" i="21"/>
  <c r="J29" i="21"/>
  <c r="K29" i="21"/>
  <c r="L29" i="21"/>
  <c r="M29" i="21"/>
  <c r="N29" i="21"/>
  <c r="O29" i="21"/>
  <c r="P29" i="21"/>
  <c r="Q29" i="21"/>
  <c r="R29" i="21"/>
  <c r="S29" i="21"/>
  <c r="T29" i="21"/>
  <c r="U29" i="21"/>
  <c r="V29" i="21"/>
  <c r="W29" i="21"/>
  <c r="X29" i="21"/>
  <c r="Y29" i="21"/>
  <c r="Z29" i="21"/>
  <c r="AA29" i="21"/>
  <c r="AB29" i="21"/>
  <c r="AC29" i="21"/>
  <c r="AD29" i="21"/>
  <c r="AE29" i="21"/>
  <c r="AF29" i="21"/>
  <c r="AG29" i="21"/>
  <c r="AH29" i="21"/>
  <c r="AI29" i="21"/>
  <c r="AJ29" i="21"/>
  <c r="AK29" i="21"/>
  <c r="AL29" i="21"/>
  <c r="AM29" i="21"/>
  <c r="AN29" i="21"/>
  <c r="AO29" i="21"/>
  <c r="AP29" i="21"/>
  <c r="AQ29" i="21"/>
  <c r="AR29" i="21"/>
  <c r="AS29" i="21"/>
  <c r="AT29" i="21"/>
  <c r="AU29" i="21"/>
  <c r="AV29" i="21"/>
  <c r="AW29" i="21"/>
  <c r="AX29" i="21"/>
  <c r="AY29" i="21"/>
  <c r="B30" i="21"/>
  <c r="C30" i="21"/>
  <c r="D30" i="21"/>
  <c r="E30" i="21"/>
  <c r="F30" i="21"/>
  <c r="G30" i="21"/>
  <c r="H30" i="21"/>
  <c r="I30" i="21"/>
  <c r="J30" i="21"/>
  <c r="K30" i="21"/>
  <c r="L30" i="21"/>
  <c r="M30" i="21"/>
  <c r="N30" i="21"/>
  <c r="O30" i="21"/>
  <c r="P30" i="21"/>
  <c r="Q30" i="21"/>
  <c r="R30" i="21"/>
  <c r="S30" i="21"/>
  <c r="T30" i="21"/>
  <c r="U30" i="21"/>
  <c r="V30" i="21"/>
  <c r="W30" i="21"/>
  <c r="X30" i="21"/>
  <c r="Y30" i="21"/>
  <c r="Z30" i="21"/>
  <c r="AA30" i="21"/>
  <c r="AB30" i="21"/>
  <c r="AC30" i="21"/>
  <c r="AD30" i="21"/>
  <c r="AE30" i="21"/>
  <c r="AF30" i="21"/>
  <c r="AG30" i="21"/>
  <c r="AH30" i="21"/>
  <c r="AI30" i="21"/>
  <c r="AJ30" i="21"/>
  <c r="AK30" i="21"/>
  <c r="AL30" i="21"/>
  <c r="AM30" i="21"/>
  <c r="AN30" i="21"/>
  <c r="AO30" i="21"/>
  <c r="AP30" i="21"/>
  <c r="AQ30" i="21"/>
  <c r="AR30" i="21"/>
  <c r="AS30" i="21"/>
  <c r="AT30" i="21"/>
  <c r="AU30" i="21"/>
  <c r="AV30" i="21"/>
  <c r="AW30" i="21"/>
  <c r="AX30" i="21"/>
  <c r="AY30" i="21"/>
  <c r="B31" i="21"/>
  <c r="C31" i="21"/>
  <c r="D31" i="21"/>
  <c r="E31" i="21"/>
  <c r="F31" i="21"/>
  <c r="G31" i="21"/>
  <c r="H31" i="21"/>
  <c r="I31" i="21"/>
  <c r="J31" i="21"/>
  <c r="K31" i="21"/>
  <c r="L31" i="21"/>
  <c r="M31" i="21"/>
  <c r="N31" i="21"/>
  <c r="O31" i="21"/>
  <c r="P31" i="21"/>
  <c r="Q31" i="21"/>
  <c r="R31" i="21"/>
  <c r="S31" i="21"/>
  <c r="T31" i="21"/>
  <c r="U31" i="21"/>
  <c r="V31" i="21"/>
  <c r="W31" i="21"/>
  <c r="X31" i="21"/>
  <c r="Y31" i="21"/>
  <c r="Z31" i="21"/>
  <c r="AA31" i="21"/>
  <c r="AB31" i="21"/>
  <c r="AC31" i="21"/>
  <c r="AD31" i="21"/>
  <c r="AE31" i="21"/>
  <c r="AF31" i="21"/>
  <c r="AG31" i="21"/>
  <c r="AH31" i="21"/>
  <c r="AI31" i="21"/>
  <c r="AJ31" i="21"/>
  <c r="AK31" i="21"/>
  <c r="AL31" i="21"/>
  <c r="AM31" i="21"/>
  <c r="AN31" i="21"/>
  <c r="AO31" i="21"/>
  <c r="AP31" i="21"/>
  <c r="AQ31" i="21"/>
  <c r="AR31" i="21"/>
  <c r="AS31" i="21"/>
  <c r="AT31" i="21"/>
  <c r="AU31" i="21"/>
  <c r="AV31" i="21"/>
  <c r="AW31" i="21"/>
  <c r="AX31" i="21"/>
  <c r="AY31" i="21"/>
  <c r="B32" i="21"/>
  <c r="C32" i="21"/>
  <c r="D32" i="21"/>
  <c r="E32" i="21"/>
  <c r="F32" i="21"/>
  <c r="G32" i="21"/>
  <c r="H32" i="21"/>
  <c r="I32" i="21"/>
  <c r="J32" i="21"/>
  <c r="K32" i="21"/>
  <c r="L32" i="21"/>
  <c r="M32" i="21"/>
  <c r="N32" i="21"/>
  <c r="O32" i="21"/>
  <c r="P32" i="21"/>
  <c r="Q32" i="21"/>
  <c r="R32" i="21"/>
  <c r="S32" i="21"/>
  <c r="T32" i="21"/>
  <c r="U32" i="21"/>
  <c r="V32" i="21"/>
  <c r="W32" i="21"/>
  <c r="X32" i="21"/>
  <c r="Y32" i="21"/>
  <c r="Z32" i="21"/>
  <c r="AA32" i="21"/>
  <c r="AB32" i="21"/>
  <c r="AC32" i="21"/>
  <c r="AD32" i="21"/>
  <c r="AE32" i="21"/>
  <c r="AF32" i="21"/>
  <c r="AG32" i="21"/>
  <c r="AH32" i="21"/>
  <c r="AI32" i="21"/>
  <c r="AJ32" i="21"/>
  <c r="AK32" i="21"/>
  <c r="AL32" i="21"/>
  <c r="AM32" i="21"/>
  <c r="AN32" i="21"/>
  <c r="AO32" i="21"/>
  <c r="AP32" i="21"/>
  <c r="AQ32" i="21"/>
  <c r="AR32" i="21"/>
  <c r="AS32" i="21"/>
  <c r="AT32" i="21"/>
  <c r="AU32" i="21"/>
  <c r="AV32" i="21"/>
  <c r="AW32" i="21"/>
  <c r="AX32" i="21"/>
  <c r="AY32" i="21"/>
  <c r="B34" i="21"/>
  <c r="C34" i="21"/>
  <c r="D34" i="21"/>
  <c r="E34" i="21"/>
  <c r="F34" i="21"/>
  <c r="G34" i="21"/>
  <c r="H34" i="21"/>
  <c r="I34" i="21"/>
  <c r="J34" i="21"/>
  <c r="K34" i="21"/>
  <c r="L34" i="21"/>
  <c r="M34" i="21"/>
  <c r="N34" i="21"/>
  <c r="O34" i="21"/>
  <c r="P34" i="21"/>
  <c r="Q34" i="21"/>
  <c r="R34" i="21"/>
  <c r="S34" i="21"/>
  <c r="T34" i="21"/>
  <c r="U34" i="21"/>
  <c r="V34" i="21"/>
  <c r="W34" i="21"/>
  <c r="X34" i="21"/>
  <c r="Y34" i="21"/>
  <c r="Z34" i="21"/>
  <c r="AA34" i="21"/>
  <c r="AB34" i="21"/>
  <c r="AC34" i="21"/>
  <c r="AD34" i="21"/>
  <c r="AE34" i="21"/>
  <c r="AF34" i="21"/>
  <c r="AG34" i="21"/>
  <c r="AH34" i="21"/>
  <c r="AI34" i="21"/>
  <c r="AJ34" i="21"/>
  <c r="AK34" i="21"/>
  <c r="AL34" i="21"/>
  <c r="AM34" i="21"/>
  <c r="AN34" i="21"/>
  <c r="AO34" i="21"/>
  <c r="AP34" i="21"/>
  <c r="AQ34" i="21"/>
  <c r="AR34" i="21"/>
  <c r="AS34" i="21"/>
  <c r="AT34" i="21"/>
  <c r="AU34" i="21"/>
  <c r="AV34" i="21"/>
  <c r="AW34" i="21"/>
  <c r="AX34" i="21"/>
  <c r="AY34" i="21"/>
  <c r="B35" i="21"/>
  <c r="C35" i="21"/>
  <c r="D35" i="21"/>
  <c r="E35" i="21"/>
  <c r="F35" i="21"/>
  <c r="G35" i="21"/>
  <c r="H35" i="21"/>
  <c r="I35" i="21"/>
  <c r="J35" i="21"/>
  <c r="K35" i="21"/>
  <c r="L35" i="21"/>
  <c r="M35" i="21"/>
  <c r="N35" i="21"/>
  <c r="O35" i="21"/>
  <c r="P35" i="21"/>
  <c r="Q35" i="21"/>
  <c r="R35" i="21"/>
  <c r="S35" i="21"/>
  <c r="T35" i="21"/>
  <c r="U35" i="21"/>
  <c r="V35" i="21"/>
  <c r="W35" i="21"/>
  <c r="X35" i="21"/>
  <c r="Y35" i="21"/>
  <c r="Z35" i="21"/>
  <c r="AA35" i="21"/>
  <c r="AB35" i="21"/>
  <c r="AC35" i="21"/>
  <c r="AD35" i="21"/>
  <c r="AE35" i="21"/>
  <c r="AF35" i="21"/>
  <c r="AG35" i="21"/>
  <c r="AH35" i="21"/>
  <c r="AI35" i="21"/>
  <c r="AJ35" i="21"/>
  <c r="AK35" i="21"/>
  <c r="AL35" i="21"/>
  <c r="AM35" i="21"/>
  <c r="AN35" i="21"/>
  <c r="AO35" i="21"/>
  <c r="AP35" i="21"/>
  <c r="AQ35" i="21"/>
  <c r="AR35" i="21"/>
  <c r="AS35" i="21"/>
  <c r="AT35" i="21"/>
  <c r="AU35" i="21"/>
  <c r="AV35" i="21"/>
  <c r="AW35" i="21"/>
  <c r="AX35" i="21"/>
  <c r="AY35" i="21"/>
  <c r="B36" i="21"/>
  <c r="C36" i="21"/>
  <c r="D36" i="21"/>
  <c r="E36" i="21"/>
  <c r="F36" i="21"/>
  <c r="G36" i="21"/>
  <c r="H36" i="21"/>
  <c r="I36" i="21"/>
  <c r="J36" i="21"/>
  <c r="K36" i="21"/>
  <c r="L36" i="21"/>
  <c r="M36" i="21"/>
  <c r="N36" i="21"/>
  <c r="O36" i="21"/>
  <c r="P36" i="21"/>
  <c r="Q36" i="21"/>
  <c r="R36" i="21"/>
  <c r="S36" i="21"/>
  <c r="T36" i="21"/>
  <c r="U36" i="21"/>
  <c r="V36" i="21"/>
  <c r="W36" i="21"/>
  <c r="X36" i="21"/>
  <c r="Y36" i="21"/>
  <c r="Z36" i="21"/>
  <c r="AA36" i="21"/>
  <c r="AB36" i="21"/>
  <c r="AC36" i="21"/>
  <c r="AD36" i="21"/>
  <c r="AE36" i="21"/>
  <c r="AF36" i="21"/>
  <c r="AG36" i="21"/>
  <c r="AH36" i="21"/>
  <c r="AI36" i="21"/>
  <c r="AJ36" i="21"/>
  <c r="AK36" i="21"/>
  <c r="AL36" i="21"/>
  <c r="AM36" i="21"/>
  <c r="AN36" i="21"/>
  <c r="AO36" i="21"/>
  <c r="AP36" i="21"/>
  <c r="AQ36" i="21"/>
  <c r="AR36" i="21"/>
  <c r="AS36" i="21"/>
  <c r="AT36" i="21"/>
  <c r="AU36" i="21"/>
  <c r="AV36" i="21"/>
  <c r="AW36" i="21"/>
  <c r="AX36" i="21"/>
  <c r="AY36" i="21"/>
  <c r="B37" i="21"/>
  <c r="C37" i="21"/>
  <c r="D37" i="21"/>
  <c r="E37" i="21"/>
  <c r="F37" i="21"/>
  <c r="G37" i="21"/>
  <c r="H37" i="21"/>
  <c r="I37" i="21"/>
  <c r="J37" i="21"/>
  <c r="K37" i="21"/>
  <c r="L37" i="21"/>
  <c r="M37" i="21"/>
  <c r="N37" i="21"/>
  <c r="O37" i="21"/>
  <c r="P37" i="21"/>
  <c r="Q37" i="21"/>
  <c r="R37" i="21"/>
  <c r="S37" i="21"/>
  <c r="T37" i="21"/>
  <c r="U37" i="21"/>
  <c r="V37" i="21"/>
  <c r="W37" i="21"/>
  <c r="X37" i="21"/>
  <c r="Y37" i="21"/>
  <c r="Z37" i="21"/>
  <c r="AA37" i="21"/>
  <c r="AB37" i="21"/>
  <c r="AC37" i="21"/>
  <c r="AD37" i="21"/>
  <c r="AE37" i="21"/>
  <c r="AF37" i="21"/>
  <c r="AG37" i="21"/>
  <c r="AH37" i="21"/>
  <c r="AI37" i="21"/>
  <c r="AJ37" i="21"/>
  <c r="AK37" i="21"/>
  <c r="AL37" i="21"/>
  <c r="AM37" i="21"/>
  <c r="AN37" i="21"/>
  <c r="AO37" i="21"/>
  <c r="AP37" i="21"/>
  <c r="AQ37" i="21"/>
  <c r="AR37" i="21"/>
  <c r="AS37" i="21"/>
  <c r="AT37" i="21"/>
  <c r="AU37" i="21"/>
  <c r="AV37" i="21"/>
  <c r="AW37" i="21"/>
  <c r="AX37" i="21"/>
  <c r="AY37" i="21"/>
  <c r="B38" i="21"/>
  <c r="C38" i="21"/>
  <c r="D38" i="21"/>
  <c r="E38" i="21"/>
  <c r="F38" i="21"/>
  <c r="G38" i="21"/>
  <c r="H38" i="21"/>
  <c r="I38" i="21"/>
  <c r="J38" i="21"/>
  <c r="K38" i="21"/>
  <c r="L38" i="21"/>
  <c r="M38" i="21"/>
  <c r="N38" i="21"/>
  <c r="O38" i="21"/>
  <c r="P38" i="21"/>
  <c r="Q38" i="21"/>
  <c r="R38" i="21"/>
  <c r="S38" i="21"/>
  <c r="T38" i="21"/>
  <c r="U38" i="21"/>
  <c r="V38" i="21"/>
  <c r="W38" i="21"/>
  <c r="X38" i="21"/>
  <c r="Y38" i="21"/>
  <c r="Z38" i="21"/>
  <c r="AA38" i="21"/>
  <c r="AB38" i="21"/>
  <c r="AC38" i="21"/>
  <c r="AD38" i="21"/>
  <c r="AE38" i="21"/>
  <c r="AF38" i="21"/>
  <c r="AG38" i="21"/>
  <c r="AH38" i="21"/>
  <c r="AI38" i="21"/>
  <c r="AJ38" i="21"/>
  <c r="AK38" i="21"/>
  <c r="AL38" i="21"/>
  <c r="AM38" i="21"/>
  <c r="AN38" i="21"/>
  <c r="AO38" i="21"/>
  <c r="AP38" i="21"/>
  <c r="AQ38" i="21"/>
  <c r="AR38" i="21"/>
  <c r="AS38" i="21"/>
  <c r="AT38" i="21"/>
  <c r="AU38" i="21"/>
  <c r="AV38" i="21"/>
  <c r="AW38" i="21"/>
  <c r="AX38" i="21"/>
  <c r="AY38" i="21"/>
  <c r="B39" i="21"/>
  <c r="C39" i="21"/>
  <c r="D39" i="21"/>
  <c r="E39" i="21"/>
  <c r="F39" i="21"/>
  <c r="G39" i="21"/>
  <c r="H39" i="21"/>
  <c r="I39" i="21"/>
  <c r="J39" i="21"/>
  <c r="K39" i="21"/>
  <c r="L39" i="21"/>
  <c r="M39" i="21"/>
  <c r="N39" i="21"/>
  <c r="O39" i="21"/>
  <c r="P39" i="21"/>
  <c r="Q39" i="21"/>
  <c r="R39" i="21"/>
  <c r="S39" i="21"/>
  <c r="T39" i="21"/>
  <c r="U39" i="21"/>
  <c r="V39" i="21"/>
  <c r="W39" i="21"/>
  <c r="X39" i="21"/>
  <c r="Y39" i="21"/>
  <c r="Z39" i="21"/>
  <c r="AA39" i="21"/>
  <c r="AB39" i="21"/>
  <c r="AC39" i="21"/>
  <c r="AD39" i="21"/>
  <c r="AE39" i="21"/>
  <c r="AF39" i="21"/>
  <c r="AG39" i="21"/>
  <c r="AH39" i="21"/>
  <c r="AI39" i="21"/>
  <c r="AJ39" i="21"/>
  <c r="AK39" i="21"/>
  <c r="AL39" i="21"/>
  <c r="AM39" i="21"/>
  <c r="AN39" i="21"/>
  <c r="AO39" i="21"/>
  <c r="AP39" i="21"/>
  <c r="AQ39" i="21"/>
  <c r="AR39" i="21"/>
  <c r="AS39" i="21"/>
  <c r="AT39" i="21"/>
  <c r="AU39" i="21"/>
  <c r="AV39" i="21"/>
  <c r="AW39" i="21"/>
  <c r="AX39" i="21"/>
  <c r="AY39" i="21"/>
  <c r="B41" i="21"/>
  <c r="C41" i="21"/>
  <c r="D41"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AD41" i="21"/>
  <c r="AE41" i="21"/>
  <c r="AF41" i="21"/>
  <c r="AG41" i="21"/>
  <c r="AH41" i="21"/>
  <c r="AI41" i="21"/>
  <c r="AJ41" i="21"/>
  <c r="AK41" i="21"/>
  <c r="AL41" i="21"/>
  <c r="AM41" i="21"/>
  <c r="AN41" i="21"/>
  <c r="AO41" i="21"/>
  <c r="AP41" i="21"/>
  <c r="AQ41" i="21"/>
  <c r="AR41" i="21"/>
  <c r="AS41" i="21"/>
  <c r="AT41" i="21"/>
  <c r="AU41" i="21"/>
  <c r="AV41" i="21"/>
  <c r="AW41" i="21"/>
  <c r="AX41" i="21"/>
  <c r="AY41" i="21"/>
  <c r="B42" i="21"/>
  <c r="C42" i="21"/>
  <c r="D42" i="21"/>
  <c r="E42" i="21"/>
  <c r="F42" i="21"/>
  <c r="G42" i="21"/>
  <c r="H42" i="21"/>
  <c r="I42" i="21"/>
  <c r="J42" i="21"/>
  <c r="K42" i="21"/>
  <c r="L42" i="21"/>
  <c r="M42" i="21"/>
  <c r="N42" i="21"/>
  <c r="O42" i="21"/>
  <c r="P42" i="21"/>
  <c r="Q42" i="21"/>
  <c r="R42" i="21"/>
  <c r="S42" i="21"/>
  <c r="T42" i="21"/>
  <c r="U42" i="21"/>
  <c r="V42" i="21"/>
  <c r="W42" i="21"/>
  <c r="X42" i="21"/>
  <c r="Y42" i="21"/>
  <c r="Z42" i="21"/>
  <c r="AA42" i="21"/>
  <c r="AB42" i="21"/>
  <c r="AC42" i="21"/>
  <c r="AD42" i="21"/>
  <c r="AE42" i="21"/>
  <c r="AF42" i="21"/>
  <c r="AG42" i="21"/>
  <c r="AH42" i="21"/>
  <c r="AI42" i="21"/>
  <c r="AJ42" i="21"/>
  <c r="AK42" i="21"/>
  <c r="AL42" i="21"/>
  <c r="AM42" i="21"/>
  <c r="AN42" i="21"/>
  <c r="AO42" i="21"/>
  <c r="AP42" i="21"/>
  <c r="AQ42" i="21"/>
  <c r="AR42" i="21"/>
  <c r="AS42" i="21"/>
  <c r="AT42" i="21"/>
  <c r="AU42" i="21"/>
  <c r="AV42" i="21"/>
  <c r="AW42" i="21"/>
  <c r="AX42" i="21"/>
  <c r="AY42" i="21"/>
  <c r="B43" i="21"/>
  <c r="C43" i="21"/>
  <c r="D43" i="21"/>
  <c r="E43" i="21"/>
  <c r="F43" i="21"/>
  <c r="G43" i="21"/>
  <c r="H43" i="21"/>
  <c r="I43" i="21"/>
  <c r="J43" i="21"/>
  <c r="K43" i="21"/>
  <c r="L43" i="21"/>
  <c r="M43" i="21"/>
  <c r="N43" i="21"/>
  <c r="O43" i="21"/>
  <c r="P43" i="21"/>
  <c r="Q43" i="21"/>
  <c r="R43" i="21"/>
  <c r="S43" i="21"/>
  <c r="T43" i="21"/>
  <c r="U43" i="21"/>
  <c r="V43" i="21"/>
  <c r="W43" i="21"/>
  <c r="X43" i="21"/>
  <c r="Y43" i="21"/>
  <c r="Z43" i="21"/>
  <c r="AA43" i="21"/>
  <c r="AB43" i="21"/>
  <c r="AC43" i="21"/>
  <c r="AD43" i="21"/>
  <c r="AE43" i="21"/>
  <c r="AF43" i="21"/>
  <c r="AG43" i="21"/>
  <c r="AH43" i="21"/>
  <c r="AI43" i="21"/>
  <c r="AJ43" i="21"/>
  <c r="AK43" i="21"/>
  <c r="AL43" i="21"/>
  <c r="AM43" i="21"/>
  <c r="AN43" i="21"/>
  <c r="AO43" i="21"/>
  <c r="AP43" i="21"/>
  <c r="AQ43" i="21"/>
  <c r="AR43" i="21"/>
  <c r="AS43" i="21"/>
  <c r="AT43" i="21"/>
  <c r="AU43" i="21"/>
  <c r="AV43" i="21"/>
  <c r="AW43" i="21"/>
  <c r="AX43" i="21"/>
  <c r="AY43" i="21"/>
  <c r="B44" i="21"/>
  <c r="C44" i="21"/>
  <c r="D44" i="21"/>
  <c r="E44" i="21"/>
  <c r="F44" i="21"/>
  <c r="G44" i="21"/>
  <c r="H44" i="21"/>
  <c r="I44" i="21"/>
  <c r="J44" i="21"/>
  <c r="K44" i="21"/>
  <c r="L44" i="21"/>
  <c r="M44" i="21"/>
  <c r="N44" i="21"/>
  <c r="O44" i="21"/>
  <c r="P44" i="21"/>
  <c r="Q44" i="21"/>
  <c r="R44" i="21"/>
  <c r="S44" i="21"/>
  <c r="T44" i="21"/>
  <c r="U44" i="21"/>
  <c r="V44" i="21"/>
  <c r="W44" i="21"/>
  <c r="X44" i="21"/>
  <c r="Y44" i="21"/>
  <c r="Z44" i="21"/>
  <c r="AA44" i="21"/>
  <c r="AB44" i="21"/>
  <c r="AC44" i="21"/>
  <c r="AD44" i="21"/>
  <c r="AE44" i="21"/>
  <c r="AF44" i="21"/>
  <c r="AG44" i="21"/>
  <c r="AH44" i="21"/>
  <c r="AI44" i="21"/>
  <c r="AJ44" i="21"/>
  <c r="AK44" i="21"/>
  <c r="AL44" i="21"/>
  <c r="AM44" i="21"/>
  <c r="AN44" i="21"/>
  <c r="AO44" i="21"/>
  <c r="AP44" i="21"/>
  <c r="AQ44" i="21"/>
  <c r="AR44" i="21"/>
  <c r="AS44" i="21"/>
  <c r="AT44" i="21"/>
  <c r="AU44" i="21"/>
  <c r="AV44" i="21"/>
  <c r="AW44" i="21"/>
  <c r="AX44" i="21"/>
  <c r="AY44" i="21"/>
  <c r="B45" i="21"/>
  <c r="C45" i="21"/>
  <c r="D45" i="21"/>
  <c r="E45" i="21"/>
  <c r="F45" i="21"/>
  <c r="G45" i="21"/>
  <c r="H45" i="21"/>
  <c r="I45" i="21"/>
  <c r="J45" i="21"/>
  <c r="K45" i="21"/>
  <c r="L45" i="21"/>
  <c r="M45" i="21"/>
  <c r="N45" i="21"/>
  <c r="O45" i="21"/>
  <c r="P45" i="21"/>
  <c r="Q45" i="21"/>
  <c r="R45" i="21"/>
  <c r="S45" i="21"/>
  <c r="T45" i="21"/>
  <c r="U45" i="21"/>
  <c r="V45" i="21"/>
  <c r="W45" i="21"/>
  <c r="X45" i="21"/>
  <c r="Y45" i="21"/>
  <c r="Z45" i="21"/>
  <c r="AA45" i="21"/>
  <c r="AB45" i="21"/>
  <c r="AC45" i="21"/>
  <c r="AD45" i="21"/>
  <c r="AE45" i="21"/>
  <c r="AF45" i="21"/>
  <c r="AG45" i="21"/>
  <c r="AH45" i="21"/>
  <c r="AI45" i="21"/>
  <c r="AJ45" i="21"/>
  <c r="AK45" i="21"/>
  <c r="AL45" i="21"/>
  <c r="AM45" i="21"/>
  <c r="AN45" i="21"/>
  <c r="AO45" i="21"/>
  <c r="AP45" i="21"/>
  <c r="AQ45" i="21"/>
  <c r="AR45" i="21"/>
  <c r="AS45" i="21"/>
  <c r="AT45" i="21"/>
  <c r="AU45" i="21"/>
  <c r="AV45" i="21"/>
  <c r="AW45" i="21"/>
  <c r="AX45" i="21"/>
  <c r="AY45" i="21"/>
  <c r="B46" i="21"/>
  <c r="C46" i="21"/>
  <c r="D46" i="21"/>
  <c r="E46" i="21"/>
  <c r="F46" i="21"/>
  <c r="G46" i="21"/>
  <c r="H46" i="21"/>
  <c r="I46" i="21"/>
  <c r="J46" i="21"/>
  <c r="K46" i="21"/>
  <c r="L46" i="21"/>
  <c r="M46" i="21"/>
  <c r="N46" i="21"/>
  <c r="O46" i="21"/>
  <c r="P46" i="21"/>
  <c r="Q46" i="21"/>
  <c r="R46" i="21"/>
  <c r="S46" i="21"/>
  <c r="T46" i="21"/>
  <c r="U46" i="21"/>
  <c r="V46" i="21"/>
  <c r="W46" i="21"/>
  <c r="X46" i="21"/>
  <c r="Y46" i="21"/>
  <c r="Z46" i="21"/>
  <c r="AA46" i="21"/>
  <c r="AB46" i="21"/>
  <c r="AC46" i="21"/>
  <c r="AD46" i="21"/>
  <c r="AE46" i="21"/>
  <c r="AF46" i="21"/>
  <c r="AG46" i="21"/>
  <c r="AH46" i="21"/>
  <c r="AI46" i="21"/>
  <c r="AJ46" i="21"/>
  <c r="AK46" i="21"/>
  <c r="AL46" i="21"/>
  <c r="AM46" i="21"/>
  <c r="AN46" i="21"/>
  <c r="AO46" i="21"/>
  <c r="AP46" i="21"/>
  <c r="AQ46" i="21"/>
  <c r="AR46" i="21"/>
  <c r="AS46" i="21"/>
  <c r="AT46" i="21"/>
  <c r="AU46" i="21"/>
  <c r="AV46" i="21"/>
  <c r="AW46" i="21"/>
  <c r="AX46" i="21"/>
  <c r="AY46" i="21"/>
  <c r="B47" i="21"/>
  <c r="C47" i="21"/>
  <c r="D47" i="21"/>
  <c r="E47" i="21"/>
  <c r="F47" i="21"/>
  <c r="G47" i="21"/>
  <c r="H47" i="21"/>
  <c r="I47" i="21"/>
  <c r="J47" i="21"/>
  <c r="K47" i="21"/>
  <c r="L47" i="21"/>
  <c r="M47" i="21"/>
  <c r="N47" i="21"/>
  <c r="O47" i="21"/>
  <c r="P47" i="21"/>
  <c r="Q47" i="21"/>
  <c r="R47" i="21"/>
  <c r="S47" i="21"/>
  <c r="T47" i="21"/>
  <c r="U47" i="21"/>
  <c r="V47" i="21"/>
  <c r="W47" i="21"/>
  <c r="X47" i="21"/>
  <c r="Y47" i="21"/>
  <c r="Z47" i="21"/>
  <c r="AA47" i="21"/>
  <c r="AB47" i="21"/>
  <c r="AC47" i="21"/>
  <c r="AD47" i="21"/>
  <c r="AE47" i="21"/>
  <c r="AF47" i="21"/>
  <c r="AG47" i="21"/>
  <c r="AH47" i="21"/>
  <c r="AI47" i="21"/>
  <c r="AJ47" i="21"/>
  <c r="AK47" i="21"/>
  <c r="AL47" i="21"/>
  <c r="AM47" i="21"/>
  <c r="AN47" i="21"/>
  <c r="AO47" i="21"/>
  <c r="AP47" i="21"/>
  <c r="AQ47" i="21"/>
  <c r="AR47" i="21"/>
  <c r="AS47" i="21"/>
  <c r="AT47" i="21"/>
  <c r="AU47" i="21"/>
  <c r="AV47" i="21"/>
  <c r="AW47" i="21"/>
  <c r="AX47" i="21"/>
  <c r="AY47" i="21"/>
  <c r="B48" i="21"/>
  <c r="C48" i="21"/>
  <c r="D48" i="21"/>
  <c r="E48" i="21"/>
  <c r="F48" i="21"/>
  <c r="G48" i="21"/>
  <c r="H48" i="21"/>
  <c r="I48" i="21"/>
  <c r="J48" i="21"/>
  <c r="K48" i="21"/>
  <c r="L48" i="21"/>
  <c r="M48" i="21"/>
  <c r="N48" i="21"/>
  <c r="O48" i="21"/>
  <c r="P48" i="21"/>
  <c r="Q48" i="21"/>
  <c r="R48" i="21"/>
  <c r="S48" i="21"/>
  <c r="T48" i="21"/>
  <c r="U48" i="21"/>
  <c r="V48" i="21"/>
  <c r="W48" i="21"/>
  <c r="X48" i="21"/>
  <c r="Y48" i="21"/>
  <c r="Z48" i="21"/>
  <c r="AA48" i="21"/>
  <c r="AB48" i="21"/>
  <c r="AC48" i="21"/>
  <c r="AD48" i="21"/>
  <c r="AE48" i="21"/>
  <c r="AF48" i="21"/>
  <c r="AG48" i="21"/>
  <c r="AH48" i="21"/>
  <c r="AI48" i="21"/>
  <c r="AJ48" i="21"/>
  <c r="AK48" i="21"/>
  <c r="AL48" i="21"/>
  <c r="AM48" i="21"/>
  <c r="AN48" i="21"/>
  <c r="AO48" i="21"/>
  <c r="AP48" i="21"/>
  <c r="AQ48" i="21"/>
  <c r="AR48" i="21"/>
  <c r="AS48" i="21"/>
  <c r="AT48" i="21"/>
  <c r="AU48" i="21"/>
  <c r="AV48" i="21"/>
  <c r="AW48" i="21"/>
  <c r="AX48" i="21"/>
  <c r="AY48" i="21"/>
  <c r="B50" i="21"/>
  <c r="C50" i="21"/>
  <c r="D50" i="21"/>
  <c r="E50" i="21"/>
  <c r="F50" i="21"/>
  <c r="G50" i="21"/>
  <c r="H50" i="21"/>
  <c r="I50" i="21"/>
  <c r="J50" i="21"/>
  <c r="K50" i="21"/>
  <c r="L50" i="21"/>
  <c r="M50" i="21"/>
  <c r="N50" i="21"/>
  <c r="O50" i="21"/>
  <c r="P50" i="21"/>
  <c r="Q50" i="21"/>
  <c r="R50" i="21"/>
  <c r="S50" i="21"/>
  <c r="T50" i="21"/>
  <c r="U50" i="21"/>
  <c r="V50" i="21"/>
  <c r="W50" i="21"/>
  <c r="X50" i="21"/>
  <c r="Y50" i="21"/>
  <c r="Z50" i="21"/>
  <c r="AA50" i="21"/>
  <c r="AB50" i="21"/>
  <c r="AC50" i="21"/>
  <c r="AD50" i="21"/>
  <c r="AE50" i="21"/>
  <c r="AF50" i="21"/>
  <c r="AG50" i="21"/>
  <c r="AH50" i="21"/>
  <c r="AI50" i="21"/>
  <c r="AJ50" i="21"/>
  <c r="AK50" i="21"/>
  <c r="AL50" i="21"/>
  <c r="AM50" i="21"/>
  <c r="AN50" i="21"/>
  <c r="AO50" i="21"/>
  <c r="AP50" i="21"/>
  <c r="AQ50" i="21"/>
  <c r="AR50" i="21"/>
  <c r="AS50" i="21"/>
  <c r="AT50" i="21"/>
  <c r="AU50" i="21"/>
  <c r="AV50" i="21"/>
  <c r="AW50" i="21"/>
  <c r="AX50" i="21"/>
  <c r="AY50" i="21"/>
  <c r="B51" i="21"/>
  <c r="C51" i="21"/>
  <c r="D51" i="21"/>
  <c r="E51" i="21"/>
  <c r="F51" i="21"/>
  <c r="G51" i="21"/>
  <c r="H51" i="21"/>
  <c r="I51" i="21"/>
  <c r="J51" i="21"/>
  <c r="K51" i="21"/>
  <c r="L51" i="21"/>
  <c r="M51" i="21"/>
  <c r="N51" i="21"/>
  <c r="O51" i="21"/>
  <c r="P51" i="21"/>
  <c r="Q51" i="21"/>
  <c r="R51" i="21"/>
  <c r="S51" i="21"/>
  <c r="T51" i="21"/>
  <c r="U51" i="21"/>
  <c r="V51" i="21"/>
  <c r="W51" i="21"/>
  <c r="X51" i="21"/>
  <c r="Y51" i="21"/>
  <c r="Z51" i="21"/>
  <c r="AA51" i="21"/>
  <c r="AB51" i="21"/>
  <c r="AC51" i="21"/>
  <c r="AD51" i="21"/>
  <c r="AE51" i="21"/>
  <c r="AF51" i="21"/>
  <c r="AG51" i="21"/>
  <c r="AH51" i="21"/>
  <c r="AI51" i="21"/>
  <c r="AJ51" i="21"/>
  <c r="AK51" i="21"/>
  <c r="AL51" i="21"/>
  <c r="AM51" i="21"/>
  <c r="AN51" i="21"/>
  <c r="AO51" i="21"/>
  <c r="AP51" i="21"/>
  <c r="AQ51" i="21"/>
  <c r="AR51" i="21"/>
  <c r="AS51" i="21"/>
  <c r="AT51" i="21"/>
  <c r="AU51" i="21"/>
  <c r="AV51" i="21"/>
  <c r="AW51" i="21"/>
  <c r="AX51" i="21"/>
  <c r="AY51" i="21"/>
  <c r="B53" i="21"/>
  <c r="C53" i="21"/>
  <c r="D53" i="21"/>
  <c r="E53" i="21"/>
  <c r="F53" i="21"/>
  <c r="G53" i="21"/>
  <c r="H53" i="21"/>
  <c r="I53" i="21"/>
  <c r="J53" i="21"/>
  <c r="K53" i="21"/>
  <c r="L53" i="21"/>
  <c r="M53" i="21"/>
  <c r="N53" i="21"/>
  <c r="O53" i="21"/>
  <c r="P53" i="21"/>
  <c r="Q53" i="21"/>
  <c r="R53" i="21"/>
  <c r="S53" i="21"/>
  <c r="T53" i="21"/>
  <c r="U53" i="21"/>
  <c r="V53" i="21"/>
  <c r="W53" i="21"/>
  <c r="X53" i="21"/>
  <c r="Y53" i="21"/>
  <c r="Z53" i="21"/>
  <c r="AA53" i="21"/>
  <c r="AB53" i="21"/>
  <c r="AC53" i="21"/>
  <c r="AD53" i="21"/>
  <c r="AE53" i="21"/>
  <c r="AF53" i="21"/>
  <c r="AG53" i="21"/>
  <c r="AH53" i="21"/>
  <c r="AI53" i="21"/>
  <c r="AJ53" i="21"/>
  <c r="AK53" i="21"/>
  <c r="AL53" i="21"/>
  <c r="AM53" i="21"/>
  <c r="AN53" i="21"/>
  <c r="AO53" i="21"/>
  <c r="AP53" i="21"/>
  <c r="AQ53" i="21"/>
  <c r="AR53" i="21"/>
  <c r="AS53" i="21"/>
  <c r="AT53" i="21"/>
  <c r="AU53" i="21"/>
  <c r="AV53" i="21"/>
  <c r="AW53" i="21"/>
  <c r="AX53" i="21"/>
  <c r="AY53" i="21"/>
  <c r="B54" i="21"/>
  <c r="C54" i="21"/>
  <c r="D54" i="21"/>
  <c r="E54" i="21"/>
  <c r="F54" i="21"/>
  <c r="G54" i="21"/>
  <c r="H54" i="21"/>
  <c r="I54" i="21"/>
  <c r="J54" i="21"/>
  <c r="K54" i="21"/>
  <c r="L54" i="21"/>
  <c r="M54" i="21"/>
  <c r="N54" i="21"/>
  <c r="O54" i="21"/>
  <c r="P54" i="21"/>
  <c r="Q54" i="21"/>
  <c r="R54" i="21"/>
  <c r="S54" i="21"/>
  <c r="T54" i="21"/>
  <c r="U54" i="21"/>
  <c r="V54" i="21"/>
  <c r="W54" i="21"/>
  <c r="X54" i="21"/>
  <c r="Y54" i="21"/>
  <c r="Z54" i="21"/>
  <c r="AA54" i="21"/>
  <c r="AB54" i="21"/>
  <c r="AC54" i="21"/>
  <c r="AD54" i="21"/>
  <c r="AE54" i="21"/>
  <c r="AF54" i="21"/>
  <c r="AG54" i="21"/>
  <c r="AH54" i="21"/>
  <c r="AI54" i="21"/>
  <c r="AJ54" i="21"/>
  <c r="AK54" i="21"/>
  <c r="AL54" i="21"/>
  <c r="AM54" i="21"/>
  <c r="AN54" i="21"/>
  <c r="AO54" i="21"/>
  <c r="AP54" i="21"/>
  <c r="AQ54" i="21"/>
  <c r="AR54" i="21"/>
  <c r="AS54" i="21"/>
  <c r="AT54" i="21"/>
  <c r="AU54" i="21"/>
  <c r="AV54" i="21"/>
  <c r="AW54" i="21"/>
  <c r="AX54" i="21"/>
  <c r="AY54" i="21"/>
  <c r="B55" i="21"/>
  <c r="C55" i="21"/>
  <c r="D55" i="21"/>
  <c r="E55" i="21"/>
  <c r="F55" i="21"/>
  <c r="G55" i="21"/>
  <c r="H55" i="21"/>
  <c r="I55" i="21"/>
  <c r="J55" i="21"/>
  <c r="K55" i="21"/>
  <c r="L55" i="21"/>
  <c r="M55" i="21"/>
  <c r="N55" i="21"/>
  <c r="O55" i="21"/>
  <c r="P55" i="21"/>
  <c r="Q55" i="21"/>
  <c r="R55" i="21"/>
  <c r="S55" i="21"/>
  <c r="T55" i="21"/>
  <c r="U55" i="21"/>
  <c r="V55" i="21"/>
  <c r="W55" i="21"/>
  <c r="X55" i="21"/>
  <c r="Y55" i="21"/>
  <c r="Z55" i="21"/>
  <c r="AA55" i="21"/>
  <c r="AB55" i="21"/>
  <c r="AC55" i="21"/>
  <c r="AD55" i="21"/>
  <c r="AE55" i="21"/>
  <c r="AF55" i="21"/>
  <c r="AG55" i="21"/>
  <c r="AH55" i="21"/>
  <c r="AI55" i="21"/>
  <c r="AJ55" i="21"/>
  <c r="AK55" i="21"/>
  <c r="AL55" i="21"/>
  <c r="AM55" i="21"/>
  <c r="AN55" i="21"/>
  <c r="AO55" i="21"/>
  <c r="AP55" i="21"/>
  <c r="AQ55" i="21"/>
  <c r="AR55" i="21"/>
  <c r="AS55" i="21"/>
  <c r="AT55" i="21"/>
  <c r="AU55" i="21"/>
  <c r="AV55" i="21"/>
  <c r="AW55" i="21"/>
  <c r="AX55" i="21"/>
  <c r="AY55" i="21"/>
  <c r="B56" i="21"/>
  <c r="C56" i="21"/>
  <c r="D56" i="21"/>
  <c r="E56" i="21"/>
  <c r="F56" i="21"/>
  <c r="G56" i="21"/>
  <c r="H56" i="21"/>
  <c r="I56" i="21"/>
  <c r="J56" i="21"/>
  <c r="K56" i="21"/>
  <c r="L56" i="21"/>
  <c r="M56" i="21"/>
  <c r="N56" i="21"/>
  <c r="O56" i="21"/>
  <c r="P56" i="21"/>
  <c r="Q56" i="21"/>
  <c r="R56" i="21"/>
  <c r="S56" i="21"/>
  <c r="T56" i="21"/>
  <c r="U56" i="21"/>
  <c r="V56" i="21"/>
  <c r="W56" i="21"/>
  <c r="X56" i="21"/>
  <c r="Y56" i="21"/>
  <c r="Z56" i="21"/>
  <c r="AA56" i="21"/>
  <c r="AB56" i="21"/>
  <c r="AC56" i="21"/>
  <c r="AD56" i="21"/>
  <c r="AE56" i="21"/>
  <c r="AF56" i="21"/>
  <c r="AG56" i="21"/>
  <c r="AH56" i="21"/>
  <c r="AI56" i="21"/>
  <c r="AJ56" i="21"/>
  <c r="AK56" i="21"/>
  <c r="AL56" i="21"/>
  <c r="AM56" i="21"/>
  <c r="AN56" i="21"/>
  <c r="AO56" i="21"/>
  <c r="AP56" i="21"/>
  <c r="AQ56" i="21"/>
  <c r="AR56" i="21"/>
  <c r="AS56" i="21"/>
  <c r="AT56" i="21"/>
  <c r="AU56" i="21"/>
  <c r="AV56" i="21"/>
  <c r="AW56" i="21"/>
  <c r="AX56" i="21"/>
  <c r="AY56" i="21"/>
  <c r="B57" i="21"/>
  <c r="C57" i="21"/>
  <c r="D57" i="21"/>
  <c r="E57" i="21"/>
  <c r="F57" i="21"/>
  <c r="G57" i="21"/>
  <c r="H57" i="21"/>
  <c r="I57" i="21"/>
  <c r="J57" i="21"/>
  <c r="K57" i="21"/>
  <c r="L57" i="21"/>
  <c r="M57" i="21"/>
  <c r="N57" i="21"/>
  <c r="O57" i="21"/>
  <c r="P57" i="21"/>
  <c r="Q57" i="21"/>
  <c r="R57" i="21"/>
  <c r="S57" i="21"/>
  <c r="T57" i="21"/>
  <c r="U57" i="21"/>
  <c r="V57" i="21"/>
  <c r="W57" i="21"/>
  <c r="X57" i="21"/>
  <c r="Y57" i="21"/>
  <c r="Z57" i="21"/>
  <c r="AA57" i="21"/>
  <c r="AB57" i="21"/>
  <c r="AC57" i="21"/>
  <c r="AD57" i="21"/>
  <c r="AE57" i="21"/>
  <c r="AF57" i="21"/>
  <c r="AG57" i="21"/>
  <c r="AH57" i="21"/>
  <c r="AI57" i="21"/>
  <c r="AJ57" i="21"/>
  <c r="AK57" i="21"/>
  <c r="AL57" i="21"/>
  <c r="AM57" i="21"/>
  <c r="AN57" i="21"/>
  <c r="AO57" i="21"/>
  <c r="AP57" i="21"/>
  <c r="AQ57" i="21"/>
  <c r="AR57" i="21"/>
  <c r="AS57" i="21"/>
  <c r="AT57" i="21"/>
  <c r="AU57" i="21"/>
  <c r="AV57" i="21"/>
  <c r="AW57" i="21"/>
  <c r="AX57" i="21"/>
  <c r="AY57" i="21"/>
  <c r="B58" i="21"/>
  <c r="C58" i="21"/>
  <c r="D58" i="21"/>
  <c r="E58" i="21"/>
  <c r="F58" i="21"/>
  <c r="G58" i="21"/>
  <c r="H58" i="21"/>
  <c r="I58" i="21"/>
  <c r="J58" i="21"/>
  <c r="K58" i="21"/>
  <c r="L58" i="21"/>
  <c r="M58" i="21"/>
  <c r="N58" i="21"/>
  <c r="O58" i="21"/>
  <c r="P58" i="21"/>
  <c r="Q58" i="21"/>
  <c r="R58" i="21"/>
  <c r="S58" i="21"/>
  <c r="T58" i="21"/>
  <c r="U58" i="21"/>
  <c r="V58" i="21"/>
  <c r="W58" i="21"/>
  <c r="X58" i="21"/>
  <c r="Y58" i="21"/>
  <c r="Z58" i="21"/>
  <c r="AA58" i="21"/>
  <c r="AB58" i="21"/>
  <c r="AC58" i="21"/>
  <c r="AD58" i="21"/>
  <c r="AE58" i="21"/>
  <c r="AF58" i="21"/>
  <c r="AG58" i="21"/>
  <c r="AH58" i="21"/>
  <c r="AI58" i="21"/>
  <c r="AJ58" i="21"/>
  <c r="AK58" i="21"/>
  <c r="AL58" i="21"/>
  <c r="AM58" i="21"/>
  <c r="AN58" i="21"/>
  <c r="AO58" i="21"/>
  <c r="AP58" i="21"/>
  <c r="AQ58" i="21"/>
  <c r="AR58" i="21"/>
  <c r="AS58" i="21"/>
  <c r="AT58" i="21"/>
  <c r="AU58" i="21"/>
  <c r="AV58" i="21"/>
  <c r="AW58" i="21"/>
  <c r="AX58" i="21"/>
  <c r="AY58" i="21"/>
  <c r="B3" i="104"/>
  <c r="C3" i="104"/>
  <c r="D3" i="104"/>
  <c r="E3" i="104"/>
  <c r="F3" i="104"/>
  <c r="G3" i="104"/>
  <c r="H3" i="104"/>
  <c r="I3" i="104"/>
  <c r="J3" i="104"/>
  <c r="K3" i="104"/>
  <c r="L3" i="104"/>
  <c r="M3" i="104"/>
  <c r="N3" i="104"/>
  <c r="O3" i="104"/>
  <c r="P3" i="104"/>
  <c r="Q3" i="104"/>
  <c r="R3" i="104"/>
  <c r="S3" i="104"/>
  <c r="T3" i="104"/>
  <c r="U3" i="104"/>
  <c r="V3" i="104"/>
  <c r="W3" i="104"/>
  <c r="X3" i="104"/>
  <c r="Y3" i="104"/>
  <c r="Z3" i="104"/>
  <c r="AA3" i="104"/>
  <c r="AB3" i="104"/>
  <c r="AC3" i="104"/>
  <c r="AD3" i="104"/>
  <c r="AE3" i="104"/>
  <c r="AF3" i="104"/>
  <c r="AG3" i="104"/>
  <c r="AH3" i="104"/>
  <c r="AI3" i="104"/>
  <c r="AJ3" i="104"/>
  <c r="AK3" i="104"/>
  <c r="AL3" i="104"/>
  <c r="AM3" i="104"/>
  <c r="AN3" i="104"/>
  <c r="AO3" i="104"/>
  <c r="AP3" i="104"/>
  <c r="AQ3" i="104"/>
  <c r="AR3" i="104"/>
  <c r="AS3" i="104"/>
  <c r="AT3" i="104"/>
  <c r="AU3" i="104"/>
  <c r="AV3" i="104"/>
  <c r="AW3" i="104"/>
  <c r="AX3" i="104"/>
  <c r="AY3" i="104"/>
  <c r="B4" i="104"/>
  <c r="C4" i="104"/>
  <c r="D4" i="104"/>
  <c r="E4" i="104"/>
  <c r="F4" i="104"/>
  <c r="G4" i="104"/>
  <c r="H4" i="104"/>
  <c r="I4" i="104"/>
  <c r="J4" i="104"/>
  <c r="K4" i="104"/>
  <c r="L4" i="104"/>
  <c r="M4" i="104"/>
  <c r="N4" i="104"/>
  <c r="O4" i="104"/>
  <c r="P4" i="104"/>
  <c r="Q4" i="104"/>
  <c r="R4" i="104"/>
  <c r="S4" i="104"/>
  <c r="T4" i="104"/>
  <c r="U4" i="104"/>
  <c r="V4" i="104"/>
  <c r="W4" i="104"/>
  <c r="X4" i="104"/>
  <c r="Y4" i="104"/>
  <c r="Z4" i="104"/>
  <c r="AA4" i="104"/>
  <c r="AB4" i="104"/>
  <c r="AC4" i="104"/>
  <c r="AD4" i="104"/>
  <c r="AE4" i="104"/>
  <c r="AF4" i="104"/>
  <c r="AG4" i="104"/>
  <c r="AH4" i="104"/>
  <c r="AI4" i="104"/>
  <c r="AJ4" i="104"/>
  <c r="AK4" i="104"/>
  <c r="AL4" i="104"/>
  <c r="AM4" i="104"/>
  <c r="AN4" i="104"/>
  <c r="AO4" i="104"/>
  <c r="AP4" i="104"/>
  <c r="AQ4" i="104"/>
  <c r="AR4" i="104"/>
  <c r="AS4" i="104"/>
  <c r="AT4" i="104"/>
  <c r="AU4" i="104"/>
  <c r="AV4" i="104"/>
  <c r="AW4" i="104"/>
  <c r="AX4" i="104"/>
  <c r="AY4" i="104"/>
  <c r="B6" i="104"/>
  <c r="C6" i="104"/>
  <c r="D6" i="104"/>
  <c r="E6" i="104"/>
  <c r="F6" i="104"/>
  <c r="G6" i="104"/>
  <c r="H6" i="104"/>
  <c r="I6" i="104"/>
  <c r="J6" i="104"/>
  <c r="K6" i="104"/>
  <c r="L6" i="104"/>
  <c r="M6" i="104"/>
  <c r="N6" i="104"/>
  <c r="O6" i="104"/>
  <c r="P6" i="104"/>
  <c r="Q6" i="104"/>
  <c r="R6" i="104"/>
  <c r="S6" i="104"/>
  <c r="T6" i="104"/>
  <c r="U6" i="104"/>
  <c r="V6" i="104"/>
  <c r="W6" i="104"/>
  <c r="X6" i="104"/>
  <c r="Y6" i="104"/>
  <c r="Z6" i="104"/>
  <c r="AA6" i="104"/>
  <c r="AB6" i="104"/>
  <c r="AC6" i="104"/>
  <c r="AD6" i="104"/>
  <c r="AE6" i="104"/>
  <c r="AF6" i="104"/>
  <c r="AG6" i="104"/>
  <c r="AH6" i="104"/>
  <c r="AI6" i="104"/>
  <c r="AJ6" i="104"/>
  <c r="AK6" i="104"/>
  <c r="AL6" i="104"/>
  <c r="AM6" i="104"/>
  <c r="AN6" i="104"/>
  <c r="AO6" i="104"/>
  <c r="AP6" i="104"/>
  <c r="AQ6" i="104"/>
  <c r="AR6" i="104"/>
  <c r="AS6" i="104"/>
  <c r="AT6" i="104"/>
  <c r="AU6" i="104"/>
  <c r="AV6" i="104"/>
  <c r="AW6" i="104"/>
  <c r="AX6" i="104"/>
  <c r="AY6" i="104"/>
  <c r="B7" i="104"/>
  <c r="C7" i="104"/>
  <c r="D7" i="104"/>
  <c r="E7" i="104"/>
  <c r="F7" i="104"/>
  <c r="G7" i="104"/>
  <c r="H7" i="104"/>
  <c r="I7" i="104"/>
  <c r="J7" i="104"/>
  <c r="K7" i="104"/>
  <c r="L7" i="104"/>
  <c r="M7" i="104"/>
  <c r="N7" i="104"/>
  <c r="O7" i="104"/>
  <c r="P7" i="104"/>
  <c r="Q7" i="104"/>
  <c r="R7" i="104"/>
  <c r="S7" i="104"/>
  <c r="T7" i="104"/>
  <c r="U7" i="104"/>
  <c r="V7" i="104"/>
  <c r="W7" i="104"/>
  <c r="X7" i="104"/>
  <c r="Y7" i="104"/>
  <c r="Z7" i="104"/>
  <c r="AA7" i="104"/>
  <c r="AB7" i="104"/>
  <c r="AC7" i="104"/>
  <c r="AD7" i="104"/>
  <c r="AE7" i="104"/>
  <c r="AF7" i="104"/>
  <c r="AG7" i="104"/>
  <c r="AH7" i="104"/>
  <c r="AI7" i="104"/>
  <c r="AJ7" i="104"/>
  <c r="AK7" i="104"/>
  <c r="AL7" i="104"/>
  <c r="AM7" i="104"/>
  <c r="AN7" i="104"/>
  <c r="AO7" i="104"/>
  <c r="AP7" i="104"/>
  <c r="AQ7" i="104"/>
  <c r="AR7" i="104"/>
  <c r="AS7" i="104"/>
  <c r="AT7" i="104"/>
  <c r="AU7" i="104"/>
  <c r="AV7" i="104"/>
  <c r="AW7" i="104"/>
  <c r="AX7" i="104"/>
  <c r="AY7" i="104"/>
  <c r="B9" i="104"/>
  <c r="C9" i="104"/>
  <c r="D9" i="104"/>
  <c r="E9" i="104"/>
  <c r="F9" i="104"/>
  <c r="G9" i="104"/>
  <c r="H9" i="104"/>
  <c r="I9" i="104"/>
  <c r="J9" i="104"/>
  <c r="K9" i="104"/>
  <c r="L9" i="104"/>
  <c r="M9" i="104"/>
  <c r="N9" i="104"/>
  <c r="O9" i="104"/>
  <c r="P9" i="104"/>
  <c r="Q9" i="104"/>
  <c r="R9" i="104"/>
  <c r="S9" i="104"/>
  <c r="T9" i="104"/>
  <c r="U9" i="104"/>
  <c r="V9" i="104"/>
  <c r="W9" i="104"/>
  <c r="X9" i="104"/>
  <c r="Y9" i="104"/>
  <c r="Z9" i="104"/>
  <c r="AA9" i="104"/>
  <c r="AB9" i="104"/>
  <c r="AC9" i="104"/>
  <c r="AD9" i="104"/>
  <c r="AE9" i="104"/>
  <c r="AF9" i="104"/>
  <c r="AG9" i="104"/>
  <c r="AH9" i="104"/>
  <c r="AI9" i="104"/>
  <c r="AJ9" i="104"/>
  <c r="AK9" i="104"/>
  <c r="AL9" i="104"/>
  <c r="AM9" i="104"/>
  <c r="AN9" i="104"/>
  <c r="AO9" i="104"/>
  <c r="AP9" i="104"/>
  <c r="AQ9" i="104"/>
  <c r="AR9" i="104"/>
  <c r="AS9" i="104"/>
  <c r="AT9" i="104"/>
  <c r="AU9" i="104"/>
  <c r="AV9" i="104"/>
  <c r="AW9" i="104"/>
  <c r="AX9" i="104"/>
  <c r="AY9" i="104"/>
  <c r="B10" i="104"/>
  <c r="C10" i="104"/>
  <c r="D10" i="104"/>
  <c r="E10" i="104"/>
  <c r="F10" i="104"/>
  <c r="G10" i="104"/>
  <c r="H10" i="104"/>
  <c r="I10" i="104"/>
  <c r="J10" i="104"/>
  <c r="K10" i="104"/>
  <c r="L10" i="104"/>
  <c r="M10" i="104"/>
  <c r="N10" i="104"/>
  <c r="O10" i="104"/>
  <c r="P10" i="104"/>
  <c r="Q10" i="104"/>
  <c r="R10" i="104"/>
  <c r="S10" i="104"/>
  <c r="T10" i="104"/>
  <c r="U10" i="104"/>
  <c r="V10" i="104"/>
  <c r="W10" i="104"/>
  <c r="X10" i="104"/>
  <c r="Y10" i="104"/>
  <c r="Z10" i="104"/>
  <c r="AA10" i="104"/>
  <c r="AB10" i="104"/>
  <c r="AC10" i="104"/>
  <c r="AD10" i="104"/>
  <c r="AE10" i="104"/>
  <c r="AF10" i="104"/>
  <c r="AG10" i="104"/>
  <c r="AH10" i="104"/>
  <c r="AI10" i="104"/>
  <c r="AJ10" i="104"/>
  <c r="AK10" i="104"/>
  <c r="AL10" i="104"/>
  <c r="AM10" i="104"/>
  <c r="AN10" i="104"/>
  <c r="AO10" i="104"/>
  <c r="AP10" i="104"/>
  <c r="AQ10" i="104"/>
  <c r="AR10" i="104"/>
  <c r="AS10" i="104"/>
  <c r="AT10" i="104"/>
  <c r="AU10" i="104"/>
  <c r="AV10" i="104"/>
  <c r="AW10" i="104"/>
  <c r="AX10" i="104"/>
  <c r="AY10" i="104"/>
  <c r="B12" i="104"/>
  <c r="C12" i="104"/>
  <c r="D12" i="104"/>
  <c r="E12" i="104"/>
  <c r="F12" i="104"/>
  <c r="G12" i="104"/>
  <c r="H12" i="104"/>
  <c r="I12" i="104"/>
  <c r="J12" i="104"/>
  <c r="K12" i="104"/>
  <c r="L12" i="104"/>
  <c r="M12" i="104"/>
  <c r="N12" i="104"/>
  <c r="O12" i="104"/>
  <c r="P12" i="104"/>
  <c r="Q12" i="104"/>
  <c r="R12" i="104"/>
  <c r="S12" i="104"/>
  <c r="T12" i="104"/>
  <c r="U12" i="104"/>
  <c r="V12" i="104"/>
  <c r="W12" i="104"/>
  <c r="X12" i="104"/>
  <c r="Y12" i="104"/>
  <c r="Z12" i="104"/>
  <c r="AA12" i="104"/>
  <c r="AB12" i="104"/>
  <c r="AC12" i="104"/>
  <c r="AD12" i="104"/>
  <c r="AE12" i="104"/>
  <c r="AF12" i="104"/>
  <c r="AG12" i="104"/>
  <c r="AH12" i="104"/>
  <c r="AI12" i="104"/>
  <c r="AJ12" i="104"/>
  <c r="AK12" i="104"/>
  <c r="AL12" i="104"/>
  <c r="AM12" i="104"/>
  <c r="AN12" i="104"/>
  <c r="AO12" i="104"/>
  <c r="AP12" i="104"/>
  <c r="AQ12" i="104"/>
  <c r="AR12" i="104"/>
  <c r="AS12" i="104"/>
  <c r="AT12" i="104"/>
  <c r="AU12" i="104"/>
  <c r="AV12" i="104"/>
  <c r="AW12" i="104"/>
  <c r="AX12" i="104"/>
  <c r="AY12" i="104"/>
  <c r="B13" i="104"/>
  <c r="C13" i="104"/>
  <c r="D13" i="104"/>
  <c r="E13" i="104"/>
  <c r="F13" i="104"/>
  <c r="G13" i="104"/>
  <c r="H13" i="104"/>
  <c r="I13" i="104"/>
  <c r="J13" i="104"/>
  <c r="K13" i="104"/>
  <c r="L13" i="104"/>
  <c r="M13" i="104"/>
  <c r="N13" i="104"/>
  <c r="O13" i="104"/>
  <c r="P13" i="104"/>
  <c r="Q13" i="104"/>
  <c r="R13" i="104"/>
  <c r="S13" i="104"/>
  <c r="T13" i="104"/>
  <c r="U13" i="104"/>
  <c r="V13" i="104"/>
  <c r="W13" i="104"/>
  <c r="X13" i="104"/>
  <c r="Y13" i="104"/>
  <c r="Z13" i="104"/>
  <c r="AA13" i="104"/>
  <c r="AB13" i="104"/>
  <c r="AC13" i="104"/>
  <c r="AD13" i="104"/>
  <c r="AE13" i="104"/>
  <c r="AF13" i="104"/>
  <c r="AG13" i="104"/>
  <c r="AH13" i="104"/>
  <c r="AI13" i="104"/>
  <c r="AJ13" i="104"/>
  <c r="AK13" i="104"/>
  <c r="AL13" i="104"/>
  <c r="AM13" i="104"/>
  <c r="AN13" i="104"/>
  <c r="AO13" i="104"/>
  <c r="AP13" i="104"/>
  <c r="AQ13" i="104"/>
  <c r="AR13" i="104"/>
  <c r="AS13" i="104"/>
  <c r="AT13" i="104"/>
  <c r="AU13" i="104"/>
  <c r="AV13" i="104"/>
  <c r="AW13" i="104"/>
  <c r="AX13" i="104"/>
  <c r="AY13" i="104"/>
  <c r="B15" i="104"/>
  <c r="C15" i="104"/>
  <c r="D15" i="104"/>
  <c r="E15" i="104"/>
  <c r="F15" i="104"/>
  <c r="G15" i="104"/>
  <c r="H15" i="104"/>
  <c r="I15" i="104"/>
  <c r="J15" i="104"/>
  <c r="K15" i="104"/>
  <c r="L15" i="104"/>
  <c r="M15" i="104"/>
  <c r="N15" i="104"/>
  <c r="O15" i="104"/>
  <c r="P15" i="104"/>
  <c r="Q15" i="104"/>
  <c r="R15" i="104"/>
  <c r="S15" i="104"/>
  <c r="T15" i="104"/>
  <c r="U15" i="104"/>
  <c r="V15" i="104"/>
  <c r="W15" i="104"/>
  <c r="X15" i="104"/>
  <c r="Y15" i="104"/>
  <c r="Z15" i="104"/>
  <c r="AA15" i="104"/>
  <c r="AB15" i="104"/>
  <c r="AC15" i="104"/>
  <c r="AD15" i="104"/>
  <c r="AE15" i="104"/>
  <c r="AF15" i="104"/>
  <c r="AG15" i="104"/>
  <c r="AH15" i="104"/>
  <c r="AI15" i="104"/>
  <c r="AJ15" i="104"/>
  <c r="AK15" i="104"/>
  <c r="AL15" i="104"/>
  <c r="AM15" i="104"/>
  <c r="AN15" i="104"/>
  <c r="AO15" i="104"/>
  <c r="AP15" i="104"/>
  <c r="AQ15" i="104"/>
  <c r="AR15" i="104"/>
  <c r="AS15" i="104"/>
  <c r="AT15" i="104"/>
  <c r="AU15" i="104"/>
  <c r="AV15" i="104"/>
  <c r="AW15" i="104"/>
  <c r="AX15" i="104"/>
  <c r="AY15" i="104"/>
  <c r="B16" i="104"/>
  <c r="C16" i="104"/>
  <c r="D16" i="104"/>
  <c r="E16" i="104"/>
  <c r="F16" i="104"/>
  <c r="G16" i="104"/>
  <c r="H16" i="104"/>
  <c r="I16" i="104"/>
  <c r="J16" i="104"/>
  <c r="K16" i="104"/>
  <c r="L16" i="104"/>
  <c r="M16" i="104"/>
  <c r="N16" i="104"/>
  <c r="O16" i="104"/>
  <c r="P16" i="104"/>
  <c r="Q16" i="104"/>
  <c r="R16" i="104"/>
  <c r="S16" i="104"/>
  <c r="T16" i="104"/>
  <c r="U16" i="104"/>
  <c r="V16" i="104"/>
  <c r="W16" i="104"/>
  <c r="X16" i="104"/>
  <c r="Y16" i="104"/>
  <c r="Z16" i="104"/>
  <c r="AA16" i="104"/>
  <c r="AB16" i="104"/>
  <c r="AC16" i="104"/>
  <c r="AD16" i="104"/>
  <c r="AE16" i="104"/>
  <c r="AF16" i="104"/>
  <c r="AG16" i="104"/>
  <c r="AH16" i="104"/>
  <c r="AI16" i="104"/>
  <c r="AJ16" i="104"/>
  <c r="AK16" i="104"/>
  <c r="AL16" i="104"/>
  <c r="AM16" i="104"/>
  <c r="AN16" i="104"/>
  <c r="AO16" i="104"/>
  <c r="AP16" i="104"/>
  <c r="AQ16" i="104"/>
  <c r="AR16" i="104"/>
  <c r="AS16" i="104"/>
  <c r="AT16" i="104"/>
  <c r="AU16" i="104"/>
  <c r="AV16" i="104"/>
  <c r="AW16" i="104"/>
  <c r="AX16" i="104"/>
  <c r="AY16" i="104"/>
  <c r="B18" i="104"/>
  <c r="C18" i="104"/>
  <c r="D18" i="104"/>
  <c r="E18" i="104"/>
  <c r="F18" i="104"/>
  <c r="G18" i="104"/>
  <c r="H18" i="104"/>
  <c r="I18" i="104"/>
  <c r="J18" i="104"/>
  <c r="K18" i="104"/>
  <c r="L18" i="104"/>
  <c r="M18" i="104"/>
  <c r="N18" i="104"/>
  <c r="O18" i="104"/>
  <c r="P18" i="104"/>
  <c r="Q18" i="104"/>
  <c r="R18" i="104"/>
  <c r="S18" i="104"/>
  <c r="T18" i="104"/>
  <c r="U18" i="104"/>
  <c r="V18" i="104"/>
  <c r="W18" i="104"/>
  <c r="X18" i="104"/>
  <c r="Y18" i="104"/>
  <c r="Z18" i="104"/>
  <c r="AA18" i="104"/>
  <c r="AB18" i="104"/>
  <c r="AC18" i="104"/>
  <c r="AD18" i="104"/>
  <c r="AE18" i="104"/>
  <c r="AF18" i="104"/>
  <c r="AG18" i="104"/>
  <c r="AH18" i="104"/>
  <c r="AI18" i="104"/>
  <c r="AJ18" i="104"/>
  <c r="AK18" i="104"/>
  <c r="AL18" i="104"/>
  <c r="AM18" i="104"/>
  <c r="AN18" i="104"/>
  <c r="AO18" i="104"/>
  <c r="AP18" i="104"/>
  <c r="AQ18" i="104"/>
  <c r="AR18" i="104"/>
  <c r="AS18" i="104"/>
  <c r="AT18" i="104"/>
  <c r="AU18" i="104"/>
  <c r="AV18" i="104"/>
  <c r="AW18" i="104"/>
  <c r="AX18" i="104"/>
  <c r="AY18" i="104"/>
  <c r="B19" i="104"/>
  <c r="C19" i="104"/>
  <c r="D19" i="104"/>
  <c r="E19" i="104"/>
  <c r="F19" i="104"/>
  <c r="G19" i="104"/>
  <c r="H19" i="104"/>
  <c r="I19" i="104"/>
  <c r="J19" i="104"/>
  <c r="K19" i="104"/>
  <c r="L19" i="104"/>
  <c r="M19" i="104"/>
  <c r="N19" i="104"/>
  <c r="O19" i="104"/>
  <c r="P19" i="104"/>
  <c r="Q19" i="104"/>
  <c r="R19" i="104"/>
  <c r="S19" i="104"/>
  <c r="T19" i="104"/>
  <c r="U19" i="104"/>
  <c r="V19" i="104"/>
  <c r="W19" i="104"/>
  <c r="X19" i="104"/>
  <c r="Y19" i="104"/>
  <c r="Z19" i="104"/>
  <c r="AA19" i="104"/>
  <c r="AB19" i="104"/>
  <c r="AC19" i="104"/>
  <c r="AD19" i="104"/>
  <c r="AE19" i="104"/>
  <c r="AF19" i="104"/>
  <c r="AG19" i="104"/>
  <c r="AH19" i="104"/>
  <c r="AI19" i="104"/>
  <c r="AJ19" i="104"/>
  <c r="AK19" i="104"/>
  <c r="AL19" i="104"/>
  <c r="AM19" i="104"/>
  <c r="AN19" i="104"/>
  <c r="AO19" i="104"/>
  <c r="AP19" i="104"/>
  <c r="AQ19" i="104"/>
  <c r="AR19" i="104"/>
  <c r="AS19" i="104"/>
  <c r="AT19" i="104"/>
  <c r="AU19" i="104"/>
  <c r="AV19" i="104"/>
  <c r="AW19" i="104"/>
  <c r="AX19" i="104"/>
  <c r="AY19" i="104"/>
  <c r="B21" i="104"/>
  <c r="C21" i="104"/>
  <c r="D21" i="104"/>
  <c r="E21" i="104"/>
  <c r="F21" i="104"/>
  <c r="G21" i="104"/>
  <c r="H21" i="104"/>
  <c r="I21" i="104"/>
  <c r="J21" i="104"/>
  <c r="K21" i="104"/>
  <c r="L21" i="104"/>
  <c r="M21" i="104"/>
  <c r="N21" i="104"/>
  <c r="O21" i="104"/>
  <c r="P21" i="104"/>
  <c r="Q21" i="104"/>
  <c r="R21" i="104"/>
  <c r="S21" i="104"/>
  <c r="T21" i="104"/>
  <c r="U21" i="104"/>
  <c r="V21" i="104"/>
  <c r="W21" i="104"/>
  <c r="X21" i="104"/>
  <c r="Y21" i="104"/>
  <c r="Z21" i="104"/>
  <c r="AA21" i="104"/>
  <c r="AB21" i="104"/>
  <c r="AC21" i="104"/>
  <c r="AD21" i="104"/>
  <c r="AE21" i="104"/>
  <c r="AF21" i="104"/>
  <c r="AG21" i="104"/>
  <c r="AH21" i="104"/>
  <c r="AI21" i="104"/>
  <c r="AJ21" i="104"/>
  <c r="AK21" i="104"/>
  <c r="AL21" i="104"/>
  <c r="AM21" i="104"/>
  <c r="AN21" i="104"/>
  <c r="AO21" i="104"/>
  <c r="AP21" i="104"/>
  <c r="AQ21" i="104"/>
  <c r="AR21" i="104"/>
  <c r="AS21" i="104"/>
  <c r="AT21" i="104"/>
  <c r="AU21" i="104"/>
  <c r="AV21" i="104"/>
  <c r="AW21" i="104"/>
  <c r="AX21" i="104"/>
  <c r="AY21" i="104"/>
  <c r="B22" i="104"/>
  <c r="C22" i="104"/>
  <c r="D22" i="104"/>
  <c r="E22" i="104"/>
  <c r="F22" i="104"/>
  <c r="G22" i="104"/>
  <c r="H22" i="104"/>
  <c r="I22" i="104"/>
  <c r="J22" i="104"/>
  <c r="K22" i="104"/>
  <c r="L22" i="104"/>
  <c r="M22" i="104"/>
  <c r="N22" i="104"/>
  <c r="O22" i="104"/>
  <c r="P22" i="104"/>
  <c r="Q22" i="104"/>
  <c r="R22" i="104"/>
  <c r="S22" i="104"/>
  <c r="T22" i="104"/>
  <c r="U22" i="104"/>
  <c r="V22" i="104"/>
  <c r="W22" i="104"/>
  <c r="X22" i="104"/>
  <c r="Y22" i="104"/>
  <c r="Z22" i="104"/>
  <c r="AA22" i="104"/>
  <c r="AB22" i="104"/>
  <c r="AC22" i="104"/>
  <c r="AD22" i="104"/>
  <c r="AE22" i="104"/>
  <c r="AF22" i="104"/>
  <c r="AG22" i="104"/>
  <c r="AH22" i="104"/>
  <c r="AI22" i="104"/>
  <c r="AJ22" i="104"/>
  <c r="AK22" i="104"/>
  <c r="AL22" i="104"/>
  <c r="AM22" i="104"/>
  <c r="AN22" i="104"/>
  <c r="AO22" i="104"/>
  <c r="AP22" i="104"/>
  <c r="AQ22" i="104"/>
  <c r="AR22" i="104"/>
  <c r="AS22" i="104"/>
  <c r="AT22" i="104"/>
  <c r="AU22" i="104"/>
  <c r="AV22" i="104"/>
  <c r="AW22" i="104"/>
  <c r="AX22" i="104"/>
  <c r="AY22" i="104"/>
  <c r="B24" i="104"/>
  <c r="C24" i="104"/>
  <c r="D24" i="104"/>
  <c r="E24" i="104"/>
  <c r="F24" i="104"/>
  <c r="G24" i="104"/>
  <c r="H24" i="104"/>
  <c r="I24" i="104"/>
  <c r="J24" i="104"/>
  <c r="K24" i="104"/>
  <c r="L24" i="104"/>
  <c r="M24" i="104"/>
  <c r="N24" i="104"/>
  <c r="O24" i="104"/>
  <c r="P24" i="104"/>
  <c r="Q24" i="104"/>
  <c r="R24" i="104"/>
  <c r="S24" i="104"/>
  <c r="T24" i="104"/>
  <c r="U24" i="104"/>
  <c r="V24" i="104"/>
  <c r="W24" i="104"/>
  <c r="X24" i="104"/>
  <c r="Y24" i="104"/>
  <c r="Z24" i="104"/>
  <c r="AA24" i="104"/>
  <c r="AB24" i="104"/>
  <c r="AC24" i="104"/>
  <c r="AD24" i="104"/>
  <c r="AE24" i="104"/>
  <c r="AF24" i="104"/>
  <c r="AG24" i="104"/>
  <c r="AH24" i="104"/>
  <c r="AI24" i="104"/>
  <c r="AJ24" i="104"/>
  <c r="AK24" i="104"/>
  <c r="AL24" i="104"/>
  <c r="AM24" i="104"/>
  <c r="AN24" i="104"/>
  <c r="AO24" i="104"/>
  <c r="AP24" i="104"/>
  <c r="AQ24" i="104"/>
  <c r="AR24" i="104"/>
  <c r="AS24" i="104"/>
  <c r="AT24" i="104"/>
  <c r="AU24" i="104"/>
  <c r="AV24" i="104"/>
  <c r="AW24" i="104"/>
  <c r="AX24" i="104"/>
  <c r="AY24" i="104"/>
  <c r="B25" i="104"/>
  <c r="C25" i="104"/>
  <c r="D25" i="104"/>
  <c r="E25" i="104"/>
  <c r="F25" i="104"/>
  <c r="G25" i="104"/>
  <c r="H25" i="104"/>
  <c r="I25" i="104"/>
  <c r="J25" i="104"/>
  <c r="K25" i="104"/>
  <c r="L25" i="104"/>
  <c r="M25" i="104"/>
  <c r="N25" i="104"/>
  <c r="O25" i="104"/>
  <c r="P25" i="104"/>
  <c r="Q25" i="104"/>
  <c r="R25" i="104"/>
  <c r="S25" i="104"/>
  <c r="T25" i="104"/>
  <c r="U25" i="104"/>
  <c r="V25" i="104"/>
  <c r="W25" i="104"/>
  <c r="X25" i="104"/>
  <c r="Y25" i="104"/>
  <c r="Z25" i="104"/>
  <c r="AA25" i="104"/>
  <c r="AB25" i="104"/>
  <c r="AC25" i="104"/>
  <c r="AD25" i="104"/>
  <c r="AE25" i="104"/>
  <c r="AF25" i="104"/>
  <c r="AG25" i="104"/>
  <c r="AH25" i="104"/>
  <c r="AI25" i="104"/>
  <c r="AJ25" i="104"/>
  <c r="AK25" i="104"/>
  <c r="AL25" i="104"/>
  <c r="AM25" i="104"/>
  <c r="AN25" i="104"/>
  <c r="AO25" i="104"/>
  <c r="AP25" i="104"/>
  <c r="AQ25" i="104"/>
  <c r="AR25" i="104"/>
  <c r="AS25" i="104"/>
  <c r="AT25" i="104"/>
  <c r="AU25" i="104"/>
  <c r="AV25" i="104"/>
  <c r="AW25" i="104"/>
  <c r="AX25" i="104"/>
  <c r="AY25" i="104"/>
  <c r="B26" i="104"/>
  <c r="C26" i="104"/>
  <c r="D26" i="104"/>
  <c r="E26" i="104"/>
  <c r="F26" i="104"/>
  <c r="G26" i="104"/>
  <c r="H26" i="104"/>
  <c r="I26" i="104"/>
  <c r="J26" i="104"/>
  <c r="K26" i="104"/>
  <c r="L26" i="104"/>
  <c r="M26" i="104"/>
  <c r="N26" i="104"/>
  <c r="O26" i="104"/>
  <c r="P26" i="104"/>
  <c r="Q26" i="104"/>
  <c r="R26" i="104"/>
  <c r="S26" i="104"/>
  <c r="T26" i="104"/>
  <c r="U26" i="104"/>
  <c r="V26" i="104"/>
  <c r="W26" i="104"/>
  <c r="X26" i="104"/>
  <c r="Y26" i="104"/>
  <c r="Z26" i="104"/>
  <c r="AA26" i="104"/>
  <c r="AB26" i="104"/>
  <c r="AC26" i="104"/>
  <c r="AD26" i="104"/>
  <c r="AE26" i="104"/>
  <c r="AF26" i="104"/>
  <c r="AG26" i="104"/>
  <c r="AH26" i="104"/>
  <c r="AI26" i="104"/>
  <c r="AJ26" i="104"/>
  <c r="AK26" i="104"/>
  <c r="AL26" i="104"/>
  <c r="AM26" i="104"/>
  <c r="AN26" i="104"/>
  <c r="AO26" i="104"/>
  <c r="AP26" i="104"/>
  <c r="AQ26" i="104"/>
  <c r="AR26" i="104"/>
  <c r="AS26" i="104"/>
  <c r="AT26" i="104"/>
  <c r="AU26" i="104"/>
  <c r="AV26" i="104"/>
  <c r="AW26" i="104"/>
  <c r="AX26" i="104"/>
  <c r="AY26" i="104"/>
  <c r="B27" i="104"/>
  <c r="C27" i="104"/>
  <c r="D27" i="104"/>
  <c r="E27" i="104"/>
  <c r="F27" i="104"/>
  <c r="G27" i="104"/>
  <c r="H27" i="104"/>
  <c r="I27" i="104"/>
  <c r="J27" i="104"/>
  <c r="K27" i="104"/>
  <c r="L27" i="104"/>
  <c r="M27" i="104"/>
  <c r="N27" i="104"/>
  <c r="O27" i="104"/>
  <c r="P27" i="104"/>
  <c r="Q27" i="104"/>
  <c r="R27" i="104"/>
  <c r="S27" i="104"/>
  <c r="T27" i="104"/>
  <c r="U27" i="104"/>
  <c r="V27" i="104"/>
  <c r="W27" i="104"/>
  <c r="X27" i="104"/>
  <c r="Y27" i="104"/>
  <c r="Z27" i="104"/>
  <c r="AA27" i="104"/>
  <c r="AB27" i="104"/>
  <c r="AC27" i="104"/>
  <c r="AD27" i="104"/>
  <c r="AE27" i="104"/>
  <c r="AF27" i="104"/>
  <c r="AG27" i="104"/>
  <c r="AH27" i="104"/>
  <c r="AI27" i="104"/>
  <c r="AJ27" i="104"/>
  <c r="AK27" i="104"/>
  <c r="AL27" i="104"/>
  <c r="AM27" i="104"/>
  <c r="AN27" i="104"/>
  <c r="AO27" i="104"/>
  <c r="AP27" i="104"/>
  <c r="AQ27" i="104"/>
  <c r="AR27" i="104"/>
  <c r="AS27" i="104"/>
  <c r="AT27" i="104"/>
  <c r="AU27" i="104"/>
  <c r="AV27" i="104"/>
  <c r="AW27" i="104"/>
  <c r="AX27" i="104"/>
  <c r="AY27" i="104"/>
  <c r="B29" i="104"/>
  <c r="C29" i="104"/>
  <c r="D29" i="104"/>
  <c r="E29" i="104"/>
  <c r="F29" i="104"/>
  <c r="G29" i="104"/>
  <c r="H29" i="104"/>
  <c r="I29" i="104"/>
  <c r="J29" i="104"/>
  <c r="K29" i="104"/>
  <c r="L29" i="104"/>
  <c r="M29" i="104"/>
  <c r="N29" i="104"/>
  <c r="O29" i="104"/>
  <c r="P29" i="104"/>
  <c r="Q29" i="104"/>
  <c r="R29" i="104"/>
  <c r="S29" i="104"/>
  <c r="T29" i="104"/>
  <c r="U29" i="104"/>
  <c r="V29" i="104"/>
  <c r="W29" i="104"/>
  <c r="X29" i="104"/>
  <c r="Y29" i="104"/>
  <c r="Z29" i="104"/>
  <c r="AA29" i="104"/>
  <c r="AB29" i="104"/>
  <c r="AC29" i="104"/>
  <c r="AD29" i="104"/>
  <c r="AE29" i="104"/>
  <c r="AF29" i="104"/>
  <c r="AG29" i="104"/>
  <c r="AH29" i="104"/>
  <c r="AI29" i="104"/>
  <c r="AJ29" i="104"/>
  <c r="AK29" i="104"/>
  <c r="AL29" i="104"/>
  <c r="AM29" i="104"/>
  <c r="AN29" i="104"/>
  <c r="AO29" i="104"/>
  <c r="AP29" i="104"/>
  <c r="AQ29" i="104"/>
  <c r="AR29" i="104"/>
  <c r="AS29" i="104"/>
  <c r="AT29" i="104"/>
  <c r="AU29" i="104"/>
  <c r="AV29" i="104"/>
  <c r="AW29" i="104"/>
  <c r="AX29" i="104"/>
  <c r="AY29" i="104"/>
  <c r="B30" i="104"/>
  <c r="C30" i="104"/>
  <c r="D30" i="104"/>
  <c r="E30" i="104"/>
  <c r="F30" i="104"/>
  <c r="G30" i="104"/>
  <c r="H30" i="104"/>
  <c r="I30" i="104"/>
  <c r="J30" i="104"/>
  <c r="K30" i="104"/>
  <c r="L30" i="104"/>
  <c r="M30" i="104"/>
  <c r="N30" i="104"/>
  <c r="O30" i="104"/>
  <c r="P30" i="104"/>
  <c r="Q30" i="104"/>
  <c r="R30" i="104"/>
  <c r="S30" i="104"/>
  <c r="T30" i="104"/>
  <c r="U30" i="104"/>
  <c r="V30" i="104"/>
  <c r="W30" i="104"/>
  <c r="X30" i="104"/>
  <c r="Y30" i="104"/>
  <c r="Z30" i="104"/>
  <c r="AA30" i="104"/>
  <c r="AB30" i="104"/>
  <c r="AC30" i="104"/>
  <c r="AD30" i="104"/>
  <c r="AE30" i="104"/>
  <c r="AF30" i="104"/>
  <c r="AG30" i="104"/>
  <c r="AH30" i="104"/>
  <c r="AI30" i="104"/>
  <c r="AJ30" i="104"/>
  <c r="AK30" i="104"/>
  <c r="AL30" i="104"/>
  <c r="AM30" i="104"/>
  <c r="AN30" i="104"/>
  <c r="AO30" i="104"/>
  <c r="AP30" i="104"/>
  <c r="AQ30" i="104"/>
  <c r="AR30" i="104"/>
  <c r="AS30" i="104"/>
  <c r="AT30" i="104"/>
  <c r="AU30" i="104"/>
  <c r="AV30" i="104"/>
  <c r="AW30" i="104"/>
  <c r="AX30" i="104"/>
  <c r="AY30" i="104"/>
  <c r="B31" i="104"/>
  <c r="C31" i="104"/>
  <c r="D31" i="104"/>
  <c r="E31" i="104"/>
  <c r="F31" i="104"/>
  <c r="G31" i="104"/>
  <c r="H31" i="104"/>
  <c r="I31" i="104"/>
  <c r="J31" i="104"/>
  <c r="K31" i="104"/>
  <c r="L31" i="104"/>
  <c r="M31" i="104"/>
  <c r="N31" i="104"/>
  <c r="O31" i="104"/>
  <c r="P31" i="104"/>
  <c r="Q31" i="104"/>
  <c r="R31" i="104"/>
  <c r="S31" i="104"/>
  <c r="T31" i="104"/>
  <c r="U31" i="104"/>
  <c r="V31" i="104"/>
  <c r="W31" i="104"/>
  <c r="X31" i="104"/>
  <c r="Y31" i="104"/>
  <c r="Z31" i="104"/>
  <c r="AA31" i="104"/>
  <c r="AB31" i="104"/>
  <c r="AC31" i="104"/>
  <c r="AD31" i="104"/>
  <c r="AE31" i="104"/>
  <c r="AF31" i="104"/>
  <c r="AG31" i="104"/>
  <c r="AH31" i="104"/>
  <c r="AI31" i="104"/>
  <c r="AJ31" i="104"/>
  <c r="AK31" i="104"/>
  <c r="AL31" i="104"/>
  <c r="AM31" i="104"/>
  <c r="AN31" i="104"/>
  <c r="AO31" i="104"/>
  <c r="AP31" i="104"/>
  <c r="AQ31" i="104"/>
  <c r="AR31" i="104"/>
  <c r="AS31" i="104"/>
  <c r="AT31" i="104"/>
  <c r="AU31" i="104"/>
  <c r="AV31" i="104"/>
  <c r="AW31" i="104"/>
  <c r="AX31" i="104"/>
  <c r="AY31" i="104"/>
  <c r="B32" i="104"/>
  <c r="C32" i="104"/>
  <c r="D32" i="104"/>
  <c r="E32" i="104"/>
  <c r="F32" i="104"/>
  <c r="G32" i="104"/>
  <c r="H32" i="104"/>
  <c r="I32" i="104"/>
  <c r="J32" i="104"/>
  <c r="K32" i="104"/>
  <c r="L32" i="104"/>
  <c r="M32" i="104"/>
  <c r="N32" i="104"/>
  <c r="O32" i="104"/>
  <c r="P32" i="104"/>
  <c r="Q32" i="104"/>
  <c r="R32" i="104"/>
  <c r="S32" i="104"/>
  <c r="T32" i="104"/>
  <c r="U32" i="104"/>
  <c r="V32" i="104"/>
  <c r="W32" i="104"/>
  <c r="X32" i="104"/>
  <c r="Y32" i="104"/>
  <c r="Z32" i="104"/>
  <c r="AA32" i="104"/>
  <c r="AB32" i="104"/>
  <c r="AC32" i="104"/>
  <c r="AD32" i="104"/>
  <c r="AE32" i="104"/>
  <c r="AF32" i="104"/>
  <c r="AG32" i="104"/>
  <c r="AH32" i="104"/>
  <c r="AI32" i="104"/>
  <c r="AJ32" i="104"/>
  <c r="AK32" i="104"/>
  <c r="AL32" i="104"/>
  <c r="AM32" i="104"/>
  <c r="AN32" i="104"/>
  <c r="AO32" i="104"/>
  <c r="AP32" i="104"/>
  <c r="AQ32" i="104"/>
  <c r="AR32" i="104"/>
  <c r="AS32" i="104"/>
  <c r="AT32" i="104"/>
  <c r="AU32" i="104"/>
  <c r="AV32" i="104"/>
  <c r="AW32" i="104"/>
  <c r="AX32" i="104"/>
  <c r="AY32" i="104"/>
  <c r="B34" i="104"/>
  <c r="C34" i="104"/>
  <c r="D34" i="104"/>
  <c r="E34" i="104"/>
  <c r="F34" i="104"/>
  <c r="G34" i="104"/>
  <c r="H34" i="104"/>
  <c r="I34" i="104"/>
  <c r="J34" i="104"/>
  <c r="K34" i="104"/>
  <c r="L34" i="104"/>
  <c r="M34" i="104"/>
  <c r="N34" i="104"/>
  <c r="O34" i="104"/>
  <c r="P34" i="104"/>
  <c r="Q34" i="104"/>
  <c r="R34" i="104"/>
  <c r="S34" i="104"/>
  <c r="T34" i="104"/>
  <c r="U34" i="104"/>
  <c r="V34" i="104"/>
  <c r="W34" i="104"/>
  <c r="X34" i="104"/>
  <c r="Y34" i="104"/>
  <c r="Z34" i="104"/>
  <c r="AA34" i="104"/>
  <c r="AB34" i="104"/>
  <c r="AC34" i="104"/>
  <c r="AD34" i="104"/>
  <c r="AE34" i="104"/>
  <c r="AF34" i="104"/>
  <c r="AG34" i="104"/>
  <c r="AH34" i="104"/>
  <c r="AI34" i="104"/>
  <c r="AJ34" i="104"/>
  <c r="AK34" i="104"/>
  <c r="AL34" i="104"/>
  <c r="AM34" i="104"/>
  <c r="AN34" i="104"/>
  <c r="AO34" i="104"/>
  <c r="AP34" i="104"/>
  <c r="AQ34" i="104"/>
  <c r="AR34" i="104"/>
  <c r="AS34" i="104"/>
  <c r="AT34" i="104"/>
  <c r="AU34" i="104"/>
  <c r="AV34" i="104"/>
  <c r="AW34" i="104"/>
  <c r="AX34" i="104"/>
  <c r="AY34" i="104"/>
  <c r="B35" i="104"/>
  <c r="C35" i="104"/>
  <c r="D35" i="104"/>
  <c r="E35" i="104"/>
  <c r="F35" i="104"/>
  <c r="G35" i="104"/>
  <c r="H35" i="104"/>
  <c r="I35" i="104"/>
  <c r="J35" i="104"/>
  <c r="K35" i="104"/>
  <c r="L35" i="104"/>
  <c r="M35" i="104"/>
  <c r="N35" i="104"/>
  <c r="O35" i="104"/>
  <c r="P35" i="104"/>
  <c r="Q35" i="104"/>
  <c r="R35" i="104"/>
  <c r="S35" i="104"/>
  <c r="T35" i="104"/>
  <c r="U35" i="104"/>
  <c r="V35" i="104"/>
  <c r="W35" i="104"/>
  <c r="X35" i="104"/>
  <c r="Y35" i="104"/>
  <c r="Z35" i="104"/>
  <c r="AA35" i="104"/>
  <c r="AB35" i="104"/>
  <c r="AC35" i="104"/>
  <c r="AD35" i="104"/>
  <c r="AE35" i="104"/>
  <c r="AF35" i="104"/>
  <c r="AG35" i="104"/>
  <c r="AH35" i="104"/>
  <c r="AI35" i="104"/>
  <c r="AJ35" i="104"/>
  <c r="AK35" i="104"/>
  <c r="AL35" i="104"/>
  <c r="AM35" i="104"/>
  <c r="AN35" i="104"/>
  <c r="AO35" i="104"/>
  <c r="AP35" i="104"/>
  <c r="AQ35" i="104"/>
  <c r="AR35" i="104"/>
  <c r="AS35" i="104"/>
  <c r="AT35" i="104"/>
  <c r="AU35" i="104"/>
  <c r="AV35" i="104"/>
  <c r="AW35" i="104"/>
  <c r="AX35" i="104"/>
  <c r="AY35" i="104"/>
  <c r="B36" i="104"/>
  <c r="C36" i="104"/>
  <c r="D36" i="104"/>
  <c r="E36" i="104"/>
  <c r="F36" i="104"/>
  <c r="G36" i="104"/>
  <c r="H36" i="104"/>
  <c r="I36" i="104"/>
  <c r="J36" i="104"/>
  <c r="K36" i="104"/>
  <c r="L36" i="104"/>
  <c r="M36" i="104"/>
  <c r="N36" i="104"/>
  <c r="O36" i="104"/>
  <c r="P36" i="104"/>
  <c r="Q36" i="104"/>
  <c r="R36" i="104"/>
  <c r="S36" i="104"/>
  <c r="T36" i="104"/>
  <c r="U36" i="104"/>
  <c r="V36" i="104"/>
  <c r="W36" i="104"/>
  <c r="X36" i="104"/>
  <c r="Y36" i="104"/>
  <c r="Z36" i="104"/>
  <c r="AA36" i="104"/>
  <c r="AB36" i="104"/>
  <c r="AC36" i="104"/>
  <c r="AD36" i="104"/>
  <c r="AE36" i="104"/>
  <c r="AF36" i="104"/>
  <c r="AG36" i="104"/>
  <c r="AH36" i="104"/>
  <c r="AI36" i="104"/>
  <c r="AJ36" i="104"/>
  <c r="AK36" i="104"/>
  <c r="AL36" i="104"/>
  <c r="AM36" i="104"/>
  <c r="AN36" i="104"/>
  <c r="AO36" i="104"/>
  <c r="AP36" i="104"/>
  <c r="AQ36" i="104"/>
  <c r="AR36" i="104"/>
  <c r="AS36" i="104"/>
  <c r="AT36" i="104"/>
  <c r="AU36" i="104"/>
  <c r="AV36" i="104"/>
  <c r="AW36" i="104"/>
  <c r="AX36" i="104"/>
  <c r="AY36" i="104"/>
  <c r="B37" i="104"/>
  <c r="C37" i="104"/>
  <c r="D37" i="104"/>
  <c r="E37" i="104"/>
  <c r="F37" i="104"/>
  <c r="G37" i="104"/>
  <c r="H37" i="104"/>
  <c r="I37" i="104"/>
  <c r="J37" i="104"/>
  <c r="K37" i="104"/>
  <c r="L37" i="104"/>
  <c r="M37" i="104"/>
  <c r="N37" i="104"/>
  <c r="O37" i="104"/>
  <c r="P37" i="104"/>
  <c r="Q37" i="104"/>
  <c r="R37" i="104"/>
  <c r="S37" i="104"/>
  <c r="T37" i="104"/>
  <c r="U37" i="104"/>
  <c r="V37" i="104"/>
  <c r="W37" i="104"/>
  <c r="X37" i="104"/>
  <c r="Y37" i="104"/>
  <c r="Z37" i="104"/>
  <c r="AA37" i="104"/>
  <c r="AB37" i="104"/>
  <c r="AC37" i="104"/>
  <c r="AD37" i="104"/>
  <c r="AE37" i="104"/>
  <c r="AF37" i="104"/>
  <c r="AG37" i="104"/>
  <c r="AH37" i="104"/>
  <c r="AI37" i="104"/>
  <c r="AJ37" i="104"/>
  <c r="AK37" i="104"/>
  <c r="AL37" i="104"/>
  <c r="AM37" i="104"/>
  <c r="AN37" i="104"/>
  <c r="AO37" i="104"/>
  <c r="AP37" i="104"/>
  <c r="AQ37" i="104"/>
  <c r="AR37" i="104"/>
  <c r="AS37" i="104"/>
  <c r="AT37" i="104"/>
  <c r="AU37" i="104"/>
  <c r="AV37" i="104"/>
  <c r="AW37" i="104"/>
  <c r="AX37" i="104"/>
  <c r="AY37" i="104"/>
  <c r="B38" i="104"/>
  <c r="C38" i="104"/>
  <c r="D38" i="104"/>
  <c r="E38" i="104"/>
  <c r="F38" i="104"/>
  <c r="G38" i="104"/>
  <c r="H38" i="104"/>
  <c r="I38" i="104"/>
  <c r="J38" i="104"/>
  <c r="K38" i="104"/>
  <c r="L38" i="104"/>
  <c r="M38" i="104"/>
  <c r="N38" i="104"/>
  <c r="O38" i="104"/>
  <c r="P38" i="104"/>
  <c r="Q38" i="104"/>
  <c r="R38" i="104"/>
  <c r="S38" i="104"/>
  <c r="T38" i="104"/>
  <c r="U38" i="104"/>
  <c r="V38" i="104"/>
  <c r="W38" i="104"/>
  <c r="X38" i="104"/>
  <c r="Y38" i="104"/>
  <c r="Z38" i="104"/>
  <c r="AA38" i="104"/>
  <c r="AB38" i="104"/>
  <c r="AC38" i="104"/>
  <c r="AD38" i="104"/>
  <c r="AE38" i="104"/>
  <c r="AF38" i="104"/>
  <c r="AG38" i="104"/>
  <c r="AH38" i="104"/>
  <c r="AI38" i="104"/>
  <c r="AJ38" i="104"/>
  <c r="AK38" i="104"/>
  <c r="AL38" i="104"/>
  <c r="AM38" i="104"/>
  <c r="AN38" i="104"/>
  <c r="AO38" i="104"/>
  <c r="AP38" i="104"/>
  <c r="AQ38" i="104"/>
  <c r="AR38" i="104"/>
  <c r="AS38" i="104"/>
  <c r="AT38" i="104"/>
  <c r="AU38" i="104"/>
  <c r="AV38" i="104"/>
  <c r="AW38" i="104"/>
  <c r="AX38" i="104"/>
  <c r="AY38" i="104"/>
  <c r="B39" i="104"/>
  <c r="C39" i="104"/>
  <c r="D39" i="104"/>
  <c r="E39" i="104"/>
  <c r="F39" i="104"/>
  <c r="G39" i="104"/>
  <c r="H39" i="104"/>
  <c r="I39" i="104"/>
  <c r="J39" i="104"/>
  <c r="K39" i="104"/>
  <c r="L39" i="104"/>
  <c r="M39" i="104"/>
  <c r="N39" i="104"/>
  <c r="O39" i="104"/>
  <c r="P39" i="104"/>
  <c r="Q39" i="104"/>
  <c r="R39" i="104"/>
  <c r="S39" i="104"/>
  <c r="T39" i="104"/>
  <c r="U39" i="104"/>
  <c r="V39" i="104"/>
  <c r="W39" i="104"/>
  <c r="X39" i="104"/>
  <c r="Y39" i="104"/>
  <c r="Z39" i="104"/>
  <c r="AA39" i="104"/>
  <c r="AB39" i="104"/>
  <c r="AC39" i="104"/>
  <c r="AD39" i="104"/>
  <c r="AE39" i="104"/>
  <c r="AF39" i="104"/>
  <c r="AG39" i="104"/>
  <c r="AH39" i="104"/>
  <c r="AI39" i="104"/>
  <c r="AJ39" i="104"/>
  <c r="AK39" i="104"/>
  <c r="AL39" i="104"/>
  <c r="AM39" i="104"/>
  <c r="AN39" i="104"/>
  <c r="AO39" i="104"/>
  <c r="AP39" i="104"/>
  <c r="AQ39" i="104"/>
  <c r="AR39" i="104"/>
  <c r="AS39" i="104"/>
  <c r="AT39" i="104"/>
  <c r="AU39" i="104"/>
  <c r="AV39" i="104"/>
  <c r="AW39" i="104"/>
  <c r="AX39" i="104"/>
  <c r="AY39" i="104"/>
  <c r="B41" i="104"/>
  <c r="C41" i="104"/>
  <c r="D41" i="104"/>
  <c r="E41" i="104"/>
  <c r="F41" i="104"/>
  <c r="G41" i="104"/>
  <c r="H41" i="104"/>
  <c r="I41" i="104"/>
  <c r="J41" i="104"/>
  <c r="K41" i="104"/>
  <c r="L41" i="104"/>
  <c r="M41" i="104"/>
  <c r="N41" i="104"/>
  <c r="O41" i="104"/>
  <c r="P41" i="104"/>
  <c r="Q41" i="104"/>
  <c r="R41" i="104"/>
  <c r="S41" i="104"/>
  <c r="T41" i="104"/>
  <c r="U41" i="104"/>
  <c r="V41" i="104"/>
  <c r="W41" i="104"/>
  <c r="X41" i="104"/>
  <c r="Y41" i="104"/>
  <c r="Z41" i="104"/>
  <c r="AA41" i="104"/>
  <c r="AB41" i="104"/>
  <c r="AC41" i="104"/>
  <c r="AD41" i="104"/>
  <c r="AE41" i="104"/>
  <c r="AF41" i="104"/>
  <c r="AG41" i="104"/>
  <c r="AH41" i="104"/>
  <c r="AI41" i="104"/>
  <c r="AJ41" i="104"/>
  <c r="AK41" i="104"/>
  <c r="AL41" i="104"/>
  <c r="AM41" i="104"/>
  <c r="AN41" i="104"/>
  <c r="AO41" i="104"/>
  <c r="AP41" i="104"/>
  <c r="AQ41" i="104"/>
  <c r="AR41" i="104"/>
  <c r="AS41" i="104"/>
  <c r="AT41" i="104"/>
  <c r="AU41" i="104"/>
  <c r="AV41" i="104"/>
  <c r="AW41" i="104"/>
  <c r="AX41" i="104"/>
  <c r="AY41" i="104"/>
  <c r="B42" i="104"/>
  <c r="C42" i="104"/>
  <c r="D42" i="104"/>
  <c r="E42" i="104"/>
  <c r="F42" i="104"/>
  <c r="G42" i="104"/>
  <c r="H42" i="104"/>
  <c r="I42" i="104"/>
  <c r="J42" i="104"/>
  <c r="K42" i="104"/>
  <c r="L42" i="104"/>
  <c r="M42" i="104"/>
  <c r="N42" i="104"/>
  <c r="O42" i="104"/>
  <c r="P42" i="104"/>
  <c r="Q42" i="104"/>
  <c r="R42" i="104"/>
  <c r="S42" i="104"/>
  <c r="T42" i="104"/>
  <c r="U42" i="104"/>
  <c r="V42" i="104"/>
  <c r="W42" i="104"/>
  <c r="X42" i="104"/>
  <c r="Y42" i="104"/>
  <c r="Z42" i="104"/>
  <c r="AA42" i="104"/>
  <c r="AB42" i="104"/>
  <c r="AC42" i="104"/>
  <c r="AD42" i="104"/>
  <c r="AE42" i="104"/>
  <c r="AF42" i="104"/>
  <c r="AG42" i="104"/>
  <c r="AH42" i="104"/>
  <c r="AI42" i="104"/>
  <c r="AJ42" i="104"/>
  <c r="AK42" i="104"/>
  <c r="AL42" i="104"/>
  <c r="AM42" i="104"/>
  <c r="AN42" i="104"/>
  <c r="AO42" i="104"/>
  <c r="AP42" i="104"/>
  <c r="AQ42" i="104"/>
  <c r="AR42" i="104"/>
  <c r="AS42" i="104"/>
  <c r="AT42" i="104"/>
  <c r="AU42" i="104"/>
  <c r="AV42" i="104"/>
  <c r="AW42" i="104"/>
  <c r="AX42" i="104"/>
  <c r="AY42" i="104"/>
  <c r="B43" i="104"/>
  <c r="C43" i="104"/>
  <c r="D43" i="104"/>
  <c r="E43" i="104"/>
  <c r="F43" i="104"/>
  <c r="G43" i="104"/>
  <c r="H43" i="104"/>
  <c r="I43" i="104"/>
  <c r="J43" i="104"/>
  <c r="K43" i="104"/>
  <c r="L43" i="104"/>
  <c r="M43" i="104"/>
  <c r="N43" i="104"/>
  <c r="O43" i="104"/>
  <c r="P43" i="104"/>
  <c r="Q43" i="104"/>
  <c r="R43" i="104"/>
  <c r="S43" i="104"/>
  <c r="T43" i="104"/>
  <c r="U43" i="104"/>
  <c r="V43" i="104"/>
  <c r="W43" i="104"/>
  <c r="X43" i="104"/>
  <c r="Y43" i="104"/>
  <c r="Z43" i="104"/>
  <c r="AA43" i="104"/>
  <c r="AB43" i="104"/>
  <c r="AC43" i="104"/>
  <c r="AD43" i="104"/>
  <c r="AE43" i="104"/>
  <c r="AF43" i="104"/>
  <c r="AG43" i="104"/>
  <c r="AH43" i="104"/>
  <c r="AI43" i="104"/>
  <c r="AJ43" i="104"/>
  <c r="AK43" i="104"/>
  <c r="AL43" i="104"/>
  <c r="AM43" i="104"/>
  <c r="AN43" i="104"/>
  <c r="AO43" i="104"/>
  <c r="AP43" i="104"/>
  <c r="AQ43" i="104"/>
  <c r="AR43" i="104"/>
  <c r="AS43" i="104"/>
  <c r="AT43" i="104"/>
  <c r="AU43" i="104"/>
  <c r="AV43" i="104"/>
  <c r="AW43" i="104"/>
  <c r="AX43" i="104"/>
  <c r="AY43" i="104"/>
  <c r="B44" i="104"/>
  <c r="C44" i="104"/>
  <c r="D44" i="104"/>
  <c r="E44" i="104"/>
  <c r="F44" i="104"/>
  <c r="G44" i="104"/>
  <c r="H44" i="104"/>
  <c r="I44" i="104"/>
  <c r="J44" i="104"/>
  <c r="K44" i="104"/>
  <c r="L44" i="104"/>
  <c r="M44" i="104"/>
  <c r="N44" i="104"/>
  <c r="O44" i="104"/>
  <c r="P44" i="104"/>
  <c r="Q44" i="104"/>
  <c r="R44" i="104"/>
  <c r="S44" i="104"/>
  <c r="T44" i="104"/>
  <c r="U44" i="104"/>
  <c r="V44" i="104"/>
  <c r="W44" i="104"/>
  <c r="X44" i="104"/>
  <c r="Y44" i="104"/>
  <c r="Z44" i="104"/>
  <c r="AA44" i="104"/>
  <c r="AB44" i="104"/>
  <c r="AC44" i="104"/>
  <c r="AD44" i="104"/>
  <c r="AE44" i="104"/>
  <c r="AF44" i="104"/>
  <c r="AG44" i="104"/>
  <c r="AH44" i="104"/>
  <c r="AI44" i="104"/>
  <c r="AJ44" i="104"/>
  <c r="AK44" i="104"/>
  <c r="AL44" i="104"/>
  <c r="AM44" i="104"/>
  <c r="AN44" i="104"/>
  <c r="AO44" i="104"/>
  <c r="AP44" i="104"/>
  <c r="AQ44" i="104"/>
  <c r="AR44" i="104"/>
  <c r="AS44" i="104"/>
  <c r="AT44" i="104"/>
  <c r="AU44" i="104"/>
  <c r="AV44" i="104"/>
  <c r="AW44" i="104"/>
  <c r="AX44" i="104"/>
  <c r="AY44" i="104"/>
  <c r="B45" i="104"/>
  <c r="C45" i="104"/>
  <c r="D45" i="104"/>
  <c r="E45" i="104"/>
  <c r="F45" i="104"/>
  <c r="G45" i="104"/>
  <c r="H45" i="104"/>
  <c r="I45" i="104"/>
  <c r="J45" i="104"/>
  <c r="K45" i="104"/>
  <c r="L45" i="104"/>
  <c r="M45" i="104"/>
  <c r="N45" i="104"/>
  <c r="O45" i="104"/>
  <c r="P45" i="104"/>
  <c r="Q45" i="104"/>
  <c r="R45" i="104"/>
  <c r="S45" i="104"/>
  <c r="T45" i="104"/>
  <c r="U45" i="104"/>
  <c r="V45" i="104"/>
  <c r="W45" i="104"/>
  <c r="X45" i="104"/>
  <c r="Y45" i="104"/>
  <c r="Z45" i="104"/>
  <c r="AA45" i="104"/>
  <c r="AB45" i="104"/>
  <c r="AC45" i="104"/>
  <c r="AD45" i="104"/>
  <c r="AE45" i="104"/>
  <c r="AF45" i="104"/>
  <c r="AG45" i="104"/>
  <c r="AH45" i="104"/>
  <c r="AI45" i="104"/>
  <c r="AJ45" i="104"/>
  <c r="AK45" i="104"/>
  <c r="AL45" i="104"/>
  <c r="AM45" i="104"/>
  <c r="AN45" i="104"/>
  <c r="AO45" i="104"/>
  <c r="AP45" i="104"/>
  <c r="AQ45" i="104"/>
  <c r="AR45" i="104"/>
  <c r="AS45" i="104"/>
  <c r="AT45" i="104"/>
  <c r="AU45" i="104"/>
  <c r="AV45" i="104"/>
  <c r="AW45" i="104"/>
  <c r="AX45" i="104"/>
  <c r="AY45" i="104"/>
  <c r="B46" i="104"/>
  <c r="C46" i="104"/>
  <c r="D46" i="104"/>
  <c r="E46" i="104"/>
  <c r="F46" i="104"/>
  <c r="G46" i="104"/>
  <c r="H46" i="104"/>
  <c r="I46" i="104"/>
  <c r="J46" i="104"/>
  <c r="K46" i="104"/>
  <c r="L46" i="104"/>
  <c r="M46" i="104"/>
  <c r="N46" i="104"/>
  <c r="O46" i="104"/>
  <c r="P46" i="104"/>
  <c r="Q46" i="104"/>
  <c r="R46" i="104"/>
  <c r="S46" i="104"/>
  <c r="T46" i="104"/>
  <c r="U46" i="104"/>
  <c r="V46" i="104"/>
  <c r="W46" i="104"/>
  <c r="X46" i="104"/>
  <c r="Y46" i="104"/>
  <c r="Z46" i="104"/>
  <c r="AA46" i="104"/>
  <c r="AB46" i="104"/>
  <c r="AC46" i="104"/>
  <c r="AD46" i="104"/>
  <c r="AE46" i="104"/>
  <c r="AF46" i="104"/>
  <c r="AG46" i="104"/>
  <c r="AH46" i="104"/>
  <c r="AI46" i="104"/>
  <c r="AJ46" i="104"/>
  <c r="AK46" i="104"/>
  <c r="AL46" i="104"/>
  <c r="AM46" i="104"/>
  <c r="AN46" i="104"/>
  <c r="AO46" i="104"/>
  <c r="AP46" i="104"/>
  <c r="AQ46" i="104"/>
  <c r="AR46" i="104"/>
  <c r="AS46" i="104"/>
  <c r="AT46" i="104"/>
  <c r="AU46" i="104"/>
  <c r="AV46" i="104"/>
  <c r="AW46" i="104"/>
  <c r="AX46" i="104"/>
  <c r="AY46" i="104"/>
  <c r="B47" i="104"/>
  <c r="C47" i="104"/>
  <c r="D47" i="104"/>
  <c r="E47" i="104"/>
  <c r="F47" i="104"/>
  <c r="G47" i="104"/>
  <c r="H47" i="104"/>
  <c r="I47" i="104"/>
  <c r="J47" i="104"/>
  <c r="K47" i="104"/>
  <c r="L47" i="104"/>
  <c r="M47" i="104"/>
  <c r="N47" i="104"/>
  <c r="O47" i="104"/>
  <c r="P47" i="104"/>
  <c r="Q47" i="104"/>
  <c r="R47" i="104"/>
  <c r="S47" i="104"/>
  <c r="T47" i="104"/>
  <c r="U47" i="104"/>
  <c r="V47" i="104"/>
  <c r="W47" i="104"/>
  <c r="X47" i="104"/>
  <c r="Y47" i="104"/>
  <c r="Z47" i="104"/>
  <c r="AA47" i="104"/>
  <c r="AB47" i="104"/>
  <c r="AC47" i="104"/>
  <c r="AD47" i="104"/>
  <c r="AE47" i="104"/>
  <c r="AF47" i="104"/>
  <c r="AG47" i="104"/>
  <c r="AH47" i="104"/>
  <c r="AI47" i="104"/>
  <c r="AJ47" i="104"/>
  <c r="AK47" i="104"/>
  <c r="AL47" i="104"/>
  <c r="AM47" i="104"/>
  <c r="AN47" i="104"/>
  <c r="AO47" i="104"/>
  <c r="AP47" i="104"/>
  <c r="AQ47" i="104"/>
  <c r="AR47" i="104"/>
  <c r="AS47" i="104"/>
  <c r="AT47" i="104"/>
  <c r="AU47" i="104"/>
  <c r="AV47" i="104"/>
  <c r="AW47" i="104"/>
  <c r="AX47" i="104"/>
  <c r="AY47" i="104"/>
  <c r="B48" i="104"/>
  <c r="C48" i="104"/>
  <c r="D48" i="104"/>
  <c r="E48" i="104"/>
  <c r="F48" i="104"/>
  <c r="G48" i="104"/>
  <c r="H48" i="104"/>
  <c r="I48" i="104"/>
  <c r="J48" i="104"/>
  <c r="K48" i="104"/>
  <c r="L48" i="104"/>
  <c r="M48" i="104"/>
  <c r="N48" i="104"/>
  <c r="O48" i="104"/>
  <c r="P48" i="104"/>
  <c r="Q48" i="104"/>
  <c r="R48" i="104"/>
  <c r="S48" i="104"/>
  <c r="T48" i="104"/>
  <c r="U48" i="104"/>
  <c r="V48" i="104"/>
  <c r="W48" i="104"/>
  <c r="X48" i="104"/>
  <c r="Y48" i="104"/>
  <c r="Z48" i="104"/>
  <c r="AA48" i="104"/>
  <c r="AB48" i="104"/>
  <c r="AC48" i="104"/>
  <c r="AD48" i="104"/>
  <c r="AE48" i="104"/>
  <c r="AF48" i="104"/>
  <c r="AG48" i="104"/>
  <c r="AH48" i="104"/>
  <c r="AI48" i="104"/>
  <c r="AJ48" i="104"/>
  <c r="AK48" i="104"/>
  <c r="AL48" i="104"/>
  <c r="AM48" i="104"/>
  <c r="AN48" i="104"/>
  <c r="AO48" i="104"/>
  <c r="AP48" i="104"/>
  <c r="AQ48" i="104"/>
  <c r="AR48" i="104"/>
  <c r="AS48" i="104"/>
  <c r="AT48" i="104"/>
  <c r="AU48" i="104"/>
  <c r="AV48" i="104"/>
  <c r="AW48" i="104"/>
  <c r="AX48" i="104"/>
  <c r="AY48" i="104"/>
  <c r="B50" i="104"/>
  <c r="C50" i="104"/>
  <c r="D50" i="104"/>
  <c r="E50" i="104"/>
  <c r="F50" i="104"/>
  <c r="G50" i="104"/>
  <c r="H50" i="104"/>
  <c r="I50" i="104"/>
  <c r="J50" i="104"/>
  <c r="K50" i="104"/>
  <c r="L50" i="104"/>
  <c r="M50" i="104"/>
  <c r="N50" i="104"/>
  <c r="O50" i="104"/>
  <c r="P50" i="104"/>
  <c r="Q50" i="104"/>
  <c r="R50" i="104"/>
  <c r="S50" i="104"/>
  <c r="T50" i="104"/>
  <c r="U50" i="104"/>
  <c r="V50" i="104"/>
  <c r="W50" i="104"/>
  <c r="X50" i="104"/>
  <c r="Y50" i="104"/>
  <c r="Z50" i="104"/>
  <c r="AA50" i="104"/>
  <c r="AB50" i="104"/>
  <c r="AC50" i="104"/>
  <c r="AD50" i="104"/>
  <c r="AE50" i="104"/>
  <c r="AF50" i="104"/>
  <c r="AG50" i="104"/>
  <c r="AH50" i="104"/>
  <c r="AI50" i="104"/>
  <c r="AJ50" i="104"/>
  <c r="AK50" i="104"/>
  <c r="AL50" i="104"/>
  <c r="AM50" i="104"/>
  <c r="AN50" i="104"/>
  <c r="AO50" i="104"/>
  <c r="AP50" i="104"/>
  <c r="AQ50" i="104"/>
  <c r="AR50" i="104"/>
  <c r="AS50" i="104"/>
  <c r="AT50" i="104"/>
  <c r="AU50" i="104"/>
  <c r="AV50" i="104"/>
  <c r="AW50" i="104"/>
  <c r="AX50" i="104"/>
  <c r="AY50" i="104"/>
  <c r="B51" i="104"/>
  <c r="C51" i="104"/>
  <c r="D51" i="104"/>
  <c r="E51" i="104"/>
  <c r="F51" i="104"/>
  <c r="G51" i="104"/>
  <c r="H51" i="104"/>
  <c r="I51" i="104"/>
  <c r="J51" i="104"/>
  <c r="K51" i="104"/>
  <c r="L51" i="104"/>
  <c r="M51" i="104"/>
  <c r="N51" i="104"/>
  <c r="O51" i="104"/>
  <c r="P51" i="104"/>
  <c r="Q51" i="104"/>
  <c r="R51" i="104"/>
  <c r="S51" i="104"/>
  <c r="T51" i="104"/>
  <c r="U51" i="104"/>
  <c r="V51" i="104"/>
  <c r="W51" i="104"/>
  <c r="X51" i="104"/>
  <c r="Y51" i="104"/>
  <c r="Z51" i="104"/>
  <c r="AA51" i="104"/>
  <c r="AB51" i="104"/>
  <c r="AC51" i="104"/>
  <c r="AD51" i="104"/>
  <c r="AE51" i="104"/>
  <c r="AF51" i="104"/>
  <c r="AG51" i="104"/>
  <c r="AH51" i="104"/>
  <c r="AI51" i="104"/>
  <c r="AJ51" i="104"/>
  <c r="AK51" i="104"/>
  <c r="AL51" i="104"/>
  <c r="AM51" i="104"/>
  <c r="AN51" i="104"/>
  <c r="AO51" i="104"/>
  <c r="AP51" i="104"/>
  <c r="AQ51" i="104"/>
  <c r="AR51" i="104"/>
  <c r="AS51" i="104"/>
  <c r="AT51" i="104"/>
  <c r="AU51" i="104"/>
  <c r="AV51" i="104"/>
  <c r="AW51" i="104"/>
  <c r="AX51" i="104"/>
  <c r="AY51" i="104"/>
  <c r="B53" i="104"/>
  <c r="C53" i="104"/>
  <c r="D53" i="104"/>
  <c r="E53" i="104"/>
  <c r="F53" i="104"/>
  <c r="G53" i="104"/>
  <c r="H53" i="104"/>
  <c r="I53" i="104"/>
  <c r="J53" i="104"/>
  <c r="K53" i="104"/>
  <c r="L53" i="104"/>
  <c r="M53" i="104"/>
  <c r="N53" i="104"/>
  <c r="O53" i="104"/>
  <c r="P53" i="104"/>
  <c r="Q53" i="104"/>
  <c r="R53" i="104"/>
  <c r="S53" i="104"/>
  <c r="T53" i="104"/>
  <c r="U53" i="104"/>
  <c r="V53" i="104"/>
  <c r="W53" i="104"/>
  <c r="X53" i="104"/>
  <c r="Y53" i="104"/>
  <c r="Z53" i="104"/>
  <c r="AA53" i="104"/>
  <c r="AB53" i="104"/>
  <c r="AC53" i="104"/>
  <c r="AD53" i="104"/>
  <c r="AE53" i="104"/>
  <c r="AF53" i="104"/>
  <c r="AG53" i="104"/>
  <c r="AH53" i="104"/>
  <c r="AI53" i="104"/>
  <c r="AJ53" i="104"/>
  <c r="AK53" i="104"/>
  <c r="AL53" i="104"/>
  <c r="AM53" i="104"/>
  <c r="AN53" i="104"/>
  <c r="AO53" i="104"/>
  <c r="AP53" i="104"/>
  <c r="AQ53" i="104"/>
  <c r="AR53" i="104"/>
  <c r="AS53" i="104"/>
  <c r="AT53" i="104"/>
  <c r="AU53" i="104"/>
  <c r="AV53" i="104"/>
  <c r="AW53" i="104"/>
  <c r="AX53" i="104"/>
  <c r="AY53" i="104"/>
  <c r="B54" i="104"/>
  <c r="C54" i="104"/>
  <c r="D54" i="104"/>
  <c r="E54" i="104"/>
  <c r="F54" i="104"/>
  <c r="G54" i="104"/>
  <c r="H54" i="104"/>
  <c r="I54" i="104"/>
  <c r="J54" i="104"/>
  <c r="K54" i="104"/>
  <c r="L54" i="104"/>
  <c r="M54" i="104"/>
  <c r="N54" i="104"/>
  <c r="O54" i="104"/>
  <c r="P54" i="104"/>
  <c r="Q54" i="104"/>
  <c r="R54" i="104"/>
  <c r="S54" i="104"/>
  <c r="T54" i="104"/>
  <c r="U54" i="104"/>
  <c r="V54" i="104"/>
  <c r="W54" i="104"/>
  <c r="X54" i="104"/>
  <c r="Y54" i="104"/>
  <c r="Z54" i="104"/>
  <c r="AA54" i="104"/>
  <c r="AB54" i="104"/>
  <c r="AC54" i="104"/>
  <c r="AD54" i="104"/>
  <c r="AE54" i="104"/>
  <c r="AF54" i="104"/>
  <c r="AG54" i="104"/>
  <c r="AH54" i="104"/>
  <c r="AI54" i="104"/>
  <c r="AJ54" i="104"/>
  <c r="AK54" i="104"/>
  <c r="AL54" i="104"/>
  <c r="AM54" i="104"/>
  <c r="AN54" i="104"/>
  <c r="AO54" i="104"/>
  <c r="AP54" i="104"/>
  <c r="AQ54" i="104"/>
  <c r="AR54" i="104"/>
  <c r="AS54" i="104"/>
  <c r="AT54" i="104"/>
  <c r="AU54" i="104"/>
  <c r="AV54" i="104"/>
  <c r="AW54" i="104"/>
  <c r="AX54" i="104"/>
  <c r="AY54" i="104"/>
  <c r="B55" i="104"/>
  <c r="C55" i="104"/>
  <c r="D55" i="104"/>
  <c r="E55" i="104"/>
  <c r="F55" i="104"/>
  <c r="G55" i="104"/>
  <c r="H55" i="104"/>
  <c r="I55" i="104"/>
  <c r="J55" i="104"/>
  <c r="K55" i="104"/>
  <c r="L55" i="104"/>
  <c r="M55" i="104"/>
  <c r="N55" i="104"/>
  <c r="O55" i="104"/>
  <c r="P55" i="104"/>
  <c r="Q55" i="104"/>
  <c r="R55" i="104"/>
  <c r="S55" i="104"/>
  <c r="T55" i="104"/>
  <c r="U55" i="104"/>
  <c r="V55" i="104"/>
  <c r="W55" i="104"/>
  <c r="X55" i="104"/>
  <c r="Y55" i="104"/>
  <c r="Z55" i="104"/>
  <c r="AA55" i="104"/>
  <c r="AB55" i="104"/>
  <c r="AC55" i="104"/>
  <c r="AD55" i="104"/>
  <c r="AE55" i="104"/>
  <c r="AF55" i="104"/>
  <c r="AG55" i="104"/>
  <c r="AH55" i="104"/>
  <c r="AI55" i="104"/>
  <c r="AJ55" i="104"/>
  <c r="AK55" i="104"/>
  <c r="AL55" i="104"/>
  <c r="AM55" i="104"/>
  <c r="AN55" i="104"/>
  <c r="AO55" i="104"/>
  <c r="AP55" i="104"/>
  <c r="AQ55" i="104"/>
  <c r="AR55" i="104"/>
  <c r="AS55" i="104"/>
  <c r="AT55" i="104"/>
  <c r="AU55" i="104"/>
  <c r="AV55" i="104"/>
  <c r="AW55" i="104"/>
  <c r="AX55" i="104"/>
  <c r="AY55" i="104"/>
  <c r="B56" i="104"/>
  <c r="C56" i="104"/>
  <c r="D56" i="104"/>
  <c r="E56" i="104"/>
  <c r="F56" i="104"/>
  <c r="G56" i="104"/>
  <c r="H56" i="104"/>
  <c r="I56" i="104"/>
  <c r="J56" i="104"/>
  <c r="K56" i="104"/>
  <c r="L56" i="104"/>
  <c r="M56" i="104"/>
  <c r="N56" i="104"/>
  <c r="O56" i="104"/>
  <c r="P56" i="104"/>
  <c r="Q56" i="104"/>
  <c r="R56" i="104"/>
  <c r="S56" i="104"/>
  <c r="T56" i="104"/>
  <c r="U56" i="104"/>
  <c r="V56" i="104"/>
  <c r="W56" i="104"/>
  <c r="X56" i="104"/>
  <c r="Y56" i="104"/>
  <c r="Z56" i="104"/>
  <c r="AA56" i="104"/>
  <c r="AB56" i="104"/>
  <c r="AC56" i="104"/>
  <c r="AD56" i="104"/>
  <c r="AE56" i="104"/>
  <c r="AF56" i="104"/>
  <c r="AG56" i="104"/>
  <c r="AH56" i="104"/>
  <c r="AI56" i="104"/>
  <c r="AJ56" i="104"/>
  <c r="AK56" i="104"/>
  <c r="AL56" i="104"/>
  <c r="AM56" i="104"/>
  <c r="AN56" i="104"/>
  <c r="AO56" i="104"/>
  <c r="AP56" i="104"/>
  <c r="AQ56" i="104"/>
  <c r="AR56" i="104"/>
  <c r="AS56" i="104"/>
  <c r="AT56" i="104"/>
  <c r="AU56" i="104"/>
  <c r="AV56" i="104"/>
  <c r="AW56" i="104"/>
  <c r="AX56" i="104"/>
  <c r="AY56" i="104"/>
  <c r="B57" i="104"/>
  <c r="C57" i="104"/>
  <c r="D57" i="104"/>
  <c r="E57" i="104"/>
  <c r="F57" i="104"/>
  <c r="G57" i="104"/>
  <c r="H57" i="104"/>
  <c r="I57" i="104"/>
  <c r="J57" i="104"/>
  <c r="K57" i="104"/>
  <c r="L57" i="104"/>
  <c r="M57" i="104"/>
  <c r="N57" i="104"/>
  <c r="O57" i="104"/>
  <c r="P57" i="104"/>
  <c r="Q57" i="104"/>
  <c r="R57" i="104"/>
  <c r="S57" i="104"/>
  <c r="T57" i="104"/>
  <c r="U57" i="104"/>
  <c r="V57" i="104"/>
  <c r="W57" i="104"/>
  <c r="X57" i="104"/>
  <c r="Y57" i="104"/>
  <c r="Z57" i="104"/>
  <c r="AA57" i="104"/>
  <c r="AB57" i="104"/>
  <c r="AC57" i="104"/>
  <c r="AD57" i="104"/>
  <c r="AE57" i="104"/>
  <c r="AF57" i="104"/>
  <c r="AG57" i="104"/>
  <c r="AH57" i="104"/>
  <c r="AI57" i="104"/>
  <c r="AJ57" i="104"/>
  <c r="AK57" i="104"/>
  <c r="AL57" i="104"/>
  <c r="AM57" i="104"/>
  <c r="AN57" i="104"/>
  <c r="AO57" i="104"/>
  <c r="AP57" i="104"/>
  <c r="AQ57" i="104"/>
  <c r="AR57" i="104"/>
  <c r="AS57" i="104"/>
  <c r="AT57" i="104"/>
  <c r="AU57" i="104"/>
  <c r="AV57" i="104"/>
  <c r="AW57" i="104"/>
  <c r="AX57" i="104"/>
  <c r="AY57" i="104"/>
  <c r="B58" i="104"/>
  <c r="C58" i="104"/>
  <c r="D58" i="104"/>
  <c r="E58" i="104"/>
  <c r="F58" i="104"/>
  <c r="G58" i="104"/>
  <c r="H58" i="104"/>
  <c r="I58" i="104"/>
  <c r="J58" i="104"/>
  <c r="K58" i="104"/>
  <c r="L58" i="104"/>
  <c r="M58" i="104"/>
  <c r="N58" i="104"/>
  <c r="O58" i="104"/>
  <c r="P58" i="104"/>
  <c r="Q58" i="104"/>
  <c r="R58" i="104"/>
  <c r="S58" i="104"/>
  <c r="T58" i="104"/>
  <c r="U58" i="104"/>
  <c r="V58" i="104"/>
  <c r="W58" i="104"/>
  <c r="X58" i="104"/>
  <c r="Y58" i="104"/>
  <c r="Z58" i="104"/>
  <c r="AA58" i="104"/>
  <c r="AB58" i="104"/>
  <c r="AC58" i="104"/>
  <c r="AD58" i="104"/>
  <c r="AE58" i="104"/>
  <c r="AF58" i="104"/>
  <c r="AG58" i="104"/>
  <c r="AH58" i="104"/>
  <c r="AI58" i="104"/>
  <c r="AJ58" i="104"/>
  <c r="AK58" i="104"/>
  <c r="AL58" i="104"/>
  <c r="AM58" i="104"/>
  <c r="AN58" i="104"/>
  <c r="AO58" i="104"/>
  <c r="AP58" i="104"/>
  <c r="AQ58" i="104"/>
  <c r="AR58" i="104"/>
  <c r="AS58" i="104"/>
  <c r="AT58" i="104"/>
  <c r="AU58" i="104"/>
  <c r="AV58" i="104"/>
  <c r="AW58" i="104"/>
  <c r="AX58" i="104"/>
  <c r="AY58" i="104"/>
  <c r="B3" i="114"/>
  <c r="C3" i="114"/>
  <c r="D3" i="114"/>
  <c r="E3" i="114"/>
  <c r="F3" i="114"/>
  <c r="G3" i="114"/>
  <c r="H3" i="114"/>
  <c r="I3" i="114"/>
  <c r="J3" i="114"/>
  <c r="K3" i="114"/>
  <c r="L3" i="114"/>
  <c r="M3" i="114"/>
  <c r="N3" i="114"/>
  <c r="O3" i="114"/>
  <c r="P3" i="114"/>
  <c r="Q3" i="114"/>
  <c r="R3" i="114"/>
  <c r="S3" i="114"/>
  <c r="T3" i="114"/>
  <c r="U3" i="114"/>
  <c r="V3" i="114"/>
  <c r="W3" i="114"/>
  <c r="X3" i="114"/>
  <c r="Y3" i="114"/>
  <c r="Z3" i="114"/>
  <c r="AA3" i="114"/>
  <c r="AB3" i="114"/>
  <c r="AC3" i="114"/>
  <c r="AD3" i="114"/>
  <c r="AE3" i="114"/>
  <c r="AF3" i="114"/>
  <c r="AG3" i="114"/>
  <c r="AH3" i="114"/>
  <c r="AI3" i="114"/>
  <c r="AJ3" i="114"/>
  <c r="AK3" i="114"/>
  <c r="AL3" i="114"/>
  <c r="AM3" i="114"/>
  <c r="AN3" i="114"/>
  <c r="AO3" i="114"/>
  <c r="AP3" i="114"/>
  <c r="AQ3" i="114"/>
  <c r="AR3" i="114"/>
  <c r="AS3" i="114"/>
  <c r="AT3" i="114"/>
  <c r="AU3" i="114"/>
  <c r="AV3" i="114"/>
  <c r="AW3" i="114"/>
  <c r="AX3" i="114"/>
  <c r="AY3" i="114"/>
  <c r="B4" i="114"/>
  <c r="C4" i="114"/>
  <c r="D4" i="114"/>
  <c r="E4" i="114"/>
  <c r="F4" i="114"/>
  <c r="G4" i="114"/>
  <c r="H4" i="114"/>
  <c r="I4" i="114"/>
  <c r="J4" i="114"/>
  <c r="K4" i="114"/>
  <c r="L4" i="114"/>
  <c r="M4" i="114"/>
  <c r="N4" i="114"/>
  <c r="O4" i="114"/>
  <c r="P4" i="114"/>
  <c r="Q4" i="114"/>
  <c r="R4" i="114"/>
  <c r="S4" i="114"/>
  <c r="T4" i="114"/>
  <c r="U4" i="114"/>
  <c r="V4" i="114"/>
  <c r="W4" i="114"/>
  <c r="X4" i="114"/>
  <c r="Y4" i="114"/>
  <c r="Z4" i="114"/>
  <c r="AA4" i="114"/>
  <c r="AB4" i="114"/>
  <c r="AC4" i="114"/>
  <c r="AD4" i="114"/>
  <c r="AE4" i="114"/>
  <c r="AF4" i="114"/>
  <c r="AG4" i="114"/>
  <c r="AH4" i="114"/>
  <c r="AI4" i="114"/>
  <c r="AJ4" i="114"/>
  <c r="AK4" i="114"/>
  <c r="AL4" i="114"/>
  <c r="AM4" i="114"/>
  <c r="AN4" i="114"/>
  <c r="AO4" i="114"/>
  <c r="AP4" i="114"/>
  <c r="AQ4" i="114"/>
  <c r="AR4" i="114"/>
  <c r="AS4" i="114"/>
  <c r="AT4" i="114"/>
  <c r="AU4" i="114"/>
  <c r="AV4" i="114"/>
  <c r="AW4" i="114"/>
  <c r="AX4" i="114"/>
  <c r="AY4" i="114"/>
  <c r="B6" i="114"/>
  <c r="C6" i="114"/>
  <c r="D6" i="114"/>
  <c r="E6" i="114"/>
  <c r="F6" i="114"/>
  <c r="G6" i="114"/>
  <c r="H6" i="114"/>
  <c r="I6" i="114"/>
  <c r="J6" i="114"/>
  <c r="K6" i="114"/>
  <c r="L6" i="114"/>
  <c r="M6" i="114"/>
  <c r="N6" i="114"/>
  <c r="O6" i="114"/>
  <c r="P6" i="114"/>
  <c r="Q6" i="114"/>
  <c r="R6" i="114"/>
  <c r="S6" i="114"/>
  <c r="T6" i="114"/>
  <c r="U6" i="114"/>
  <c r="V6" i="114"/>
  <c r="W6" i="114"/>
  <c r="X6" i="114"/>
  <c r="Y6" i="114"/>
  <c r="Z6" i="114"/>
  <c r="AA6" i="114"/>
  <c r="AB6" i="114"/>
  <c r="AC6" i="114"/>
  <c r="AD6" i="114"/>
  <c r="AE6" i="114"/>
  <c r="AF6" i="114"/>
  <c r="AG6" i="114"/>
  <c r="AH6" i="114"/>
  <c r="AI6" i="114"/>
  <c r="AJ6" i="114"/>
  <c r="AK6" i="114"/>
  <c r="AL6" i="114"/>
  <c r="AM6" i="114"/>
  <c r="AN6" i="114"/>
  <c r="AO6" i="114"/>
  <c r="AP6" i="114"/>
  <c r="AQ6" i="114"/>
  <c r="AR6" i="114"/>
  <c r="AS6" i="114"/>
  <c r="AT6" i="114"/>
  <c r="AU6" i="114"/>
  <c r="AV6" i="114"/>
  <c r="AW6" i="114"/>
  <c r="AX6" i="114"/>
  <c r="AY6" i="114"/>
  <c r="B7" i="114"/>
  <c r="C7" i="114"/>
  <c r="D7" i="114"/>
  <c r="E7" i="114"/>
  <c r="F7" i="114"/>
  <c r="G7" i="114"/>
  <c r="H7" i="114"/>
  <c r="I7" i="114"/>
  <c r="J7" i="114"/>
  <c r="K7" i="114"/>
  <c r="L7" i="114"/>
  <c r="M7" i="114"/>
  <c r="N7" i="114"/>
  <c r="O7" i="114"/>
  <c r="P7" i="114"/>
  <c r="Q7" i="114"/>
  <c r="R7" i="114"/>
  <c r="S7" i="114"/>
  <c r="T7" i="114"/>
  <c r="U7" i="114"/>
  <c r="V7" i="114"/>
  <c r="W7" i="114"/>
  <c r="X7" i="114"/>
  <c r="Y7" i="114"/>
  <c r="Z7" i="114"/>
  <c r="AA7" i="114"/>
  <c r="AB7" i="114"/>
  <c r="AC7" i="114"/>
  <c r="AD7" i="114"/>
  <c r="AE7" i="114"/>
  <c r="AF7" i="114"/>
  <c r="AG7" i="114"/>
  <c r="AH7" i="114"/>
  <c r="AI7" i="114"/>
  <c r="AJ7" i="114"/>
  <c r="AK7" i="114"/>
  <c r="AL7" i="114"/>
  <c r="AM7" i="114"/>
  <c r="AN7" i="114"/>
  <c r="AO7" i="114"/>
  <c r="AP7" i="114"/>
  <c r="AQ7" i="114"/>
  <c r="AR7" i="114"/>
  <c r="AS7" i="114"/>
  <c r="AT7" i="114"/>
  <c r="AU7" i="114"/>
  <c r="AV7" i="114"/>
  <c r="AW7" i="114"/>
  <c r="AX7" i="114"/>
  <c r="AY7" i="114"/>
  <c r="B9" i="114"/>
  <c r="C9" i="114"/>
  <c r="D9" i="114"/>
  <c r="E9" i="114"/>
  <c r="F9" i="114"/>
  <c r="G9" i="114"/>
  <c r="H9" i="114"/>
  <c r="I9" i="114"/>
  <c r="J9" i="114"/>
  <c r="K9" i="114"/>
  <c r="L9" i="114"/>
  <c r="M9" i="114"/>
  <c r="N9" i="114"/>
  <c r="O9" i="114"/>
  <c r="P9" i="114"/>
  <c r="Q9" i="114"/>
  <c r="R9" i="114"/>
  <c r="S9" i="114"/>
  <c r="T9" i="114"/>
  <c r="U9" i="114"/>
  <c r="V9" i="114"/>
  <c r="W9" i="114"/>
  <c r="X9" i="114"/>
  <c r="Y9" i="114"/>
  <c r="Z9" i="114"/>
  <c r="AA9" i="114"/>
  <c r="AB9" i="114"/>
  <c r="AC9" i="114"/>
  <c r="AD9" i="114"/>
  <c r="AE9" i="114"/>
  <c r="AF9" i="114"/>
  <c r="AG9" i="114"/>
  <c r="AH9" i="114"/>
  <c r="AI9" i="114"/>
  <c r="AJ9" i="114"/>
  <c r="AK9" i="114"/>
  <c r="AL9" i="114"/>
  <c r="AM9" i="114"/>
  <c r="AN9" i="114"/>
  <c r="AO9" i="114"/>
  <c r="AP9" i="114"/>
  <c r="AQ9" i="114"/>
  <c r="AR9" i="114"/>
  <c r="AS9" i="114"/>
  <c r="AT9" i="114"/>
  <c r="AU9" i="114"/>
  <c r="AV9" i="114"/>
  <c r="AW9" i="114"/>
  <c r="AX9" i="114"/>
  <c r="AY9" i="114"/>
  <c r="B10" i="114"/>
  <c r="C10" i="114"/>
  <c r="D10" i="114"/>
  <c r="E10" i="114"/>
  <c r="F10" i="114"/>
  <c r="G10" i="114"/>
  <c r="H10" i="114"/>
  <c r="I10" i="114"/>
  <c r="J10" i="114"/>
  <c r="K10" i="114"/>
  <c r="L10" i="114"/>
  <c r="M10" i="114"/>
  <c r="N10" i="114"/>
  <c r="O10" i="114"/>
  <c r="P10" i="114"/>
  <c r="Q10" i="114"/>
  <c r="R10" i="114"/>
  <c r="S10" i="114"/>
  <c r="T10" i="114"/>
  <c r="U10" i="114"/>
  <c r="V10" i="114"/>
  <c r="W10" i="114"/>
  <c r="X10" i="114"/>
  <c r="Y10" i="114"/>
  <c r="Z10" i="114"/>
  <c r="AA10" i="114"/>
  <c r="AB10" i="114"/>
  <c r="AC10" i="114"/>
  <c r="AD10" i="114"/>
  <c r="AE10" i="114"/>
  <c r="AF10" i="114"/>
  <c r="AG10" i="114"/>
  <c r="AH10" i="114"/>
  <c r="AI10" i="114"/>
  <c r="AJ10" i="114"/>
  <c r="AK10" i="114"/>
  <c r="AL10" i="114"/>
  <c r="AM10" i="114"/>
  <c r="AN10" i="114"/>
  <c r="AO10" i="114"/>
  <c r="AP10" i="114"/>
  <c r="AQ10" i="114"/>
  <c r="AR10" i="114"/>
  <c r="AS10" i="114"/>
  <c r="AT10" i="114"/>
  <c r="AU10" i="114"/>
  <c r="AV10" i="114"/>
  <c r="AW10" i="114"/>
  <c r="AX10" i="114"/>
  <c r="AY10" i="114"/>
  <c r="B12" i="114"/>
  <c r="C12" i="114"/>
  <c r="D12" i="114"/>
  <c r="E12" i="114"/>
  <c r="F12" i="114"/>
  <c r="G12" i="114"/>
  <c r="H12" i="114"/>
  <c r="I12" i="114"/>
  <c r="J12" i="114"/>
  <c r="K12" i="114"/>
  <c r="L12" i="114"/>
  <c r="M12" i="114"/>
  <c r="N12" i="114"/>
  <c r="O12" i="114"/>
  <c r="P12" i="114"/>
  <c r="Q12" i="114"/>
  <c r="R12" i="114"/>
  <c r="S12" i="114"/>
  <c r="T12" i="114"/>
  <c r="U12" i="114"/>
  <c r="V12" i="114"/>
  <c r="W12" i="114"/>
  <c r="X12" i="114"/>
  <c r="Y12" i="114"/>
  <c r="Z12" i="114"/>
  <c r="AA12" i="114"/>
  <c r="AB12" i="114"/>
  <c r="AC12" i="114"/>
  <c r="AD12" i="114"/>
  <c r="AE12" i="114"/>
  <c r="AF12" i="114"/>
  <c r="AG12" i="114"/>
  <c r="AH12" i="114"/>
  <c r="AI12" i="114"/>
  <c r="AJ12" i="114"/>
  <c r="AK12" i="114"/>
  <c r="AL12" i="114"/>
  <c r="AM12" i="114"/>
  <c r="AN12" i="114"/>
  <c r="AO12" i="114"/>
  <c r="AP12" i="114"/>
  <c r="AQ12" i="114"/>
  <c r="AR12" i="114"/>
  <c r="AS12" i="114"/>
  <c r="AT12" i="114"/>
  <c r="AU12" i="114"/>
  <c r="AV12" i="114"/>
  <c r="AW12" i="114"/>
  <c r="AX12" i="114"/>
  <c r="AY12" i="114"/>
  <c r="B13" i="114"/>
  <c r="C13" i="114"/>
  <c r="D13" i="114"/>
  <c r="E13" i="114"/>
  <c r="F13" i="114"/>
  <c r="G13" i="114"/>
  <c r="H13" i="114"/>
  <c r="I13" i="114"/>
  <c r="J13" i="114"/>
  <c r="K13" i="114"/>
  <c r="L13" i="114"/>
  <c r="M13" i="114"/>
  <c r="N13" i="114"/>
  <c r="O13" i="114"/>
  <c r="P13" i="114"/>
  <c r="Q13" i="114"/>
  <c r="R13" i="114"/>
  <c r="S13" i="114"/>
  <c r="T13" i="114"/>
  <c r="U13" i="114"/>
  <c r="V13" i="114"/>
  <c r="W13" i="114"/>
  <c r="X13" i="114"/>
  <c r="Y13" i="114"/>
  <c r="Z13" i="114"/>
  <c r="AA13" i="114"/>
  <c r="AB13" i="114"/>
  <c r="AC13" i="114"/>
  <c r="AD13" i="114"/>
  <c r="AE13" i="114"/>
  <c r="AF13" i="114"/>
  <c r="AG13" i="114"/>
  <c r="AH13" i="114"/>
  <c r="AI13" i="114"/>
  <c r="AJ13" i="114"/>
  <c r="AK13" i="114"/>
  <c r="AL13" i="114"/>
  <c r="AM13" i="114"/>
  <c r="AN13" i="114"/>
  <c r="AO13" i="114"/>
  <c r="AP13" i="114"/>
  <c r="AQ13" i="114"/>
  <c r="AR13" i="114"/>
  <c r="AS13" i="114"/>
  <c r="AT13" i="114"/>
  <c r="AU13" i="114"/>
  <c r="AV13" i="114"/>
  <c r="AW13" i="114"/>
  <c r="AX13" i="114"/>
  <c r="AY13" i="114"/>
  <c r="B15" i="114"/>
  <c r="C15" i="114"/>
  <c r="D15" i="114"/>
  <c r="E15" i="114"/>
  <c r="F15" i="114"/>
  <c r="G15" i="114"/>
  <c r="H15" i="114"/>
  <c r="I15" i="114"/>
  <c r="J15" i="114"/>
  <c r="K15" i="114"/>
  <c r="L15" i="114"/>
  <c r="M15" i="114"/>
  <c r="N15" i="114"/>
  <c r="O15" i="114"/>
  <c r="P15" i="114"/>
  <c r="Q15" i="114"/>
  <c r="R15" i="114"/>
  <c r="S15" i="114"/>
  <c r="T15" i="114"/>
  <c r="U15" i="114"/>
  <c r="V15" i="114"/>
  <c r="W15" i="114"/>
  <c r="X15" i="114"/>
  <c r="Y15" i="114"/>
  <c r="Z15" i="114"/>
  <c r="AA15" i="114"/>
  <c r="AB15" i="114"/>
  <c r="AC15" i="114"/>
  <c r="AD15" i="114"/>
  <c r="AE15" i="114"/>
  <c r="AF15" i="114"/>
  <c r="AG15" i="114"/>
  <c r="AH15" i="114"/>
  <c r="AI15" i="114"/>
  <c r="AJ15" i="114"/>
  <c r="AK15" i="114"/>
  <c r="AL15" i="114"/>
  <c r="AM15" i="114"/>
  <c r="AN15" i="114"/>
  <c r="AO15" i="114"/>
  <c r="AP15" i="114"/>
  <c r="AQ15" i="114"/>
  <c r="AR15" i="114"/>
  <c r="AS15" i="114"/>
  <c r="AT15" i="114"/>
  <c r="AU15" i="114"/>
  <c r="AV15" i="114"/>
  <c r="AW15" i="114"/>
  <c r="AX15" i="114"/>
  <c r="AY15" i="114"/>
  <c r="B16" i="114"/>
  <c r="C16" i="114"/>
  <c r="D16" i="114"/>
  <c r="E16" i="114"/>
  <c r="F16" i="114"/>
  <c r="G16" i="114"/>
  <c r="H16" i="114"/>
  <c r="I16" i="114"/>
  <c r="J16" i="114"/>
  <c r="K16" i="114"/>
  <c r="L16" i="114"/>
  <c r="M16" i="114"/>
  <c r="N16" i="114"/>
  <c r="O16" i="114"/>
  <c r="P16" i="114"/>
  <c r="Q16" i="114"/>
  <c r="R16" i="114"/>
  <c r="S16" i="114"/>
  <c r="T16" i="114"/>
  <c r="U16" i="114"/>
  <c r="V16" i="114"/>
  <c r="W16" i="114"/>
  <c r="X16" i="114"/>
  <c r="Y16" i="114"/>
  <c r="Z16" i="114"/>
  <c r="AA16" i="114"/>
  <c r="AB16" i="114"/>
  <c r="AC16" i="114"/>
  <c r="AD16" i="114"/>
  <c r="AE16" i="114"/>
  <c r="AF16" i="114"/>
  <c r="AG16" i="114"/>
  <c r="AH16" i="114"/>
  <c r="AI16" i="114"/>
  <c r="AJ16" i="114"/>
  <c r="AK16" i="114"/>
  <c r="AL16" i="114"/>
  <c r="AM16" i="114"/>
  <c r="AN16" i="114"/>
  <c r="AO16" i="114"/>
  <c r="AP16" i="114"/>
  <c r="AQ16" i="114"/>
  <c r="AR16" i="114"/>
  <c r="AS16" i="114"/>
  <c r="AT16" i="114"/>
  <c r="AU16" i="114"/>
  <c r="AV16" i="114"/>
  <c r="AW16" i="114"/>
  <c r="AX16" i="114"/>
  <c r="AY16" i="114"/>
  <c r="B18" i="114"/>
  <c r="C18" i="114"/>
  <c r="D18" i="114"/>
  <c r="E18" i="114"/>
  <c r="F18" i="114"/>
  <c r="G18" i="114"/>
  <c r="H18" i="114"/>
  <c r="I18" i="114"/>
  <c r="J18" i="114"/>
  <c r="K18" i="114"/>
  <c r="L18" i="114"/>
  <c r="M18" i="114"/>
  <c r="N18" i="114"/>
  <c r="O18" i="114"/>
  <c r="P18" i="114"/>
  <c r="Q18" i="114"/>
  <c r="R18" i="114"/>
  <c r="S18" i="114"/>
  <c r="T18" i="114"/>
  <c r="U18" i="114"/>
  <c r="V18" i="114"/>
  <c r="W18" i="114"/>
  <c r="X18" i="114"/>
  <c r="Y18" i="114"/>
  <c r="Z18" i="114"/>
  <c r="AA18" i="114"/>
  <c r="AB18" i="114"/>
  <c r="AC18" i="114"/>
  <c r="AD18" i="114"/>
  <c r="AE18" i="114"/>
  <c r="AF18" i="114"/>
  <c r="AG18" i="114"/>
  <c r="AH18" i="114"/>
  <c r="AI18" i="114"/>
  <c r="AJ18" i="114"/>
  <c r="AK18" i="114"/>
  <c r="AL18" i="114"/>
  <c r="AM18" i="114"/>
  <c r="AN18" i="114"/>
  <c r="AO18" i="114"/>
  <c r="AP18" i="114"/>
  <c r="AQ18" i="114"/>
  <c r="AR18" i="114"/>
  <c r="AS18" i="114"/>
  <c r="AT18" i="114"/>
  <c r="AU18" i="114"/>
  <c r="AV18" i="114"/>
  <c r="AW18" i="114"/>
  <c r="AX18" i="114"/>
  <c r="AY18" i="114"/>
  <c r="B19" i="114"/>
  <c r="C19" i="114"/>
  <c r="D19" i="114"/>
  <c r="E19" i="114"/>
  <c r="F19" i="114"/>
  <c r="G19" i="114"/>
  <c r="H19" i="114"/>
  <c r="I19" i="114"/>
  <c r="J19" i="114"/>
  <c r="K19" i="114"/>
  <c r="L19" i="114"/>
  <c r="M19" i="114"/>
  <c r="N19" i="114"/>
  <c r="O19" i="114"/>
  <c r="P19" i="114"/>
  <c r="Q19" i="114"/>
  <c r="R19" i="114"/>
  <c r="S19" i="114"/>
  <c r="T19" i="114"/>
  <c r="U19" i="114"/>
  <c r="V19" i="114"/>
  <c r="W19" i="114"/>
  <c r="X19" i="114"/>
  <c r="Y19" i="114"/>
  <c r="Z19" i="114"/>
  <c r="AA19" i="114"/>
  <c r="AB19" i="114"/>
  <c r="AC19" i="114"/>
  <c r="AD19" i="114"/>
  <c r="AE19" i="114"/>
  <c r="AF19" i="114"/>
  <c r="AG19" i="114"/>
  <c r="AH19" i="114"/>
  <c r="AI19" i="114"/>
  <c r="AJ19" i="114"/>
  <c r="AK19" i="114"/>
  <c r="AL19" i="114"/>
  <c r="AM19" i="114"/>
  <c r="AN19" i="114"/>
  <c r="AO19" i="114"/>
  <c r="AP19" i="114"/>
  <c r="AQ19" i="114"/>
  <c r="AR19" i="114"/>
  <c r="AS19" i="114"/>
  <c r="AT19" i="114"/>
  <c r="AU19" i="114"/>
  <c r="AV19" i="114"/>
  <c r="AW19" i="114"/>
  <c r="AX19" i="114"/>
  <c r="AY19" i="114"/>
  <c r="B21" i="114"/>
  <c r="C21" i="114"/>
  <c r="D21" i="114"/>
  <c r="E21" i="114"/>
  <c r="F21" i="114"/>
  <c r="G21" i="114"/>
  <c r="H21" i="114"/>
  <c r="I21" i="114"/>
  <c r="J21" i="114"/>
  <c r="K21" i="114"/>
  <c r="L21" i="114"/>
  <c r="M21" i="114"/>
  <c r="N21" i="114"/>
  <c r="O21" i="114"/>
  <c r="P21" i="114"/>
  <c r="Q21" i="114"/>
  <c r="R21" i="114"/>
  <c r="S21" i="114"/>
  <c r="T21" i="114"/>
  <c r="U21" i="114"/>
  <c r="V21" i="114"/>
  <c r="W21" i="114"/>
  <c r="X21" i="114"/>
  <c r="Y21" i="114"/>
  <c r="Z21" i="114"/>
  <c r="AA21" i="114"/>
  <c r="AB21" i="114"/>
  <c r="AC21" i="114"/>
  <c r="AD21" i="114"/>
  <c r="AE21" i="114"/>
  <c r="AF21" i="114"/>
  <c r="AG21" i="114"/>
  <c r="AH21" i="114"/>
  <c r="AI21" i="114"/>
  <c r="AJ21" i="114"/>
  <c r="AK21" i="114"/>
  <c r="AL21" i="114"/>
  <c r="AM21" i="114"/>
  <c r="AN21" i="114"/>
  <c r="AO21" i="114"/>
  <c r="AP21" i="114"/>
  <c r="AQ21" i="114"/>
  <c r="AR21" i="114"/>
  <c r="AS21" i="114"/>
  <c r="AT21" i="114"/>
  <c r="AU21" i="114"/>
  <c r="AV21" i="114"/>
  <c r="AW21" i="114"/>
  <c r="AX21" i="114"/>
  <c r="AY21" i="114"/>
  <c r="B22" i="114"/>
  <c r="C22" i="114"/>
  <c r="D22" i="114"/>
  <c r="E22" i="114"/>
  <c r="F22" i="114"/>
  <c r="G22" i="114"/>
  <c r="H22" i="114"/>
  <c r="I22" i="114"/>
  <c r="J22" i="114"/>
  <c r="K22" i="114"/>
  <c r="L22" i="114"/>
  <c r="M22" i="114"/>
  <c r="N22" i="114"/>
  <c r="O22" i="114"/>
  <c r="P22" i="114"/>
  <c r="Q22" i="114"/>
  <c r="R22" i="114"/>
  <c r="S22" i="114"/>
  <c r="T22" i="114"/>
  <c r="U22" i="114"/>
  <c r="V22" i="114"/>
  <c r="W22" i="114"/>
  <c r="X22" i="114"/>
  <c r="Y22" i="114"/>
  <c r="Z22" i="114"/>
  <c r="AA22" i="114"/>
  <c r="AB22" i="114"/>
  <c r="AC22" i="114"/>
  <c r="AD22" i="114"/>
  <c r="AE22" i="114"/>
  <c r="AF22" i="114"/>
  <c r="AG22" i="114"/>
  <c r="AH22" i="114"/>
  <c r="AI22" i="114"/>
  <c r="AJ22" i="114"/>
  <c r="AK22" i="114"/>
  <c r="AL22" i="114"/>
  <c r="AM22" i="114"/>
  <c r="AN22" i="114"/>
  <c r="AO22" i="114"/>
  <c r="AP22" i="114"/>
  <c r="AQ22" i="114"/>
  <c r="AR22" i="114"/>
  <c r="AS22" i="114"/>
  <c r="AT22" i="114"/>
  <c r="AU22" i="114"/>
  <c r="AV22" i="114"/>
  <c r="AW22" i="114"/>
  <c r="AX22" i="114"/>
  <c r="AY22" i="114"/>
  <c r="B24" i="114"/>
  <c r="C24" i="114"/>
  <c r="D24" i="114"/>
  <c r="E24" i="114"/>
  <c r="F24" i="114"/>
  <c r="G24" i="114"/>
  <c r="H24" i="114"/>
  <c r="I24" i="114"/>
  <c r="J24" i="114"/>
  <c r="K24" i="114"/>
  <c r="L24" i="114"/>
  <c r="M24" i="114"/>
  <c r="N24" i="114"/>
  <c r="O24" i="114"/>
  <c r="P24" i="114"/>
  <c r="Q24" i="114"/>
  <c r="R24" i="114"/>
  <c r="S24" i="114"/>
  <c r="T24" i="114"/>
  <c r="U24" i="114"/>
  <c r="V24" i="114"/>
  <c r="W24" i="114"/>
  <c r="X24" i="114"/>
  <c r="Y24" i="114"/>
  <c r="Z24" i="114"/>
  <c r="AA24" i="114"/>
  <c r="AB24" i="114"/>
  <c r="AC24" i="114"/>
  <c r="AD24" i="114"/>
  <c r="AE24" i="114"/>
  <c r="AF24" i="114"/>
  <c r="AG24" i="114"/>
  <c r="AH24" i="114"/>
  <c r="AI24" i="114"/>
  <c r="AJ24" i="114"/>
  <c r="AK24" i="114"/>
  <c r="AL24" i="114"/>
  <c r="AM24" i="114"/>
  <c r="AN24" i="114"/>
  <c r="AO24" i="114"/>
  <c r="AP24" i="114"/>
  <c r="AQ24" i="114"/>
  <c r="AR24" i="114"/>
  <c r="AS24" i="114"/>
  <c r="AT24" i="114"/>
  <c r="AU24" i="114"/>
  <c r="AV24" i="114"/>
  <c r="AW24" i="114"/>
  <c r="AX24" i="114"/>
  <c r="AY24" i="114"/>
  <c r="B25" i="114"/>
  <c r="C25" i="114"/>
  <c r="D25" i="114"/>
  <c r="E25" i="114"/>
  <c r="F25" i="114"/>
  <c r="G25" i="114"/>
  <c r="H25" i="114"/>
  <c r="I25" i="114"/>
  <c r="J25" i="114"/>
  <c r="K25" i="114"/>
  <c r="L25" i="114"/>
  <c r="M25" i="114"/>
  <c r="N25" i="114"/>
  <c r="O25" i="114"/>
  <c r="P25" i="114"/>
  <c r="Q25" i="114"/>
  <c r="R25" i="114"/>
  <c r="S25" i="114"/>
  <c r="T25" i="114"/>
  <c r="U25" i="114"/>
  <c r="V25" i="114"/>
  <c r="W25" i="114"/>
  <c r="X25" i="114"/>
  <c r="Y25" i="114"/>
  <c r="Z25" i="114"/>
  <c r="AA25" i="114"/>
  <c r="AB25" i="114"/>
  <c r="AC25" i="114"/>
  <c r="AD25" i="114"/>
  <c r="AE25" i="114"/>
  <c r="AF25" i="114"/>
  <c r="AG25" i="114"/>
  <c r="AH25" i="114"/>
  <c r="AI25" i="114"/>
  <c r="AJ25" i="114"/>
  <c r="AK25" i="114"/>
  <c r="AL25" i="114"/>
  <c r="AM25" i="114"/>
  <c r="AN25" i="114"/>
  <c r="AO25" i="114"/>
  <c r="AP25" i="114"/>
  <c r="AQ25" i="114"/>
  <c r="AR25" i="114"/>
  <c r="AS25" i="114"/>
  <c r="AT25" i="114"/>
  <c r="AU25" i="114"/>
  <c r="AV25" i="114"/>
  <c r="AW25" i="114"/>
  <c r="AX25" i="114"/>
  <c r="AY25" i="114"/>
  <c r="B26" i="114"/>
  <c r="C26" i="114"/>
  <c r="D26" i="114"/>
  <c r="E26" i="114"/>
  <c r="F26" i="114"/>
  <c r="G26" i="114"/>
  <c r="H26" i="114"/>
  <c r="I26" i="114"/>
  <c r="J26" i="114"/>
  <c r="K26" i="114"/>
  <c r="L26" i="114"/>
  <c r="M26" i="114"/>
  <c r="N26" i="114"/>
  <c r="O26" i="114"/>
  <c r="P26" i="114"/>
  <c r="Q26" i="114"/>
  <c r="R26" i="114"/>
  <c r="S26" i="114"/>
  <c r="T26" i="114"/>
  <c r="U26" i="114"/>
  <c r="V26" i="114"/>
  <c r="W26" i="114"/>
  <c r="X26" i="114"/>
  <c r="Y26" i="114"/>
  <c r="Z26" i="114"/>
  <c r="AA26" i="114"/>
  <c r="AB26" i="114"/>
  <c r="AC26" i="114"/>
  <c r="AD26" i="114"/>
  <c r="AE26" i="114"/>
  <c r="AF26" i="114"/>
  <c r="AG26" i="114"/>
  <c r="AH26" i="114"/>
  <c r="AI26" i="114"/>
  <c r="AJ26" i="114"/>
  <c r="AK26" i="114"/>
  <c r="AL26" i="114"/>
  <c r="AM26" i="114"/>
  <c r="AN26" i="114"/>
  <c r="AO26" i="114"/>
  <c r="AP26" i="114"/>
  <c r="AQ26" i="114"/>
  <c r="AR26" i="114"/>
  <c r="AS26" i="114"/>
  <c r="AT26" i="114"/>
  <c r="AU26" i="114"/>
  <c r="AV26" i="114"/>
  <c r="AW26" i="114"/>
  <c r="AX26" i="114"/>
  <c r="AY26" i="114"/>
  <c r="B27" i="114"/>
  <c r="C27" i="114"/>
  <c r="D27" i="114"/>
  <c r="E27" i="114"/>
  <c r="F27" i="114"/>
  <c r="G27" i="114"/>
  <c r="H27" i="114"/>
  <c r="I27" i="114"/>
  <c r="J27" i="114"/>
  <c r="K27" i="114"/>
  <c r="L27" i="114"/>
  <c r="M27" i="114"/>
  <c r="N27" i="114"/>
  <c r="O27" i="114"/>
  <c r="P27" i="114"/>
  <c r="Q27" i="114"/>
  <c r="R27" i="114"/>
  <c r="S27" i="114"/>
  <c r="T27" i="114"/>
  <c r="U27" i="114"/>
  <c r="V27" i="114"/>
  <c r="W27" i="114"/>
  <c r="X27" i="114"/>
  <c r="Y27" i="114"/>
  <c r="Z27" i="114"/>
  <c r="AA27" i="114"/>
  <c r="AB27" i="114"/>
  <c r="AC27" i="114"/>
  <c r="AD27" i="114"/>
  <c r="AE27" i="114"/>
  <c r="AF27" i="114"/>
  <c r="AG27" i="114"/>
  <c r="AH27" i="114"/>
  <c r="AI27" i="114"/>
  <c r="AJ27" i="114"/>
  <c r="AK27" i="114"/>
  <c r="AL27" i="114"/>
  <c r="AM27" i="114"/>
  <c r="AN27" i="114"/>
  <c r="AO27" i="114"/>
  <c r="AP27" i="114"/>
  <c r="AQ27" i="114"/>
  <c r="AR27" i="114"/>
  <c r="AS27" i="114"/>
  <c r="AT27" i="114"/>
  <c r="AU27" i="114"/>
  <c r="AV27" i="114"/>
  <c r="AW27" i="114"/>
  <c r="AX27" i="114"/>
  <c r="AY27" i="114"/>
  <c r="B29" i="114"/>
  <c r="C29" i="114"/>
  <c r="D29" i="114"/>
  <c r="E29" i="114"/>
  <c r="F29" i="114"/>
  <c r="G29" i="114"/>
  <c r="H29" i="114"/>
  <c r="I29" i="114"/>
  <c r="J29" i="114"/>
  <c r="K29" i="114"/>
  <c r="L29" i="114"/>
  <c r="M29" i="114"/>
  <c r="N29" i="114"/>
  <c r="O29" i="114"/>
  <c r="P29" i="114"/>
  <c r="Q29" i="114"/>
  <c r="R29" i="114"/>
  <c r="S29" i="114"/>
  <c r="T29" i="114"/>
  <c r="U29" i="114"/>
  <c r="V29" i="114"/>
  <c r="W29" i="114"/>
  <c r="X29" i="114"/>
  <c r="Y29" i="114"/>
  <c r="Z29" i="114"/>
  <c r="AA29" i="114"/>
  <c r="AB29" i="114"/>
  <c r="AC29" i="114"/>
  <c r="AD29" i="114"/>
  <c r="AE29" i="114"/>
  <c r="AF29" i="114"/>
  <c r="AG29" i="114"/>
  <c r="AH29" i="114"/>
  <c r="AI29" i="114"/>
  <c r="AJ29" i="114"/>
  <c r="AK29" i="114"/>
  <c r="AL29" i="114"/>
  <c r="AM29" i="114"/>
  <c r="AN29" i="114"/>
  <c r="AO29" i="114"/>
  <c r="AP29" i="114"/>
  <c r="AQ29" i="114"/>
  <c r="AR29" i="114"/>
  <c r="AS29" i="114"/>
  <c r="AT29" i="114"/>
  <c r="AU29" i="114"/>
  <c r="AV29" i="114"/>
  <c r="AW29" i="114"/>
  <c r="AX29" i="114"/>
  <c r="AY29" i="114"/>
  <c r="B30" i="114"/>
  <c r="C30" i="114"/>
  <c r="D30" i="114"/>
  <c r="E30" i="114"/>
  <c r="F30" i="114"/>
  <c r="G30" i="114"/>
  <c r="H30" i="114"/>
  <c r="I30" i="114"/>
  <c r="J30" i="114"/>
  <c r="K30" i="114"/>
  <c r="L30" i="114"/>
  <c r="M30" i="114"/>
  <c r="N30" i="114"/>
  <c r="O30" i="114"/>
  <c r="P30" i="114"/>
  <c r="Q30" i="114"/>
  <c r="R30" i="114"/>
  <c r="S30" i="114"/>
  <c r="T30" i="114"/>
  <c r="U30" i="114"/>
  <c r="V30" i="114"/>
  <c r="W30" i="114"/>
  <c r="X30" i="114"/>
  <c r="Y30" i="114"/>
  <c r="Z30" i="114"/>
  <c r="AA30" i="114"/>
  <c r="AB30" i="114"/>
  <c r="AC30" i="114"/>
  <c r="AD30" i="114"/>
  <c r="AE30" i="114"/>
  <c r="AF30" i="114"/>
  <c r="AG30" i="114"/>
  <c r="AH30" i="114"/>
  <c r="AI30" i="114"/>
  <c r="AJ30" i="114"/>
  <c r="AK30" i="114"/>
  <c r="AL30" i="114"/>
  <c r="AM30" i="114"/>
  <c r="AN30" i="114"/>
  <c r="AO30" i="114"/>
  <c r="AP30" i="114"/>
  <c r="AQ30" i="114"/>
  <c r="AR30" i="114"/>
  <c r="AS30" i="114"/>
  <c r="AT30" i="114"/>
  <c r="AU30" i="114"/>
  <c r="AV30" i="114"/>
  <c r="AW30" i="114"/>
  <c r="AX30" i="114"/>
  <c r="AY30" i="114"/>
  <c r="B31" i="114"/>
  <c r="C31" i="114"/>
  <c r="D31" i="114"/>
  <c r="E31" i="114"/>
  <c r="F31" i="114"/>
  <c r="G31" i="114"/>
  <c r="H31" i="114"/>
  <c r="I31" i="114"/>
  <c r="J31" i="114"/>
  <c r="K31" i="114"/>
  <c r="L31" i="114"/>
  <c r="M31" i="114"/>
  <c r="N31" i="114"/>
  <c r="O31" i="114"/>
  <c r="P31" i="114"/>
  <c r="Q31" i="114"/>
  <c r="R31" i="114"/>
  <c r="S31" i="114"/>
  <c r="T31" i="114"/>
  <c r="U31" i="114"/>
  <c r="V31" i="114"/>
  <c r="W31" i="114"/>
  <c r="X31" i="114"/>
  <c r="Y31" i="114"/>
  <c r="Z31" i="114"/>
  <c r="AA31" i="114"/>
  <c r="AB31" i="114"/>
  <c r="AC31" i="114"/>
  <c r="AD31" i="114"/>
  <c r="AE31" i="114"/>
  <c r="AF31" i="114"/>
  <c r="AG31" i="114"/>
  <c r="AH31" i="114"/>
  <c r="AI31" i="114"/>
  <c r="AJ31" i="114"/>
  <c r="AK31" i="114"/>
  <c r="AL31" i="114"/>
  <c r="AM31" i="114"/>
  <c r="AN31" i="114"/>
  <c r="AO31" i="114"/>
  <c r="AP31" i="114"/>
  <c r="AQ31" i="114"/>
  <c r="AR31" i="114"/>
  <c r="AS31" i="114"/>
  <c r="AT31" i="114"/>
  <c r="AU31" i="114"/>
  <c r="AV31" i="114"/>
  <c r="AW31" i="114"/>
  <c r="AX31" i="114"/>
  <c r="AY31" i="114"/>
  <c r="B32" i="114"/>
  <c r="C32" i="114"/>
  <c r="D32" i="114"/>
  <c r="E32" i="114"/>
  <c r="F32" i="114"/>
  <c r="G32" i="114"/>
  <c r="H32" i="114"/>
  <c r="I32" i="114"/>
  <c r="J32" i="114"/>
  <c r="K32" i="114"/>
  <c r="L32" i="114"/>
  <c r="M32" i="114"/>
  <c r="N32" i="114"/>
  <c r="O32" i="114"/>
  <c r="P32" i="114"/>
  <c r="Q32" i="114"/>
  <c r="R32" i="114"/>
  <c r="S32" i="114"/>
  <c r="T32" i="114"/>
  <c r="U32" i="114"/>
  <c r="V32" i="114"/>
  <c r="W32" i="114"/>
  <c r="X32" i="114"/>
  <c r="Y32" i="114"/>
  <c r="Z32" i="114"/>
  <c r="AA32" i="114"/>
  <c r="AB32" i="114"/>
  <c r="AC32" i="114"/>
  <c r="AD32" i="114"/>
  <c r="AE32" i="114"/>
  <c r="AF32" i="114"/>
  <c r="AG32" i="114"/>
  <c r="AH32" i="114"/>
  <c r="AI32" i="114"/>
  <c r="AJ32" i="114"/>
  <c r="AK32" i="114"/>
  <c r="AL32" i="114"/>
  <c r="AM32" i="114"/>
  <c r="AN32" i="114"/>
  <c r="AO32" i="114"/>
  <c r="AP32" i="114"/>
  <c r="AQ32" i="114"/>
  <c r="AR32" i="114"/>
  <c r="AS32" i="114"/>
  <c r="AT32" i="114"/>
  <c r="AU32" i="114"/>
  <c r="AV32" i="114"/>
  <c r="AW32" i="114"/>
  <c r="AX32" i="114"/>
  <c r="AY32" i="114"/>
  <c r="B34" i="114"/>
  <c r="C34" i="114"/>
  <c r="D34" i="114"/>
  <c r="E34" i="114"/>
  <c r="F34" i="114"/>
  <c r="G34" i="114"/>
  <c r="H34" i="114"/>
  <c r="I34" i="114"/>
  <c r="J34" i="114"/>
  <c r="K34" i="114"/>
  <c r="L34" i="114"/>
  <c r="M34" i="114"/>
  <c r="N34" i="114"/>
  <c r="O34" i="114"/>
  <c r="P34" i="114"/>
  <c r="Q34" i="114"/>
  <c r="R34" i="114"/>
  <c r="S34" i="114"/>
  <c r="T34" i="114"/>
  <c r="U34" i="114"/>
  <c r="V34" i="114"/>
  <c r="W34" i="114"/>
  <c r="X34" i="114"/>
  <c r="Y34" i="114"/>
  <c r="Z34" i="114"/>
  <c r="AA34" i="114"/>
  <c r="AB34" i="114"/>
  <c r="AC34" i="114"/>
  <c r="AD34" i="114"/>
  <c r="AE34" i="114"/>
  <c r="AF34" i="114"/>
  <c r="AG34" i="114"/>
  <c r="AH34" i="114"/>
  <c r="AI34" i="114"/>
  <c r="AJ34" i="114"/>
  <c r="AK34" i="114"/>
  <c r="AL34" i="114"/>
  <c r="AM34" i="114"/>
  <c r="AN34" i="114"/>
  <c r="AO34" i="114"/>
  <c r="AP34" i="114"/>
  <c r="AQ34" i="114"/>
  <c r="AR34" i="114"/>
  <c r="AS34" i="114"/>
  <c r="AT34" i="114"/>
  <c r="AU34" i="114"/>
  <c r="AV34" i="114"/>
  <c r="AW34" i="114"/>
  <c r="AX34" i="114"/>
  <c r="AY34" i="114"/>
  <c r="B35" i="114"/>
  <c r="C35" i="114"/>
  <c r="D35" i="114"/>
  <c r="E35" i="114"/>
  <c r="F35" i="114"/>
  <c r="G35" i="114"/>
  <c r="H35" i="114"/>
  <c r="I35" i="114"/>
  <c r="J35" i="114"/>
  <c r="K35" i="114"/>
  <c r="L35" i="114"/>
  <c r="M35" i="114"/>
  <c r="N35" i="114"/>
  <c r="O35" i="114"/>
  <c r="P35" i="114"/>
  <c r="Q35" i="114"/>
  <c r="R35" i="114"/>
  <c r="S35" i="114"/>
  <c r="T35" i="114"/>
  <c r="U35" i="114"/>
  <c r="V35" i="114"/>
  <c r="W35" i="114"/>
  <c r="X35" i="114"/>
  <c r="Y35" i="114"/>
  <c r="Z35" i="114"/>
  <c r="AA35" i="114"/>
  <c r="AB35" i="114"/>
  <c r="AC35" i="114"/>
  <c r="AD35" i="114"/>
  <c r="AE35" i="114"/>
  <c r="AF35" i="114"/>
  <c r="AG35" i="114"/>
  <c r="AH35" i="114"/>
  <c r="AI35" i="114"/>
  <c r="AJ35" i="114"/>
  <c r="AK35" i="114"/>
  <c r="AL35" i="114"/>
  <c r="AM35" i="114"/>
  <c r="AN35" i="114"/>
  <c r="AO35" i="114"/>
  <c r="AP35" i="114"/>
  <c r="AQ35" i="114"/>
  <c r="AR35" i="114"/>
  <c r="AS35" i="114"/>
  <c r="AT35" i="114"/>
  <c r="AU35" i="114"/>
  <c r="AV35" i="114"/>
  <c r="AW35" i="114"/>
  <c r="AX35" i="114"/>
  <c r="AY35" i="114"/>
  <c r="B36" i="114"/>
  <c r="C36" i="114"/>
  <c r="D36" i="114"/>
  <c r="E36" i="114"/>
  <c r="F36" i="114"/>
  <c r="G36" i="114"/>
  <c r="H36" i="114"/>
  <c r="I36" i="114"/>
  <c r="J36" i="114"/>
  <c r="K36" i="114"/>
  <c r="L36" i="114"/>
  <c r="M36" i="114"/>
  <c r="N36" i="114"/>
  <c r="O36" i="114"/>
  <c r="P36" i="114"/>
  <c r="Q36" i="114"/>
  <c r="R36" i="114"/>
  <c r="S36" i="114"/>
  <c r="T36" i="114"/>
  <c r="U36" i="114"/>
  <c r="V36" i="114"/>
  <c r="W36" i="114"/>
  <c r="X36" i="114"/>
  <c r="Y36" i="114"/>
  <c r="Z36" i="114"/>
  <c r="AA36" i="114"/>
  <c r="AB36" i="114"/>
  <c r="AC36" i="114"/>
  <c r="AD36" i="114"/>
  <c r="AE36" i="114"/>
  <c r="AF36" i="114"/>
  <c r="AG36" i="114"/>
  <c r="AH36" i="114"/>
  <c r="AI36" i="114"/>
  <c r="AJ36" i="114"/>
  <c r="AK36" i="114"/>
  <c r="AL36" i="114"/>
  <c r="AM36" i="114"/>
  <c r="AN36" i="114"/>
  <c r="AO36" i="114"/>
  <c r="AP36" i="114"/>
  <c r="AQ36" i="114"/>
  <c r="AR36" i="114"/>
  <c r="AS36" i="114"/>
  <c r="AT36" i="114"/>
  <c r="AU36" i="114"/>
  <c r="AV36" i="114"/>
  <c r="AW36" i="114"/>
  <c r="AX36" i="114"/>
  <c r="AY36" i="114"/>
  <c r="B37" i="114"/>
  <c r="C37" i="114"/>
  <c r="D37" i="114"/>
  <c r="E37" i="114"/>
  <c r="F37" i="114"/>
  <c r="G37" i="114"/>
  <c r="H37" i="114"/>
  <c r="I37" i="114"/>
  <c r="J37" i="114"/>
  <c r="K37" i="114"/>
  <c r="L37" i="114"/>
  <c r="M37" i="114"/>
  <c r="N37" i="114"/>
  <c r="O37" i="114"/>
  <c r="P37" i="114"/>
  <c r="Q37" i="114"/>
  <c r="R37" i="114"/>
  <c r="S37" i="114"/>
  <c r="T37" i="114"/>
  <c r="U37" i="114"/>
  <c r="V37" i="114"/>
  <c r="W37" i="114"/>
  <c r="X37" i="114"/>
  <c r="Y37" i="114"/>
  <c r="Z37" i="114"/>
  <c r="AA37" i="114"/>
  <c r="AB37" i="114"/>
  <c r="AC37" i="114"/>
  <c r="AD37" i="114"/>
  <c r="AE37" i="114"/>
  <c r="AF37" i="114"/>
  <c r="AG37" i="114"/>
  <c r="AH37" i="114"/>
  <c r="AI37" i="114"/>
  <c r="AJ37" i="114"/>
  <c r="AK37" i="114"/>
  <c r="AL37" i="114"/>
  <c r="AM37" i="114"/>
  <c r="AN37" i="114"/>
  <c r="AO37" i="114"/>
  <c r="AP37" i="114"/>
  <c r="AQ37" i="114"/>
  <c r="AR37" i="114"/>
  <c r="AS37" i="114"/>
  <c r="AT37" i="114"/>
  <c r="AU37" i="114"/>
  <c r="AV37" i="114"/>
  <c r="AW37" i="114"/>
  <c r="AX37" i="114"/>
  <c r="AY37" i="114"/>
  <c r="B38" i="114"/>
  <c r="C38" i="114"/>
  <c r="D38" i="114"/>
  <c r="E38" i="114"/>
  <c r="F38" i="114"/>
  <c r="G38" i="114"/>
  <c r="H38" i="114"/>
  <c r="I38" i="114"/>
  <c r="J38" i="114"/>
  <c r="K38" i="114"/>
  <c r="L38" i="114"/>
  <c r="M38" i="114"/>
  <c r="N38" i="114"/>
  <c r="O38" i="114"/>
  <c r="P38" i="114"/>
  <c r="Q38" i="114"/>
  <c r="R38" i="114"/>
  <c r="S38" i="114"/>
  <c r="T38" i="114"/>
  <c r="U38" i="114"/>
  <c r="V38" i="114"/>
  <c r="W38" i="114"/>
  <c r="X38" i="114"/>
  <c r="Y38" i="114"/>
  <c r="Z38" i="114"/>
  <c r="AA38" i="114"/>
  <c r="AB38" i="114"/>
  <c r="AC38" i="114"/>
  <c r="AD38" i="114"/>
  <c r="AE38" i="114"/>
  <c r="AF38" i="114"/>
  <c r="AG38" i="114"/>
  <c r="AH38" i="114"/>
  <c r="AI38" i="114"/>
  <c r="AJ38" i="114"/>
  <c r="AK38" i="114"/>
  <c r="AL38" i="114"/>
  <c r="AM38" i="114"/>
  <c r="AN38" i="114"/>
  <c r="AO38" i="114"/>
  <c r="AP38" i="114"/>
  <c r="AQ38" i="114"/>
  <c r="AR38" i="114"/>
  <c r="AS38" i="114"/>
  <c r="AT38" i="114"/>
  <c r="AU38" i="114"/>
  <c r="AV38" i="114"/>
  <c r="AW38" i="114"/>
  <c r="AX38" i="114"/>
  <c r="AY38" i="114"/>
  <c r="B39" i="114"/>
  <c r="C39" i="114"/>
  <c r="D39" i="114"/>
  <c r="E39" i="114"/>
  <c r="F39" i="114"/>
  <c r="G39" i="114"/>
  <c r="H39" i="114"/>
  <c r="I39" i="114"/>
  <c r="J39" i="114"/>
  <c r="K39" i="114"/>
  <c r="L39" i="114"/>
  <c r="M39" i="114"/>
  <c r="N39" i="114"/>
  <c r="O39" i="114"/>
  <c r="P39" i="114"/>
  <c r="Q39" i="114"/>
  <c r="R39" i="114"/>
  <c r="S39" i="114"/>
  <c r="T39" i="114"/>
  <c r="U39" i="114"/>
  <c r="V39" i="114"/>
  <c r="W39" i="114"/>
  <c r="X39" i="114"/>
  <c r="Y39" i="114"/>
  <c r="Z39" i="114"/>
  <c r="AA39" i="114"/>
  <c r="AB39" i="114"/>
  <c r="AC39" i="114"/>
  <c r="AD39" i="114"/>
  <c r="AE39" i="114"/>
  <c r="AF39" i="114"/>
  <c r="AG39" i="114"/>
  <c r="AH39" i="114"/>
  <c r="AI39" i="114"/>
  <c r="AJ39" i="114"/>
  <c r="AK39" i="114"/>
  <c r="AL39" i="114"/>
  <c r="AM39" i="114"/>
  <c r="AN39" i="114"/>
  <c r="AO39" i="114"/>
  <c r="AP39" i="114"/>
  <c r="AQ39" i="114"/>
  <c r="AR39" i="114"/>
  <c r="AS39" i="114"/>
  <c r="AT39" i="114"/>
  <c r="AU39" i="114"/>
  <c r="AV39" i="114"/>
  <c r="AW39" i="114"/>
  <c r="AX39" i="114"/>
  <c r="AY39" i="114"/>
  <c r="B41" i="114"/>
  <c r="C41" i="114"/>
  <c r="D41" i="114"/>
  <c r="E41" i="114"/>
  <c r="F41" i="114"/>
  <c r="G41" i="114"/>
  <c r="H41" i="114"/>
  <c r="I41" i="114"/>
  <c r="J41" i="114"/>
  <c r="K41" i="114"/>
  <c r="L41" i="114"/>
  <c r="M41" i="114"/>
  <c r="N41" i="114"/>
  <c r="O41" i="114"/>
  <c r="P41" i="114"/>
  <c r="Q41" i="114"/>
  <c r="R41" i="114"/>
  <c r="S41" i="114"/>
  <c r="T41" i="114"/>
  <c r="U41" i="114"/>
  <c r="V41" i="114"/>
  <c r="W41" i="114"/>
  <c r="X41" i="114"/>
  <c r="Y41" i="114"/>
  <c r="Z41" i="114"/>
  <c r="AA41" i="114"/>
  <c r="AB41" i="114"/>
  <c r="AC41" i="114"/>
  <c r="AD41" i="114"/>
  <c r="AE41" i="114"/>
  <c r="AF41" i="114"/>
  <c r="AG41" i="114"/>
  <c r="AH41" i="114"/>
  <c r="AI41" i="114"/>
  <c r="AJ41" i="114"/>
  <c r="AK41" i="114"/>
  <c r="AL41" i="114"/>
  <c r="AM41" i="114"/>
  <c r="AN41" i="114"/>
  <c r="AO41" i="114"/>
  <c r="AP41" i="114"/>
  <c r="AQ41" i="114"/>
  <c r="AR41" i="114"/>
  <c r="AS41" i="114"/>
  <c r="AT41" i="114"/>
  <c r="AU41" i="114"/>
  <c r="AV41" i="114"/>
  <c r="AW41" i="114"/>
  <c r="AX41" i="114"/>
  <c r="AY41" i="114"/>
  <c r="B42" i="114"/>
  <c r="C42" i="114"/>
  <c r="D42" i="114"/>
  <c r="E42" i="114"/>
  <c r="F42" i="114"/>
  <c r="G42" i="114"/>
  <c r="H42" i="114"/>
  <c r="I42" i="114"/>
  <c r="J42" i="114"/>
  <c r="K42" i="114"/>
  <c r="L42" i="114"/>
  <c r="M42" i="114"/>
  <c r="N42" i="114"/>
  <c r="O42" i="114"/>
  <c r="P42" i="114"/>
  <c r="Q42" i="114"/>
  <c r="R42" i="114"/>
  <c r="S42" i="114"/>
  <c r="T42" i="114"/>
  <c r="U42" i="114"/>
  <c r="V42" i="114"/>
  <c r="W42" i="114"/>
  <c r="X42" i="114"/>
  <c r="Y42" i="114"/>
  <c r="Z42" i="114"/>
  <c r="AA42" i="114"/>
  <c r="AB42" i="114"/>
  <c r="AC42" i="114"/>
  <c r="AD42" i="114"/>
  <c r="AE42" i="114"/>
  <c r="AF42" i="114"/>
  <c r="AG42" i="114"/>
  <c r="AH42" i="114"/>
  <c r="AI42" i="114"/>
  <c r="AJ42" i="114"/>
  <c r="AK42" i="114"/>
  <c r="AL42" i="114"/>
  <c r="AM42" i="114"/>
  <c r="AN42" i="114"/>
  <c r="AO42" i="114"/>
  <c r="AP42" i="114"/>
  <c r="AQ42" i="114"/>
  <c r="AR42" i="114"/>
  <c r="AS42" i="114"/>
  <c r="AT42" i="114"/>
  <c r="AU42" i="114"/>
  <c r="AV42" i="114"/>
  <c r="AW42" i="114"/>
  <c r="AX42" i="114"/>
  <c r="AY42" i="114"/>
  <c r="B43" i="114"/>
  <c r="C43" i="114"/>
  <c r="D43" i="114"/>
  <c r="E43" i="114"/>
  <c r="F43" i="114"/>
  <c r="G43" i="114"/>
  <c r="H43" i="114"/>
  <c r="I43" i="114"/>
  <c r="J43" i="114"/>
  <c r="K43" i="114"/>
  <c r="L43" i="114"/>
  <c r="M43" i="114"/>
  <c r="N43" i="114"/>
  <c r="O43" i="114"/>
  <c r="P43" i="114"/>
  <c r="Q43" i="114"/>
  <c r="R43" i="114"/>
  <c r="S43" i="114"/>
  <c r="T43" i="114"/>
  <c r="U43" i="114"/>
  <c r="V43" i="114"/>
  <c r="W43" i="114"/>
  <c r="X43" i="114"/>
  <c r="Y43" i="114"/>
  <c r="Z43" i="114"/>
  <c r="AA43" i="114"/>
  <c r="AB43" i="114"/>
  <c r="AC43" i="114"/>
  <c r="AD43" i="114"/>
  <c r="AE43" i="114"/>
  <c r="AF43" i="114"/>
  <c r="AG43" i="114"/>
  <c r="AH43" i="114"/>
  <c r="AI43" i="114"/>
  <c r="AJ43" i="114"/>
  <c r="AK43" i="114"/>
  <c r="AL43" i="114"/>
  <c r="AM43" i="114"/>
  <c r="AN43" i="114"/>
  <c r="AO43" i="114"/>
  <c r="AP43" i="114"/>
  <c r="AQ43" i="114"/>
  <c r="AR43" i="114"/>
  <c r="AS43" i="114"/>
  <c r="AT43" i="114"/>
  <c r="AU43" i="114"/>
  <c r="AV43" i="114"/>
  <c r="AW43" i="114"/>
  <c r="AX43" i="114"/>
  <c r="AY43" i="114"/>
  <c r="B44" i="114"/>
  <c r="C44" i="114"/>
  <c r="D44" i="114"/>
  <c r="E44" i="114"/>
  <c r="F44" i="114"/>
  <c r="G44" i="114"/>
  <c r="H44" i="114"/>
  <c r="I44" i="114"/>
  <c r="J44" i="114"/>
  <c r="K44" i="114"/>
  <c r="L44" i="114"/>
  <c r="M44" i="114"/>
  <c r="N44" i="114"/>
  <c r="O44" i="114"/>
  <c r="P44" i="114"/>
  <c r="Q44" i="114"/>
  <c r="R44" i="114"/>
  <c r="S44" i="114"/>
  <c r="T44" i="114"/>
  <c r="U44" i="114"/>
  <c r="V44" i="114"/>
  <c r="W44" i="114"/>
  <c r="X44" i="114"/>
  <c r="Y44" i="114"/>
  <c r="Z44" i="114"/>
  <c r="AA44" i="114"/>
  <c r="AB44" i="114"/>
  <c r="AC44" i="114"/>
  <c r="AD44" i="114"/>
  <c r="AE44" i="114"/>
  <c r="AF44" i="114"/>
  <c r="AG44" i="114"/>
  <c r="AH44" i="114"/>
  <c r="AI44" i="114"/>
  <c r="AJ44" i="114"/>
  <c r="AK44" i="114"/>
  <c r="AL44" i="114"/>
  <c r="AM44" i="114"/>
  <c r="AN44" i="114"/>
  <c r="AO44" i="114"/>
  <c r="AP44" i="114"/>
  <c r="AQ44" i="114"/>
  <c r="AR44" i="114"/>
  <c r="AS44" i="114"/>
  <c r="AT44" i="114"/>
  <c r="AU44" i="114"/>
  <c r="AV44" i="114"/>
  <c r="AW44" i="114"/>
  <c r="AX44" i="114"/>
  <c r="AY44" i="114"/>
  <c r="B45" i="114"/>
  <c r="C45" i="114"/>
  <c r="D45" i="114"/>
  <c r="E45" i="114"/>
  <c r="F45" i="114"/>
  <c r="G45" i="114"/>
  <c r="H45" i="114"/>
  <c r="I45" i="114"/>
  <c r="J45" i="114"/>
  <c r="K45" i="114"/>
  <c r="L45" i="114"/>
  <c r="M45" i="114"/>
  <c r="N45" i="114"/>
  <c r="O45" i="114"/>
  <c r="P45" i="114"/>
  <c r="Q45" i="114"/>
  <c r="R45" i="114"/>
  <c r="S45" i="114"/>
  <c r="T45" i="114"/>
  <c r="U45" i="114"/>
  <c r="V45" i="114"/>
  <c r="W45" i="114"/>
  <c r="X45" i="114"/>
  <c r="Y45" i="114"/>
  <c r="Z45" i="114"/>
  <c r="AA45" i="114"/>
  <c r="AB45" i="114"/>
  <c r="AC45" i="114"/>
  <c r="AD45" i="114"/>
  <c r="AE45" i="114"/>
  <c r="AF45" i="114"/>
  <c r="AG45" i="114"/>
  <c r="AH45" i="114"/>
  <c r="AI45" i="114"/>
  <c r="AJ45" i="114"/>
  <c r="AK45" i="114"/>
  <c r="AL45" i="114"/>
  <c r="AM45" i="114"/>
  <c r="AN45" i="114"/>
  <c r="AO45" i="114"/>
  <c r="AP45" i="114"/>
  <c r="AQ45" i="114"/>
  <c r="AR45" i="114"/>
  <c r="AS45" i="114"/>
  <c r="AT45" i="114"/>
  <c r="AU45" i="114"/>
  <c r="AV45" i="114"/>
  <c r="AW45" i="114"/>
  <c r="AX45" i="114"/>
  <c r="AY45" i="114"/>
  <c r="B46" i="114"/>
  <c r="C46" i="114"/>
  <c r="D46" i="114"/>
  <c r="E46" i="114"/>
  <c r="F46" i="114"/>
  <c r="G46" i="114"/>
  <c r="H46" i="114"/>
  <c r="I46" i="114"/>
  <c r="J46" i="114"/>
  <c r="K46" i="114"/>
  <c r="L46" i="114"/>
  <c r="M46" i="114"/>
  <c r="N46" i="114"/>
  <c r="O46" i="114"/>
  <c r="P46" i="114"/>
  <c r="Q46" i="114"/>
  <c r="R46" i="114"/>
  <c r="S46" i="114"/>
  <c r="T46" i="114"/>
  <c r="U46" i="114"/>
  <c r="V46" i="114"/>
  <c r="W46" i="114"/>
  <c r="X46" i="114"/>
  <c r="Y46" i="114"/>
  <c r="Z46" i="114"/>
  <c r="AA46" i="114"/>
  <c r="AB46" i="114"/>
  <c r="AC46" i="114"/>
  <c r="AD46" i="114"/>
  <c r="AE46" i="114"/>
  <c r="AF46" i="114"/>
  <c r="AG46" i="114"/>
  <c r="AH46" i="114"/>
  <c r="AI46" i="114"/>
  <c r="AJ46" i="114"/>
  <c r="AK46" i="114"/>
  <c r="AL46" i="114"/>
  <c r="AM46" i="114"/>
  <c r="AN46" i="114"/>
  <c r="AO46" i="114"/>
  <c r="AP46" i="114"/>
  <c r="AQ46" i="114"/>
  <c r="AR46" i="114"/>
  <c r="AS46" i="114"/>
  <c r="AT46" i="114"/>
  <c r="AU46" i="114"/>
  <c r="AV46" i="114"/>
  <c r="AW46" i="114"/>
  <c r="AX46" i="114"/>
  <c r="AY46" i="114"/>
  <c r="B47" i="114"/>
  <c r="C47" i="114"/>
  <c r="D47" i="114"/>
  <c r="E47" i="114"/>
  <c r="F47" i="114"/>
  <c r="G47" i="114"/>
  <c r="H47" i="114"/>
  <c r="I47" i="114"/>
  <c r="J47" i="114"/>
  <c r="K47" i="114"/>
  <c r="L47" i="114"/>
  <c r="M47" i="114"/>
  <c r="N47" i="114"/>
  <c r="O47" i="114"/>
  <c r="P47" i="114"/>
  <c r="Q47" i="114"/>
  <c r="R47" i="114"/>
  <c r="S47" i="114"/>
  <c r="T47" i="114"/>
  <c r="U47" i="114"/>
  <c r="V47" i="114"/>
  <c r="W47" i="114"/>
  <c r="X47" i="114"/>
  <c r="Y47" i="114"/>
  <c r="Z47" i="114"/>
  <c r="AA47" i="114"/>
  <c r="AB47" i="114"/>
  <c r="AC47" i="114"/>
  <c r="AD47" i="114"/>
  <c r="AE47" i="114"/>
  <c r="AF47" i="114"/>
  <c r="AG47" i="114"/>
  <c r="AH47" i="114"/>
  <c r="AI47" i="114"/>
  <c r="AJ47" i="114"/>
  <c r="AK47" i="114"/>
  <c r="AL47" i="114"/>
  <c r="AM47" i="114"/>
  <c r="AN47" i="114"/>
  <c r="AO47" i="114"/>
  <c r="AP47" i="114"/>
  <c r="AQ47" i="114"/>
  <c r="AR47" i="114"/>
  <c r="AS47" i="114"/>
  <c r="AT47" i="114"/>
  <c r="AU47" i="114"/>
  <c r="AV47" i="114"/>
  <c r="AW47" i="114"/>
  <c r="AX47" i="114"/>
  <c r="AY47" i="114"/>
  <c r="B48" i="114"/>
  <c r="C48" i="114"/>
  <c r="D48" i="114"/>
  <c r="E48" i="114"/>
  <c r="F48" i="114"/>
  <c r="G48" i="114"/>
  <c r="H48" i="114"/>
  <c r="I48" i="114"/>
  <c r="J48" i="114"/>
  <c r="K48" i="114"/>
  <c r="L48" i="114"/>
  <c r="M48" i="114"/>
  <c r="N48" i="114"/>
  <c r="O48" i="114"/>
  <c r="P48" i="114"/>
  <c r="Q48" i="114"/>
  <c r="R48" i="114"/>
  <c r="S48" i="114"/>
  <c r="T48" i="114"/>
  <c r="U48" i="114"/>
  <c r="V48" i="114"/>
  <c r="W48" i="114"/>
  <c r="X48" i="114"/>
  <c r="Y48" i="114"/>
  <c r="Z48" i="114"/>
  <c r="AA48" i="114"/>
  <c r="AB48" i="114"/>
  <c r="AC48" i="114"/>
  <c r="AD48" i="114"/>
  <c r="AE48" i="114"/>
  <c r="AF48" i="114"/>
  <c r="AG48" i="114"/>
  <c r="AH48" i="114"/>
  <c r="AI48" i="114"/>
  <c r="AJ48" i="114"/>
  <c r="AK48" i="114"/>
  <c r="AL48" i="114"/>
  <c r="AM48" i="114"/>
  <c r="AN48" i="114"/>
  <c r="AO48" i="114"/>
  <c r="AP48" i="114"/>
  <c r="AQ48" i="114"/>
  <c r="AR48" i="114"/>
  <c r="AS48" i="114"/>
  <c r="AT48" i="114"/>
  <c r="AU48" i="114"/>
  <c r="AV48" i="114"/>
  <c r="AW48" i="114"/>
  <c r="AX48" i="114"/>
  <c r="AY48" i="114"/>
  <c r="B50" i="114"/>
  <c r="C50" i="114"/>
  <c r="D50" i="114"/>
  <c r="E50" i="114"/>
  <c r="F50" i="114"/>
  <c r="G50" i="114"/>
  <c r="H50" i="114"/>
  <c r="I50" i="114"/>
  <c r="J50" i="114"/>
  <c r="K50" i="114"/>
  <c r="L50" i="114"/>
  <c r="M50" i="114"/>
  <c r="N50" i="114"/>
  <c r="O50" i="114"/>
  <c r="P50" i="114"/>
  <c r="Q50" i="114"/>
  <c r="R50" i="114"/>
  <c r="S50" i="114"/>
  <c r="T50" i="114"/>
  <c r="U50" i="114"/>
  <c r="V50" i="114"/>
  <c r="W50" i="114"/>
  <c r="X50" i="114"/>
  <c r="Y50" i="114"/>
  <c r="Z50" i="114"/>
  <c r="AA50" i="114"/>
  <c r="AB50" i="114"/>
  <c r="AC50" i="114"/>
  <c r="AD50" i="114"/>
  <c r="AE50" i="114"/>
  <c r="AF50" i="114"/>
  <c r="AG50" i="114"/>
  <c r="AH50" i="114"/>
  <c r="AI50" i="114"/>
  <c r="AJ50" i="114"/>
  <c r="AK50" i="114"/>
  <c r="AL50" i="114"/>
  <c r="AM50" i="114"/>
  <c r="AN50" i="114"/>
  <c r="AO50" i="114"/>
  <c r="AP50" i="114"/>
  <c r="AQ50" i="114"/>
  <c r="AR50" i="114"/>
  <c r="AS50" i="114"/>
  <c r="AT50" i="114"/>
  <c r="AU50" i="114"/>
  <c r="AV50" i="114"/>
  <c r="AW50" i="114"/>
  <c r="AX50" i="114"/>
  <c r="AY50" i="114"/>
  <c r="B51" i="114"/>
  <c r="C51" i="114"/>
  <c r="D51" i="114"/>
  <c r="E51" i="114"/>
  <c r="F51" i="114"/>
  <c r="G51" i="114"/>
  <c r="H51" i="114"/>
  <c r="I51" i="114"/>
  <c r="J51" i="114"/>
  <c r="K51" i="114"/>
  <c r="L51" i="114"/>
  <c r="M51" i="114"/>
  <c r="N51" i="114"/>
  <c r="O51" i="114"/>
  <c r="P51" i="114"/>
  <c r="Q51" i="114"/>
  <c r="R51" i="114"/>
  <c r="S51" i="114"/>
  <c r="T51" i="114"/>
  <c r="U51" i="114"/>
  <c r="V51" i="114"/>
  <c r="W51" i="114"/>
  <c r="X51" i="114"/>
  <c r="Y51" i="114"/>
  <c r="Z51" i="114"/>
  <c r="AA51" i="114"/>
  <c r="AB51" i="114"/>
  <c r="AC51" i="114"/>
  <c r="AD51" i="114"/>
  <c r="AE51" i="114"/>
  <c r="AF51" i="114"/>
  <c r="AG51" i="114"/>
  <c r="AH51" i="114"/>
  <c r="AI51" i="114"/>
  <c r="AJ51" i="114"/>
  <c r="AK51" i="114"/>
  <c r="AL51" i="114"/>
  <c r="AM51" i="114"/>
  <c r="AN51" i="114"/>
  <c r="AO51" i="114"/>
  <c r="AP51" i="114"/>
  <c r="AQ51" i="114"/>
  <c r="AR51" i="114"/>
  <c r="AS51" i="114"/>
  <c r="AT51" i="114"/>
  <c r="AU51" i="114"/>
  <c r="AV51" i="114"/>
  <c r="AW51" i="114"/>
  <c r="AX51" i="114"/>
  <c r="AY51" i="114"/>
  <c r="B53" i="114"/>
  <c r="C53" i="114"/>
  <c r="D53" i="114"/>
  <c r="E53" i="114"/>
  <c r="F53" i="114"/>
  <c r="G53" i="114"/>
  <c r="H53" i="114"/>
  <c r="I53" i="114"/>
  <c r="J53" i="114"/>
  <c r="K53" i="114"/>
  <c r="L53" i="114"/>
  <c r="M53" i="114"/>
  <c r="N53" i="114"/>
  <c r="O53" i="114"/>
  <c r="P53" i="114"/>
  <c r="Q53" i="114"/>
  <c r="R53" i="114"/>
  <c r="S53" i="114"/>
  <c r="T53" i="114"/>
  <c r="U53" i="114"/>
  <c r="V53" i="114"/>
  <c r="W53" i="114"/>
  <c r="X53" i="114"/>
  <c r="Y53" i="114"/>
  <c r="Z53" i="114"/>
  <c r="AA53" i="114"/>
  <c r="AB53" i="114"/>
  <c r="AC53" i="114"/>
  <c r="AD53" i="114"/>
  <c r="AE53" i="114"/>
  <c r="AF53" i="114"/>
  <c r="AG53" i="114"/>
  <c r="AH53" i="114"/>
  <c r="AI53" i="114"/>
  <c r="AJ53" i="114"/>
  <c r="AK53" i="114"/>
  <c r="AL53" i="114"/>
  <c r="AM53" i="114"/>
  <c r="AN53" i="114"/>
  <c r="AO53" i="114"/>
  <c r="AP53" i="114"/>
  <c r="AQ53" i="114"/>
  <c r="AR53" i="114"/>
  <c r="AS53" i="114"/>
  <c r="AT53" i="114"/>
  <c r="AU53" i="114"/>
  <c r="AV53" i="114"/>
  <c r="AW53" i="114"/>
  <c r="AX53" i="114"/>
  <c r="AY53" i="114"/>
  <c r="B54" i="114"/>
  <c r="C54" i="114"/>
  <c r="D54" i="114"/>
  <c r="E54" i="114"/>
  <c r="F54" i="114"/>
  <c r="G54" i="114"/>
  <c r="H54" i="114"/>
  <c r="I54" i="114"/>
  <c r="J54" i="114"/>
  <c r="K54" i="114"/>
  <c r="L54" i="114"/>
  <c r="M54" i="114"/>
  <c r="N54" i="114"/>
  <c r="O54" i="114"/>
  <c r="P54" i="114"/>
  <c r="Q54" i="114"/>
  <c r="R54" i="114"/>
  <c r="S54" i="114"/>
  <c r="T54" i="114"/>
  <c r="U54" i="114"/>
  <c r="V54" i="114"/>
  <c r="W54" i="114"/>
  <c r="X54" i="114"/>
  <c r="Y54" i="114"/>
  <c r="Z54" i="114"/>
  <c r="AA54" i="114"/>
  <c r="AB54" i="114"/>
  <c r="AC54" i="114"/>
  <c r="AD54" i="114"/>
  <c r="AE54" i="114"/>
  <c r="AF54" i="114"/>
  <c r="AG54" i="114"/>
  <c r="AH54" i="114"/>
  <c r="AI54" i="114"/>
  <c r="AJ54" i="114"/>
  <c r="AK54" i="114"/>
  <c r="AL54" i="114"/>
  <c r="AM54" i="114"/>
  <c r="AN54" i="114"/>
  <c r="AO54" i="114"/>
  <c r="AP54" i="114"/>
  <c r="AQ54" i="114"/>
  <c r="AR54" i="114"/>
  <c r="AS54" i="114"/>
  <c r="AT54" i="114"/>
  <c r="AU54" i="114"/>
  <c r="AV54" i="114"/>
  <c r="AW54" i="114"/>
  <c r="AX54" i="114"/>
  <c r="AY54" i="114"/>
  <c r="B55" i="114"/>
  <c r="C55" i="114"/>
  <c r="D55" i="114"/>
  <c r="E55" i="114"/>
  <c r="F55" i="114"/>
  <c r="G55" i="114"/>
  <c r="H55" i="114"/>
  <c r="I55" i="114"/>
  <c r="J55" i="114"/>
  <c r="K55" i="114"/>
  <c r="L55" i="114"/>
  <c r="M55" i="114"/>
  <c r="N55" i="114"/>
  <c r="O55" i="114"/>
  <c r="P55" i="114"/>
  <c r="Q55" i="114"/>
  <c r="R55" i="114"/>
  <c r="S55" i="114"/>
  <c r="T55" i="114"/>
  <c r="U55" i="114"/>
  <c r="V55" i="114"/>
  <c r="W55" i="114"/>
  <c r="X55" i="114"/>
  <c r="Y55" i="114"/>
  <c r="Z55" i="114"/>
  <c r="AA55" i="114"/>
  <c r="AB55" i="114"/>
  <c r="AC55" i="114"/>
  <c r="AD55" i="114"/>
  <c r="AE55" i="114"/>
  <c r="AF55" i="114"/>
  <c r="AG55" i="114"/>
  <c r="AH55" i="114"/>
  <c r="AI55" i="114"/>
  <c r="AJ55" i="114"/>
  <c r="AK55" i="114"/>
  <c r="AL55" i="114"/>
  <c r="AM55" i="114"/>
  <c r="AN55" i="114"/>
  <c r="AO55" i="114"/>
  <c r="AP55" i="114"/>
  <c r="AQ55" i="114"/>
  <c r="AR55" i="114"/>
  <c r="AS55" i="114"/>
  <c r="AT55" i="114"/>
  <c r="AU55" i="114"/>
  <c r="AV55" i="114"/>
  <c r="AW55" i="114"/>
  <c r="AX55" i="114"/>
  <c r="AY55" i="114"/>
  <c r="B56" i="114"/>
  <c r="C56" i="114"/>
  <c r="D56" i="114"/>
  <c r="E56" i="114"/>
  <c r="F56" i="114"/>
  <c r="G56" i="114"/>
  <c r="H56" i="114"/>
  <c r="I56" i="114"/>
  <c r="J56" i="114"/>
  <c r="K56" i="114"/>
  <c r="L56" i="114"/>
  <c r="M56" i="114"/>
  <c r="N56" i="114"/>
  <c r="O56" i="114"/>
  <c r="P56" i="114"/>
  <c r="Q56" i="114"/>
  <c r="R56" i="114"/>
  <c r="S56" i="114"/>
  <c r="T56" i="114"/>
  <c r="U56" i="114"/>
  <c r="V56" i="114"/>
  <c r="W56" i="114"/>
  <c r="X56" i="114"/>
  <c r="Y56" i="114"/>
  <c r="Z56" i="114"/>
  <c r="AA56" i="114"/>
  <c r="AB56" i="114"/>
  <c r="AC56" i="114"/>
  <c r="AD56" i="114"/>
  <c r="AE56" i="114"/>
  <c r="AF56" i="114"/>
  <c r="AG56" i="114"/>
  <c r="AH56" i="114"/>
  <c r="AI56" i="114"/>
  <c r="AJ56" i="114"/>
  <c r="AK56" i="114"/>
  <c r="AL56" i="114"/>
  <c r="AM56" i="114"/>
  <c r="AN56" i="114"/>
  <c r="AO56" i="114"/>
  <c r="AP56" i="114"/>
  <c r="AQ56" i="114"/>
  <c r="AR56" i="114"/>
  <c r="AS56" i="114"/>
  <c r="AT56" i="114"/>
  <c r="AU56" i="114"/>
  <c r="AV56" i="114"/>
  <c r="AW56" i="114"/>
  <c r="AX56" i="114"/>
  <c r="AY56" i="114"/>
  <c r="B57" i="114"/>
  <c r="C57" i="114"/>
  <c r="D57" i="114"/>
  <c r="E57" i="114"/>
  <c r="F57" i="114"/>
  <c r="G57" i="114"/>
  <c r="H57" i="114"/>
  <c r="I57" i="114"/>
  <c r="J57" i="114"/>
  <c r="K57" i="114"/>
  <c r="L57" i="114"/>
  <c r="M57" i="114"/>
  <c r="N57" i="114"/>
  <c r="O57" i="114"/>
  <c r="P57" i="114"/>
  <c r="Q57" i="114"/>
  <c r="R57" i="114"/>
  <c r="S57" i="114"/>
  <c r="T57" i="114"/>
  <c r="U57" i="114"/>
  <c r="V57" i="114"/>
  <c r="W57" i="114"/>
  <c r="X57" i="114"/>
  <c r="Y57" i="114"/>
  <c r="Z57" i="114"/>
  <c r="AA57" i="114"/>
  <c r="AB57" i="114"/>
  <c r="AC57" i="114"/>
  <c r="AD57" i="114"/>
  <c r="AE57" i="114"/>
  <c r="AF57" i="114"/>
  <c r="AG57" i="114"/>
  <c r="AH57" i="114"/>
  <c r="AI57" i="114"/>
  <c r="AJ57" i="114"/>
  <c r="AK57" i="114"/>
  <c r="AL57" i="114"/>
  <c r="AM57" i="114"/>
  <c r="AN57" i="114"/>
  <c r="AO57" i="114"/>
  <c r="AP57" i="114"/>
  <c r="AQ57" i="114"/>
  <c r="AR57" i="114"/>
  <c r="AS57" i="114"/>
  <c r="AT57" i="114"/>
  <c r="AU57" i="114"/>
  <c r="AV57" i="114"/>
  <c r="AW57" i="114"/>
  <c r="AX57" i="114"/>
  <c r="AY57" i="114"/>
  <c r="B58" i="114"/>
  <c r="C58" i="114"/>
  <c r="D58" i="114"/>
  <c r="E58" i="114"/>
  <c r="F58" i="114"/>
  <c r="G58" i="114"/>
  <c r="H58" i="114"/>
  <c r="I58" i="114"/>
  <c r="J58" i="114"/>
  <c r="K58" i="114"/>
  <c r="L58" i="114"/>
  <c r="M58" i="114"/>
  <c r="N58" i="114"/>
  <c r="O58" i="114"/>
  <c r="P58" i="114"/>
  <c r="Q58" i="114"/>
  <c r="R58" i="114"/>
  <c r="S58" i="114"/>
  <c r="T58" i="114"/>
  <c r="U58" i="114"/>
  <c r="V58" i="114"/>
  <c r="W58" i="114"/>
  <c r="X58" i="114"/>
  <c r="Y58" i="114"/>
  <c r="Z58" i="114"/>
  <c r="AA58" i="114"/>
  <c r="AB58" i="114"/>
  <c r="AC58" i="114"/>
  <c r="AD58" i="114"/>
  <c r="AE58" i="114"/>
  <c r="AF58" i="114"/>
  <c r="AG58" i="114"/>
  <c r="AH58" i="114"/>
  <c r="AI58" i="114"/>
  <c r="AJ58" i="114"/>
  <c r="AK58" i="114"/>
  <c r="AL58" i="114"/>
  <c r="AM58" i="114"/>
  <c r="AN58" i="114"/>
  <c r="AO58" i="114"/>
  <c r="AP58" i="114"/>
  <c r="AQ58" i="114"/>
  <c r="AR58" i="114"/>
  <c r="AS58" i="114"/>
  <c r="AT58" i="114"/>
  <c r="AU58" i="114"/>
  <c r="AV58" i="114"/>
  <c r="AW58" i="114"/>
  <c r="AX58" i="114"/>
  <c r="AY58" i="114"/>
  <c r="B3" i="99"/>
  <c r="B4" i="99"/>
  <c r="B6" i="99"/>
  <c r="B7" i="99"/>
  <c r="B9" i="99"/>
  <c r="B10" i="99"/>
  <c r="B12" i="99"/>
  <c r="B13" i="99"/>
  <c r="B15" i="99"/>
  <c r="B16" i="99"/>
  <c r="B18" i="99"/>
  <c r="B19" i="99"/>
  <c r="B21" i="99"/>
  <c r="B22" i="99"/>
  <c r="B24" i="99"/>
  <c r="B25" i="99"/>
  <c r="B26" i="99"/>
  <c r="B27" i="99"/>
  <c r="B29" i="99"/>
  <c r="B30" i="99"/>
  <c r="B31" i="99"/>
  <c r="B32" i="99"/>
  <c r="B34" i="99"/>
  <c r="B35" i="99"/>
  <c r="B36" i="99"/>
  <c r="B37" i="99"/>
  <c r="B38" i="99"/>
  <c r="B39" i="99"/>
  <c r="B41" i="99"/>
  <c r="B42" i="99"/>
  <c r="B43" i="99"/>
  <c r="B44" i="99"/>
  <c r="B45" i="99"/>
  <c r="B46" i="99"/>
  <c r="B47" i="99"/>
  <c r="B48" i="99"/>
  <c r="B50" i="99"/>
  <c r="B51" i="99"/>
  <c r="B53" i="99"/>
  <c r="B54" i="99"/>
  <c r="B55" i="99"/>
  <c r="B56" i="99"/>
  <c r="B57" i="99"/>
  <c r="B58" i="99"/>
  <c r="C3" i="40"/>
  <c r="D3" i="40"/>
  <c r="E3" i="40"/>
  <c r="F3" i="40"/>
  <c r="G3" i="40"/>
  <c r="H3" i="40"/>
  <c r="I3" i="40"/>
  <c r="C4" i="40"/>
  <c r="D4" i="40"/>
  <c r="E4" i="40"/>
  <c r="F4" i="40"/>
  <c r="G4" i="40"/>
  <c r="H4" i="40"/>
  <c r="I4" i="40"/>
  <c r="C6" i="40"/>
  <c r="D6" i="40"/>
  <c r="E6" i="40"/>
  <c r="F6" i="40"/>
  <c r="G6" i="40"/>
  <c r="H6" i="40"/>
  <c r="I6" i="40"/>
  <c r="C50" i="40"/>
  <c r="D50" i="40"/>
  <c r="E50" i="40"/>
  <c r="F50" i="40"/>
  <c r="G50" i="40"/>
  <c r="H50" i="40"/>
  <c r="I50" i="40"/>
  <c r="C53" i="40"/>
  <c r="D53" i="40"/>
  <c r="E53" i="40"/>
  <c r="F53" i="40"/>
  <c r="G53" i="40"/>
  <c r="H53" i="40"/>
  <c r="I53" i="40"/>
  <c r="C3" i="115"/>
  <c r="D3" i="115"/>
  <c r="E3" i="115"/>
  <c r="F3" i="115"/>
  <c r="G3" i="115"/>
  <c r="H3" i="115"/>
  <c r="I3" i="115"/>
  <c r="C4" i="115"/>
  <c r="D4" i="115"/>
  <c r="E4" i="115"/>
  <c r="F4" i="115"/>
  <c r="G4" i="115"/>
  <c r="H4" i="115"/>
  <c r="I4" i="115"/>
  <c r="C6" i="115"/>
  <c r="D6" i="115"/>
  <c r="E6" i="115"/>
  <c r="F6" i="115"/>
  <c r="G6" i="115"/>
  <c r="H6" i="115"/>
  <c r="I6" i="115"/>
  <c r="C50" i="115"/>
  <c r="D50" i="115"/>
  <c r="E50" i="115"/>
  <c r="F50" i="115"/>
  <c r="G50" i="115"/>
  <c r="H50" i="115"/>
  <c r="I50" i="115"/>
  <c r="C53" i="115"/>
  <c r="D53" i="115"/>
  <c r="E53" i="115"/>
  <c r="F53" i="115"/>
  <c r="G53" i="115"/>
  <c r="H53" i="115"/>
  <c r="I53" i="115"/>
  <c r="C3" i="77"/>
  <c r="D3" i="77"/>
  <c r="E3" i="77"/>
  <c r="F3" i="77"/>
  <c r="G3" i="77"/>
  <c r="H3" i="77"/>
  <c r="I3" i="77"/>
  <c r="C4" i="77"/>
  <c r="D4" i="77"/>
  <c r="E4" i="77"/>
  <c r="F4" i="77"/>
  <c r="G4" i="77"/>
  <c r="H4" i="77"/>
  <c r="I4" i="77"/>
  <c r="C6" i="77"/>
  <c r="D6" i="77"/>
  <c r="E6" i="77"/>
  <c r="F6" i="77"/>
  <c r="G6" i="77"/>
  <c r="H6" i="77"/>
  <c r="I6" i="77"/>
  <c r="C50" i="77"/>
  <c r="D50" i="77"/>
  <c r="E50" i="77"/>
  <c r="F50" i="77"/>
  <c r="G50" i="77"/>
  <c r="H50" i="77"/>
  <c r="I50" i="77"/>
  <c r="C53" i="77"/>
  <c r="D53" i="77"/>
  <c r="E53" i="77"/>
  <c r="F53" i="77"/>
  <c r="G53" i="77"/>
  <c r="H53" i="77"/>
  <c r="I53" i="77"/>
  <c r="C3" i="29"/>
  <c r="D3" i="29"/>
  <c r="E3" i="29"/>
  <c r="F3" i="29"/>
  <c r="G3" i="29"/>
  <c r="H3" i="29"/>
  <c r="I3" i="29"/>
  <c r="C4" i="29"/>
  <c r="D4" i="29"/>
  <c r="E4" i="29"/>
  <c r="F4" i="29"/>
  <c r="G4" i="29"/>
  <c r="H4" i="29"/>
  <c r="I4" i="29"/>
  <c r="C6" i="29"/>
  <c r="D6" i="29"/>
  <c r="E6" i="29"/>
  <c r="F6" i="29"/>
  <c r="G6" i="29"/>
  <c r="H6" i="29"/>
  <c r="I6" i="29"/>
  <c r="C50" i="29"/>
  <c r="D50" i="29"/>
  <c r="E50" i="29"/>
  <c r="F50" i="29"/>
  <c r="G50" i="29"/>
  <c r="H50" i="29"/>
  <c r="I50" i="29"/>
  <c r="C53" i="29"/>
  <c r="D53" i="29"/>
  <c r="E53" i="29"/>
  <c r="F53" i="29"/>
  <c r="G53" i="29"/>
  <c r="H53" i="29"/>
  <c r="I53" i="29"/>
  <c r="B7" i="145"/>
  <c r="B5" i="145"/>
  <c r="B4" i="145"/>
  <c r="B7" i="38"/>
  <c r="B7" i="41"/>
  <c r="C4" i="129"/>
  <c r="D4" i="129"/>
  <c r="E4" i="129"/>
  <c r="F4" i="129"/>
  <c r="G4" i="129"/>
  <c r="H4" i="129"/>
  <c r="I4" i="129"/>
  <c r="J4" i="129"/>
  <c r="K4" i="129"/>
  <c r="L4" i="129"/>
  <c r="M4" i="129"/>
  <c r="N4" i="129"/>
  <c r="O4" i="129"/>
  <c r="P4" i="129"/>
  <c r="Q4" i="129"/>
  <c r="R4" i="129"/>
  <c r="S4" i="129"/>
  <c r="T4" i="129"/>
  <c r="U4" i="129"/>
  <c r="V4" i="129"/>
  <c r="W4" i="129"/>
  <c r="X4" i="129"/>
  <c r="Y4" i="129"/>
  <c r="Z4" i="129"/>
  <c r="C5" i="129"/>
  <c r="D5" i="129"/>
  <c r="E5" i="129"/>
  <c r="F5" i="129"/>
  <c r="G5" i="129"/>
  <c r="H5" i="129"/>
  <c r="I5" i="129"/>
  <c r="J5" i="129"/>
  <c r="K5" i="129"/>
  <c r="L5" i="129"/>
  <c r="M5" i="129"/>
  <c r="N5" i="129"/>
  <c r="O5" i="129"/>
  <c r="P5" i="129"/>
  <c r="Q5" i="129"/>
  <c r="R5" i="129"/>
  <c r="S5" i="129"/>
  <c r="T5" i="129"/>
  <c r="U5" i="129"/>
  <c r="V5" i="129"/>
  <c r="W5" i="129"/>
  <c r="X5" i="129"/>
  <c r="Y5" i="129"/>
  <c r="Z5" i="129"/>
  <c r="C7" i="129"/>
  <c r="D7" i="129"/>
  <c r="E7" i="129"/>
  <c r="F7" i="129"/>
  <c r="G7" i="129"/>
  <c r="H7" i="129"/>
  <c r="I7" i="129"/>
  <c r="J7" i="129"/>
  <c r="K7" i="129"/>
  <c r="L7" i="129"/>
  <c r="M7" i="129"/>
  <c r="N7" i="129"/>
  <c r="O7" i="129"/>
  <c r="P7" i="129"/>
  <c r="Q7" i="129"/>
  <c r="R7" i="129"/>
  <c r="S7" i="129"/>
  <c r="T7" i="129"/>
  <c r="U7" i="129"/>
  <c r="V7" i="129"/>
  <c r="W7" i="129"/>
  <c r="X7" i="129"/>
  <c r="Y7" i="129"/>
  <c r="Z7" i="129"/>
  <c r="B7" i="129"/>
  <c r="B5" i="129"/>
  <c r="B4" i="129"/>
  <c r="C4" i="128"/>
  <c r="D4" i="128"/>
  <c r="E4" i="128"/>
  <c r="F4" i="128"/>
  <c r="G4" i="128"/>
  <c r="H4" i="128"/>
  <c r="I4" i="128"/>
  <c r="J4" i="128"/>
  <c r="K4" i="128"/>
  <c r="L4" i="128"/>
  <c r="M4" i="128"/>
  <c r="N4" i="128"/>
  <c r="O4" i="128"/>
  <c r="P4" i="128"/>
  <c r="Q4" i="128"/>
  <c r="R4" i="128"/>
  <c r="S4" i="128"/>
  <c r="T4" i="128"/>
  <c r="U4" i="128"/>
  <c r="V4" i="128"/>
  <c r="W4" i="128"/>
  <c r="X4" i="128"/>
  <c r="Y4" i="128"/>
  <c r="Z4" i="128"/>
  <c r="C5" i="128"/>
  <c r="D5" i="128"/>
  <c r="E5" i="128"/>
  <c r="F5" i="128"/>
  <c r="G5" i="128"/>
  <c r="H5" i="128"/>
  <c r="I5" i="128"/>
  <c r="J5" i="128"/>
  <c r="K5" i="128"/>
  <c r="L5" i="128"/>
  <c r="M5" i="128"/>
  <c r="N5" i="128"/>
  <c r="O5" i="128"/>
  <c r="P5" i="128"/>
  <c r="Q5" i="128"/>
  <c r="R5" i="128"/>
  <c r="S5" i="128"/>
  <c r="T5" i="128"/>
  <c r="U5" i="128"/>
  <c r="V5" i="128"/>
  <c r="W5" i="128"/>
  <c r="X5" i="128"/>
  <c r="Y5" i="128"/>
  <c r="Z5" i="128"/>
  <c r="C7" i="128"/>
  <c r="D7" i="128"/>
  <c r="E7" i="128"/>
  <c r="F7" i="128"/>
  <c r="G7" i="128"/>
  <c r="H7" i="128"/>
  <c r="I7" i="128"/>
  <c r="J7" i="128"/>
  <c r="K7" i="128"/>
  <c r="L7" i="128"/>
  <c r="M7" i="128"/>
  <c r="N7" i="128"/>
  <c r="O7" i="128"/>
  <c r="P7" i="128"/>
  <c r="Q7" i="128"/>
  <c r="R7" i="128"/>
  <c r="S7" i="128"/>
  <c r="T7" i="128"/>
  <c r="U7" i="128"/>
  <c r="V7" i="128"/>
  <c r="W7" i="128"/>
  <c r="X7" i="128"/>
  <c r="Y7" i="128"/>
  <c r="Z7" i="128"/>
  <c r="B7" i="128"/>
  <c r="B5" i="128"/>
  <c r="B4" i="128"/>
  <c r="B7" i="127"/>
  <c r="B5" i="127"/>
  <c r="B4" i="127"/>
  <c r="B7" i="37"/>
  <c r="B5" i="37"/>
  <c r="B4" i="37"/>
  <c r="B7" i="118"/>
  <c r="C7" i="118"/>
  <c r="D7" i="118"/>
  <c r="E7" i="118"/>
  <c r="F7" i="118"/>
  <c r="B4" i="93"/>
  <c r="B5" i="93"/>
  <c r="B7" i="93"/>
  <c r="B4" i="94"/>
  <c r="B5" i="94"/>
  <c r="B7" i="94"/>
  <c r="B7" i="144"/>
  <c r="B7" i="92"/>
  <c r="B4" i="91"/>
  <c r="F4" i="118"/>
  <c r="B5" i="91"/>
  <c r="C5" i="118"/>
  <c r="D5" i="118"/>
  <c r="B7" i="91"/>
  <c r="B3" i="40"/>
  <c r="B4" i="40"/>
  <c r="B6" i="40"/>
  <c r="B50" i="40"/>
  <c r="B53" i="40"/>
  <c r="B3" i="115"/>
  <c r="B4" i="115"/>
  <c r="B6" i="115"/>
  <c r="B50" i="115"/>
  <c r="B53" i="115"/>
  <c r="B3" i="77"/>
  <c r="B4" i="77"/>
  <c r="B6" i="77"/>
  <c r="B50" i="77"/>
  <c r="B53" i="77"/>
  <c r="B3" i="29"/>
  <c r="B4" i="29"/>
  <c r="B6" i="29"/>
  <c r="B50" i="29"/>
  <c r="B53" i="29"/>
  <c r="B8" i="118"/>
  <c r="C8" i="118"/>
  <c r="C10" i="118"/>
  <c r="B13" i="118"/>
  <c r="C13" i="118"/>
  <c r="B4" i="138"/>
  <c r="B5" i="138"/>
  <c r="B7" i="138"/>
  <c r="B4" i="143"/>
  <c r="B5" i="143"/>
  <c r="B7" i="143"/>
  <c r="B4" i="142"/>
  <c r="B5" i="142"/>
  <c r="B7" i="142"/>
  <c r="B4" i="140"/>
  <c r="B5" i="140"/>
  <c r="B7" i="140"/>
  <c r="B4" i="141"/>
  <c r="B5" i="141"/>
  <c r="B7" i="141"/>
  <c r="B4" i="139"/>
  <c r="B5" i="139"/>
  <c r="B7" i="139"/>
  <c r="B4" i="41"/>
  <c r="B5" i="41"/>
  <c r="B4" i="38"/>
  <c r="B5" i="38"/>
  <c r="C4" i="123"/>
  <c r="D4" i="123"/>
  <c r="C5" i="123"/>
  <c r="D5" i="123"/>
  <c r="C7" i="123"/>
  <c r="D7" i="123"/>
  <c r="C8" i="123"/>
  <c r="D8" i="123"/>
  <c r="C10" i="123"/>
  <c r="D10" i="123"/>
  <c r="C11" i="123"/>
  <c r="D11" i="123"/>
  <c r="C13" i="123"/>
  <c r="D13" i="123"/>
  <c r="C14" i="123"/>
  <c r="D14" i="123"/>
  <c r="C4" i="122"/>
  <c r="D4" i="122"/>
  <c r="C5" i="122"/>
  <c r="D5" i="122"/>
  <c r="C7" i="122"/>
  <c r="D7" i="122"/>
  <c r="C8" i="122"/>
  <c r="D8" i="122"/>
  <c r="C10" i="122"/>
  <c r="D10" i="122"/>
  <c r="C11" i="122"/>
  <c r="D11" i="122"/>
  <c r="C13" i="122"/>
  <c r="D13" i="122"/>
  <c r="C14" i="122"/>
  <c r="D14" i="122"/>
  <c r="C4" i="121"/>
  <c r="D4" i="121"/>
  <c r="C5" i="121"/>
  <c r="D5" i="121"/>
  <c r="C7" i="121"/>
  <c r="D7" i="121"/>
  <c r="C8" i="121"/>
  <c r="D8" i="121"/>
  <c r="C10" i="121"/>
  <c r="D10" i="121"/>
  <c r="C11" i="121"/>
  <c r="D11" i="121"/>
  <c r="C13" i="121"/>
  <c r="D13" i="121"/>
  <c r="C14" i="121"/>
  <c r="D14" i="121"/>
  <c r="C4" i="120"/>
  <c r="D4" i="120"/>
  <c r="C5" i="120"/>
  <c r="D5" i="120"/>
  <c r="C7" i="120"/>
  <c r="D7" i="120"/>
  <c r="C8" i="120"/>
  <c r="D8" i="120"/>
  <c r="C10" i="120"/>
  <c r="D10" i="120"/>
  <c r="C11" i="120"/>
  <c r="D11" i="120"/>
  <c r="C13" i="120"/>
  <c r="D13" i="120"/>
  <c r="C14" i="120"/>
  <c r="D14" i="120"/>
  <c r="C4" i="119"/>
  <c r="D4" i="119"/>
  <c r="C5" i="119"/>
  <c r="D5" i="119"/>
  <c r="C7" i="119"/>
  <c r="D7" i="119"/>
  <c r="C8" i="119"/>
  <c r="D8" i="119"/>
  <c r="C10" i="119"/>
  <c r="D10" i="119"/>
  <c r="C11" i="119"/>
  <c r="D11" i="119"/>
  <c r="C13" i="119"/>
  <c r="D13" i="119"/>
  <c r="C14" i="119"/>
  <c r="D14" i="119"/>
  <c r="B4" i="123"/>
  <c r="B5" i="123"/>
  <c r="B7" i="123"/>
  <c r="B4" i="122"/>
  <c r="B5" i="122"/>
  <c r="B7" i="122"/>
  <c r="B4" i="121"/>
  <c r="B5" i="121"/>
  <c r="B7" i="121"/>
  <c r="B4" i="120"/>
  <c r="B5" i="120"/>
  <c r="B7" i="120"/>
  <c r="B4" i="119"/>
  <c r="B5" i="119"/>
  <c r="B7" i="119"/>
  <c r="B10" i="138"/>
  <c r="B8" i="138"/>
  <c r="B13" i="138"/>
  <c r="B13" i="142"/>
  <c r="B13" i="141"/>
  <c r="B13" i="143"/>
  <c r="B13" i="139"/>
  <c r="B13" i="140"/>
  <c r="B8" i="143"/>
  <c r="B8" i="140"/>
  <c r="B8" i="139"/>
  <c r="B8" i="142"/>
  <c r="B8" i="141"/>
  <c r="B10" i="143"/>
  <c r="B10" i="140"/>
  <c r="B10" i="139"/>
  <c r="B10" i="141"/>
  <c r="B10" i="142"/>
  <c r="B14" i="138"/>
  <c r="B11" i="138"/>
  <c r="B11" i="142"/>
  <c r="B11" i="141"/>
  <c r="B11" i="140"/>
  <c r="B11" i="143"/>
  <c r="B11" i="139"/>
  <c r="B14" i="143"/>
  <c r="B14" i="140"/>
  <c r="B14" i="139"/>
  <c r="B14" i="142"/>
  <c r="B14" i="141"/>
  <c r="B31" i="116"/>
  <c r="C31" i="116"/>
  <c r="D31" i="116"/>
  <c r="E31" i="116"/>
  <c r="F31" i="116"/>
  <c r="G31" i="116"/>
  <c r="H31" i="116"/>
  <c r="I31" i="116"/>
  <c r="J31" i="116"/>
  <c r="K31" i="116"/>
  <c r="L31" i="116"/>
  <c r="M31" i="116"/>
  <c r="N31" i="116"/>
  <c r="O31" i="116"/>
  <c r="P31" i="116"/>
  <c r="Q31" i="116"/>
  <c r="R31" i="116"/>
  <c r="S31" i="116"/>
  <c r="T31" i="116"/>
  <c r="U31" i="116"/>
  <c r="V31" i="116"/>
  <c r="W31" i="116"/>
  <c r="X31" i="116"/>
  <c r="L14" i="116"/>
  <c r="L32" i="116"/>
  <c r="X15" i="116"/>
  <c r="W15" i="116"/>
  <c r="V15" i="116"/>
  <c r="U15" i="116"/>
  <c r="T15" i="116"/>
  <c r="S15" i="116"/>
  <c r="R15" i="116"/>
  <c r="Q15" i="116"/>
  <c r="P15" i="116"/>
  <c r="O15" i="116"/>
  <c r="N15" i="116"/>
  <c r="M15" i="116"/>
  <c r="L15" i="116"/>
  <c r="K15" i="116"/>
  <c r="J15" i="116"/>
  <c r="I15" i="116"/>
  <c r="H15" i="116"/>
  <c r="G15" i="116"/>
  <c r="F15" i="116"/>
  <c r="E15" i="116"/>
  <c r="D15" i="116"/>
  <c r="C15" i="116"/>
  <c r="B15" i="116"/>
  <c r="X14" i="116"/>
  <c r="X32" i="116"/>
  <c r="W14" i="116"/>
  <c r="W32" i="116"/>
  <c r="V14" i="116"/>
  <c r="V32" i="116"/>
  <c r="U14" i="116"/>
  <c r="U32" i="116"/>
  <c r="T14" i="116"/>
  <c r="T32" i="116"/>
  <c r="S14" i="116"/>
  <c r="S32" i="116"/>
  <c r="R14" i="116"/>
  <c r="R32" i="116"/>
  <c r="Q14" i="116"/>
  <c r="Q32" i="116"/>
  <c r="P14" i="116"/>
  <c r="P32" i="116"/>
  <c r="O14" i="116"/>
  <c r="O32" i="116"/>
  <c r="N14" i="116"/>
  <c r="N32" i="116"/>
  <c r="M14" i="116"/>
  <c r="M32" i="116"/>
  <c r="K14" i="116"/>
  <c r="K32" i="116"/>
  <c r="J14" i="116"/>
  <c r="J32" i="116"/>
  <c r="I14" i="116"/>
  <c r="I32" i="116"/>
  <c r="H14" i="116"/>
  <c r="H32" i="116"/>
  <c r="G14" i="116"/>
  <c r="G32" i="116"/>
  <c r="F14" i="116"/>
  <c r="F32" i="116"/>
  <c r="E14" i="116"/>
  <c r="E32" i="116"/>
  <c r="D14" i="116"/>
  <c r="D32" i="116"/>
  <c r="C14" i="116"/>
  <c r="C32" i="116"/>
  <c r="B14" i="116"/>
  <c r="B32" i="116"/>
  <c r="A12" i="116"/>
  <c r="A11" i="116"/>
  <c r="A10" i="116"/>
  <c r="A9" i="116"/>
  <c r="A8" i="116"/>
  <c r="A7" i="116"/>
  <c r="A6" i="116"/>
  <c r="X5" i="116"/>
  <c r="X22" i="116"/>
  <c r="X39" i="116"/>
  <c r="W5" i="116"/>
  <c r="W22" i="116"/>
  <c r="W39" i="116"/>
  <c r="V5" i="116"/>
  <c r="V22" i="116"/>
  <c r="V39" i="116"/>
  <c r="U5" i="116"/>
  <c r="U22" i="116"/>
  <c r="U39" i="116"/>
  <c r="T5" i="116"/>
  <c r="T22" i="116"/>
  <c r="T39" i="116"/>
  <c r="S5" i="116"/>
  <c r="S22" i="116"/>
  <c r="S39" i="116"/>
  <c r="R5" i="116"/>
  <c r="R22" i="116"/>
  <c r="R39" i="116"/>
  <c r="Q5" i="116"/>
  <c r="Q22" i="116"/>
  <c r="Q39" i="116"/>
  <c r="P5" i="116"/>
  <c r="P22" i="116"/>
  <c r="P39" i="116"/>
  <c r="O5" i="116"/>
  <c r="O22" i="116"/>
  <c r="O39" i="116"/>
  <c r="N5" i="116"/>
  <c r="N22" i="116"/>
  <c r="N39" i="116"/>
  <c r="M5" i="116"/>
  <c r="M22" i="116"/>
  <c r="M39" i="116"/>
  <c r="L5" i="116"/>
  <c r="L22" i="116"/>
  <c r="L39" i="116"/>
  <c r="K5" i="116"/>
  <c r="K22" i="116"/>
  <c r="K39" i="116"/>
  <c r="J5" i="116"/>
  <c r="J22" i="116"/>
  <c r="J39" i="116"/>
  <c r="I5" i="116"/>
  <c r="I22" i="116"/>
  <c r="I39" i="116"/>
  <c r="H5" i="116"/>
  <c r="H22" i="116"/>
  <c r="H39" i="116"/>
  <c r="G5" i="116"/>
  <c r="G22" i="116"/>
  <c r="G39" i="116"/>
  <c r="F5" i="116"/>
  <c r="F22" i="116"/>
  <c r="F39" i="116"/>
  <c r="E5" i="116"/>
  <c r="E22" i="116"/>
  <c r="E39" i="116"/>
  <c r="D5" i="116"/>
  <c r="D22" i="116"/>
  <c r="D39" i="116"/>
  <c r="C5" i="116"/>
  <c r="C22" i="116"/>
  <c r="C39" i="116"/>
  <c r="B5" i="116"/>
  <c r="B22" i="116"/>
  <c r="B39" i="116"/>
  <c r="A5" i="116"/>
  <c r="A4" i="116"/>
  <c r="X3" i="116"/>
  <c r="W3" i="116"/>
  <c r="W37" i="116"/>
  <c r="V3" i="116"/>
  <c r="U3" i="116"/>
  <c r="U37" i="116"/>
  <c r="T3" i="116"/>
  <c r="S3" i="116"/>
  <c r="S37" i="116"/>
  <c r="R3" i="116"/>
  <c r="R37" i="116"/>
  <c r="Q3" i="116"/>
  <c r="Q37" i="116"/>
  <c r="P3" i="116"/>
  <c r="P37" i="116"/>
  <c r="O3" i="116"/>
  <c r="N3" i="116"/>
  <c r="M3" i="116"/>
  <c r="M37" i="116"/>
  <c r="L3" i="116"/>
  <c r="K3" i="116"/>
  <c r="K37" i="116"/>
  <c r="J3" i="116"/>
  <c r="I3" i="116"/>
  <c r="I37" i="116"/>
  <c r="H3" i="116"/>
  <c r="H37" i="116"/>
  <c r="G3" i="116"/>
  <c r="G37" i="116"/>
  <c r="F3" i="116"/>
  <c r="F37" i="116"/>
  <c r="E3" i="116"/>
  <c r="E20" i="116"/>
  <c r="D3" i="116"/>
  <c r="D20" i="116"/>
  <c r="C3" i="116"/>
  <c r="B3" i="116"/>
  <c r="B20" i="116"/>
  <c r="X2" i="116"/>
  <c r="W2" i="116"/>
  <c r="W19" i="116"/>
  <c r="V2" i="116"/>
  <c r="V36" i="116"/>
  <c r="U2" i="116"/>
  <c r="U19" i="116"/>
  <c r="T2" i="116"/>
  <c r="S2" i="116"/>
  <c r="S36" i="116"/>
  <c r="R2" i="116"/>
  <c r="Q2" i="116"/>
  <c r="Q36" i="116"/>
  <c r="P2" i="116"/>
  <c r="P19" i="116"/>
  <c r="O2" i="116"/>
  <c r="O19" i="116"/>
  <c r="N2" i="116"/>
  <c r="N36" i="116"/>
  <c r="M2" i="116"/>
  <c r="M36" i="116"/>
  <c r="L2" i="116"/>
  <c r="K2" i="116"/>
  <c r="J2" i="116"/>
  <c r="I2" i="116"/>
  <c r="I36" i="116"/>
  <c r="H2" i="116"/>
  <c r="H19" i="116"/>
  <c r="G2" i="116"/>
  <c r="G19" i="116"/>
  <c r="F2" i="116"/>
  <c r="E2" i="116"/>
  <c r="E36" i="116"/>
  <c r="D2" i="116"/>
  <c r="C2" i="116"/>
  <c r="C19" i="116"/>
  <c r="B2" i="116"/>
  <c r="A1" i="114"/>
  <c r="B6" i="113"/>
  <c r="C6" i="113"/>
  <c r="D6" i="113"/>
  <c r="E6" i="113"/>
  <c r="F6" i="113"/>
  <c r="G6" i="113"/>
  <c r="H6" i="113"/>
  <c r="I6" i="113"/>
  <c r="J6" i="113"/>
  <c r="K6" i="113"/>
  <c r="L6" i="113"/>
  <c r="M6" i="113"/>
  <c r="N6" i="113"/>
  <c r="O6" i="113"/>
  <c r="P6" i="113"/>
  <c r="Q6" i="113"/>
  <c r="R6" i="113"/>
  <c r="S6" i="113"/>
  <c r="T6" i="113"/>
  <c r="U6" i="113"/>
  <c r="V6" i="113"/>
  <c r="W6" i="113"/>
  <c r="X6" i="113"/>
  <c r="Y6" i="113"/>
  <c r="Z6" i="113"/>
  <c r="AA6" i="113"/>
  <c r="AB6" i="113"/>
  <c r="AC6" i="113"/>
  <c r="AD6" i="113"/>
  <c r="AE6" i="113"/>
  <c r="AF6" i="113"/>
  <c r="AG6" i="113"/>
  <c r="AH6" i="113"/>
  <c r="AI6" i="113"/>
  <c r="AJ6" i="113"/>
  <c r="AK6" i="113"/>
  <c r="AL6" i="113"/>
  <c r="AM6" i="113"/>
  <c r="AN6" i="113"/>
  <c r="AO6" i="113"/>
  <c r="AP6" i="113"/>
  <c r="AQ6" i="113"/>
  <c r="AR6" i="113"/>
  <c r="AS6" i="113"/>
  <c r="AT6" i="113"/>
  <c r="AU6" i="113"/>
  <c r="AV6" i="113"/>
  <c r="AW6" i="113"/>
  <c r="AX6" i="113"/>
  <c r="AY6" i="113"/>
  <c r="AZ6" i="113"/>
  <c r="BA6" i="113"/>
  <c r="BB6" i="113"/>
  <c r="BC6" i="113"/>
  <c r="BD6" i="113"/>
  <c r="BE6" i="113"/>
  <c r="BF6" i="113"/>
  <c r="BG6" i="113"/>
  <c r="BH6" i="113"/>
  <c r="BI6" i="113"/>
  <c r="BJ6" i="113"/>
  <c r="BK6" i="113"/>
  <c r="BL6" i="113"/>
  <c r="BM6" i="113"/>
  <c r="BN6" i="113"/>
  <c r="BO6" i="113"/>
  <c r="BP6" i="113"/>
  <c r="BQ6" i="113"/>
  <c r="BR6" i="113"/>
  <c r="BS6" i="113"/>
  <c r="BT6" i="113"/>
  <c r="BU6" i="113"/>
  <c r="BV6" i="113"/>
  <c r="BW6" i="113"/>
  <c r="BX6" i="113"/>
  <c r="BY6" i="113"/>
  <c r="BZ6" i="113"/>
  <c r="B30" i="113"/>
  <c r="C30" i="113"/>
  <c r="D30" i="113"/>
  <c r="E30" i="113"/>
  <c r="F30" i="113"/>
  <c r="G30" i="113"/>
  <c r="H30" i="113"/>
  <c r="I30" i="113"/>
  <c r="J30" i="113"/>
  <c r="K30" i="113"/>
  <c r="L30" i="113"/>
  <c r="M30" i="113"/>
  <c r="N30" i="113"/>
  <c r="O30" i="113"/>
  <c r="P30" i="113"/>
  <c r="Q30" i="113"/>
  <c r="R30" i="113"/>
  <c r="S30" i="113"/>
  <c r="T30" i="113"/>
  <c r="U30" i="113"/>
  <c r="V30" i="113"/>
  <c r="W30" i="113"/>
  <c r="X30" i="113"/>
  <c r="Y30" i="113"/>
  <c r="Z30" i="113"/>
  <c r="AA30" i="113"/>
  <c r="AB30" i="113"/>
  <c r="AC30" i="113"/>
  <c r="AD30" i="113"/>
  <c r="AE30" i="113"/>
  <c r="AF30" i="113"/>
  <c r="AG30" i="113"/>
  <c r="AH30" i="113"/>
  <c r="AI30" i="113"/>
  <c r="AJ30" i="113"/>
  <c r="AK30" i="113"/>
  <c r="AL30" i="113"/>
  <c r="AM30" i="113"/>
  <c r="AN30" i="113"/>
  <c r="AO30" i="113"/>
  <c r="AP30" i="113"/>
  <c r="AQ30" i="113"/>
  <c r="AR30" i="113"/>
  <c r="AS30" i="113"/>
  <c r="AT30" i="113"/>
  <c r="AU30" i="113"/>
  <c r="AV30" i="113"/>
  <c r="AW30" i="113"/>
  <c r="AX30" i="113"/>
  <c r="AY30" i="113"/>
  <c r="AZ30" i="113"/>
  <c r="BA30" i="113"/>
  <c r="BB30" i="113"/>
  <c r="BC30" i="113"/>
  <c r="BD30" i="113"/>
  <c r="BE30" i="113"/>
  <c r="BF30" i="113"/>
  <c r="BG30" i="113"/>
  <c r="BH30" i="113"/>
  <c r="BI30" i="113"/>
  <c r="BJ30" i="113"/>
  <c r="BK30" i="113"/>
  <c r="BL30" i="113"/>
  <c r="BM30" i="113"/>
  <c r="BN30" i="113"/>
  <c r="BO30" i="113"/>
  <c r="BP30" i="113"/>
  <c r="BQ30" i="113"/>
  <c r="BR30" i="113"/>
  <c r="BS30" i="113"/>
  <c r="BT30" i="113"/>
  <c r="BU30" i="113"/>
  <c r="BV30" i="113"/>
  <c r="BW30" i="113"/>
  <c r="BX30" i="113"/>
  <c r="BY30" i="113"/>
  <c r="BZ30" i="113"/>
  <c r="B32" i="113"/>
  <c r="C32" i="113"/>
  <c r="D32" i="113"/>
  <c r="E32" i="113"/>
  <c r="F32" i="113"/>
  <c r="G32" i="113"/>
  <c r="H32" i="113"/>
  <c r="I32" i="113"/>
  <c r="J32" i="113"/>
  <c r="K32" i="113"/>
  <c r="L32" i="113"/>
  <c r="M32" i="113"/>
  <c r="N32" i="113"/>
  <c r="O32" i="113"/>
  <c r="P32" i="113"/>
  <c r="Q32" i="113"/>
  <c r="R32" i="113"/>
  <c r="S32" i="113"/>
  <c r="T32" i="113"/>
  <c r="U32" i="113"/>
  <c r="V32" i="113"/>
  <c r="W32" i="113"/>
  <c r="X32" i="113"/>
  <c r="Y32" i="113"/>
  <c r="Z32" i="113"/>
  <c r="AA32" i="113"/>
  <c r="AB32" i="113"/>
  <c r="AC32" i="113"/>
  <c r="AD32" i="113"/>
  <c r="AE32" i="113"/>
  <c r="AF32" i="113"/>
  <c r="AG32" i="113"/>
  <c r="AH32" i="113"/>
  <c r="AI32" i="113"/>
  <c r="AJ32" i="113"/>
  <c r="AK32" i="113"/>
  <c r="AL32" i="113"/>
  <c r="AM32" i="113"/>
  <c r="AN32" i="113"/>
  <c r="AO32" i="113"/>
  <c r="AP32" i="113"/>
  <c r="AQ32" i="113"/>
  <c r="AR32" i="113"/>
  <c r="AS32" i="113"/>
  <c r="AT32" i="113"/>
  <c r="AU32" i="113"/>
  <c r="AV32" i="113"/>
  <c r="AW32" i="113"/>
  <c r="AX32" i="113"/>
  <c r="AY32" i="113"/>
  <c r="AZ32" i="113"/>
  <c r="BA32" i="113"/>
  <c r="BB32" i="113"/>
  <c r="BC32" i="113"/>
  <c r="BD32" i="113"/>
  <c r="BE32" i="113"/>
  <c r="BF32" i="113"/>
  <c r="BG32" i="113"/>
  <c r="BH32" i="113"/>
  <c r="BI32" i="113"/>
  <c r="BJ32" i="113"/>
  <c r="BK32" i="113"/>
  <c r="BL32" i="113"/>
  <c r="BM32" i="113"/>
  <c r="BN32" i="113"/>
  <c r="BO32" i="113"/>
  <c r="BP32" i="113"/>
  <c r="BQ32" i="113"/>
  <c r="BR32" i="113"/>
  <c r="BS32" i="113"/>
  <c r="BT32" i="113"/>
  <c r="BU32" i="113"/>
  <c r="BV32" i="113"/>
  <c r="BW32" i="113"/>
  <c r="BX32" i="113"/>
  <c r="BY32" i="113"/>
  <c r="BZ32" i="113"/>
  <c r="A32" i="113"/>
  <c r="A31" i="113"/>
  <c r="A30" i="113"/>
  <c r="A29" i="113"/>
  <c r="A28" i="113"/>
  <c r="A27" i="113"/>
  <c r="A26" i="113"/>
  <c r="A25" i="113"/>
  <c r="A24" i="113"/>
  <c r="A23" i="113"/>
  <c r="A22" i="113"/>
  <c r="A21" i="113"/>
  <c r="A20" i="113"/>
  <c r="A19" i="113"/>
  <c r="A18" i="113"/>
  <c r="A17" i="113"/>
  <c r="A16" i="113"/>
  <c r="A15" i="113"/>
  <c r="A14" i="113"/>
  <c r="A13" i="113"/>
  <c r="A12" i="113"/>
  <c r="A11" i="113"/>
  <c r="A10" i="113"/>
  <c r="A9" i="113"/>
  <c r="A8" i="113"/>
  <c r="A7" i="113"/>
  <c r="A6" i="113"/>
  <c r="A5" i="113"/>
  <c r="BZ4" i="113"/>
  <c r="BY4" i="113"/>
  <c r="BX4" i="113"/>
  <c r="BW4" i="113"/>
  <c r="BV4" i="113"/>
  <c r="BU4" i="113"/>
  <c r="BT4" i="113"/>
  <c r="BS4" i="113"/>
  <c r="BR4" i="113"/>
  <c r="BQ4" i="113"/>
  <c r="BP4" i="113"/>
  <c r="BO4" i="113"/>
  <c r="BN4" i="113"/>
  <c r="BM4" i="113"/>
  <c r="BL4" i="113"/>
  <c r="BK4" i="113"/>
  <c r="BJ4" i="113"/>
  <c r="BI4" i="113"/>
  <c r="BH4" i="113"/>
  <c r="BG4" i="113"/>
  <c r="BF4" i="113"/>
  <c r="BE4" i="113"/>
  <c r="BD4" i="113"/>
  <c r="BC4" i="113"/>
  <c r="BB4" i="113"/>
  <c r="BA4" i="113"/>
  <c r="AZ4" i="113"/>
  <c r="AY4" i="113"/>
  <c r="AX4" i="113"/>
  <c r="AW4" i="113"/>
  <c r="AV4" i="113"/>
  <c r="AU4" i="113"/>
  <c r="AT4" i="113"/>
  <c r="AS4" i="113"/>
  <c r="AR4" i="113"/>
  <c r="AQ4" i="113"/>
  <c r="AP4" i="113"/>
  <c r="AO4" i="113"/>
  <c r="AN4" i="113"/>
  <c r="AM4" i="113"/>
  <c r="AL4" i="113"/>
  <c r="AK4" i="113"/>
  <c r="AJ4" i="113"/>
  <c r="AI4" i="113"/>
  <c r="AH4" i="113"/>
  <c r="AG4" i="113"/>
  <c r="AF4" i="113"/>
  <c r="AE4" i="113"/>
  <c r="AD4" i="113"/>
  <c r="AC4" i="113"/>
  <c r="AB4" i="113"/>
  <c r="AA4" i="113"/>
  <c r="Z4" i="113"/>
  <c r="Y4" i="113"/>
  <c r="X4" i="113"/>
  <c r="W4" i="113"/>
  <c r="V4" i="113"/>
  <c r="U4" i="113"/>
  <c r="T4" i="113"/>
  <c r="S4" i="113"/>
  <c r="R4" i="113"/>
  <c r="Q4" i="113"/>
  <c r="P4" i="113"/>
  <c r="O4" i="113"/>
  <c r="N4" i="113"/>
  <c r="M4" i="113"/>
  <c r="L4" i="113"/>
  <c r="K4" i="113"/>
  <c r="J4" i="113"/>
  <c r="I4" i="113"/>
  <c r="H4" i="113"/>
  <c r="G4" i="113"/>
  <c r="F4" i="113"/>
  <c r="E4" i="113"/>
  <c r="D4" i="113"/>
  <c r="C4" i="113"/>
  <c r="B4" i="113"/>
  <c r="BZ3" i="113"/>
  <c r="BY3" i="113"/>
  <c r="BX3" i="113"/>
  <c r="BW3" i="113"/>
  <c r="BV3" i="113"/>
  <c r="BU3" i="113"/>
  <c r="BT3" i="113"/>
  <c r="BS3" i="113"/>
  <c r="BR3" i="113"/>
  <c r="BQ3" i="113"/>
  <c r="BP3" i="113"/>
  <c r="BO3" i="113"/>
  <c r="BN3" i="113"/>
  <c r="BM3" i="113"/>
  <c r="BL3" i="113"/>
  <c r="BK3" i="113"/>
  <c r="BJ3" i="113"/>
  <c r="BI3" i="113"/>
  <c r="BH3" i="113"/>
  <c r="BG3" i="113"/>
  <c r="BF3" i="113"/>
  <c r="BE3" i="113"/>
  <c r="BD3" i="113"/>
  <c r="BC3" i="113"/>
  <c r="BB3" i="113"/>
  <c r="BA3" i="113"/>
  <c r="AZ3" i="113"/>
  <c r="AY3" i="113"/>
  <c r="AX3" i="113"/>
  <c r="AW3" i="113"/>
  <c r="AV3" i="113"/>
  <c r="AU3" i="113"/>
  <c r="AT3" i="113"/>
  <c r="AS3" i="113"/>
  <c r="AR3" i="113"/>
  <c r="AQ3" i="113"/>
  <c r="AP3" i="113"/>
  <c r="AO3" i="113"/>
  <c r="AN3" i="113"/>
  <c r="AM3" i="113"/>
  <c r="AL3" i="113"/>
  <c r="AK3" i="113"/>
  <c r="AJ3" i="113"/>
  <c r="AI3" i="113"/>
  <c r="AH3" i="113"/>
  <c r="AG3" i="113"/>
  <c r="AF3" i="113"/>
  <c r="AE3" i="113"/>
  <c r="AD3" i="113"/>
  <c r="AC3" i="113"/>
  <c r="AB3" i="113"/>
  <c r="AA3" i="113"/>
  <c r="Z3" i="113"/>
  <c r="Y3" i="113"/>
  <c r="X3" i="113"/>
  <c r="W3" i="113"/>
  <c r="V3" i="113"/>
  <c r="U3" i="113"/>
  <c r="T3" i="113"/>
  <c r="S3" i="113"/>
  <c r="R3" i="113"/>
  <c r="Q3" i="113"/>
  <c r="P3" i="113"/>
  <c r="O3" i="113"/>
  <c r="N3" i="113"/>
  <c r="M3" i="113"/>
  <c r="L3" i="113"/>
  <c r="K3" i="113"/>
  <c r="J3" i="113"/>
  <c r="I3" i="113"/>
  <c r="H3" i="113"/>
  <c r="G3" i="113"/>
  <c r="F3" i="113"/>
  <c r="E3" i="113"/>
  <c r="D3" i="113"/>
  <c r="C3" i="113"/>
  <c r="B3" i="113"/>
  <c r="A1" i="113"/>
  <c r="BY7" i="113"/>
  <c r="BY18" i="113"/>
  <c r="BY22" i="113"/>
  <c r="BY26" i="113"/>
  <c r="BY12" i="113"/>
  <c r="BZ12" i="113"/>
  <c r="BZ22" i="113"/>
  <c r="BZ26" i="113"/>
  <c r="BZ7" i="113"/>
  <c r="BZ18" i="113"/>
  <c r="BY9" i="113"/>
  <c r="BY15" i="113"/>
  <c r="BY20" i="113"/>
  <c r="BY24" i="113"/>
  <c r="BY28" i="113"/>
  <c r="BZ9" i="113"/>
  <c r="BZ15" i="113"/>
  <c r="BZ20" i="113"/>
  <c r="BZ24" i="113"/>
  <c r="BZ28" i="113"/>
  <c r="BX7" i="113"/>
  <c r="BX12" i="113"/>
  <c r="BX18" i="113"/>
  <c r="BX24" i="113"/>
  <c r="BR7" i="113"/>
  <c r="BV7" i="113"/>
  <c r="BR9" i="113"/>
  <c r="BV9" i="113"/>
  <c r="BR12" i="113"/>
  <c r="BV12" i="113"/>
  <c r="BR15" i="113"/>
  <c r="BV15" i="113"/>
  <c r="BR18" i="113"/>
  <c r="BV18" i="113"/>
  <c r="BR20" i="113"/>
  <c r="BV20" i="113"/>
  <c r="BR22" i="113"/>
  <c r="BV22" i="113"/>
  <c r="BR24" i="113"/>
  <c r="BV24" i="113"/>
  <c r="BR26" i="113"/>
  <c r="BV26" i="113"/>
  <c r="BR28" i="113"/>
  <c r="BV28" i="113"/>
  <c r="AX18" i="113"/>
  <c r="AX26" i="113"/>
  <c r="BA7" i="113"/>
  <c r="BE7" i="113"/>
  <c r="BI7" i="113"/>
  <c r="BB9" i="113"/>
  <c r="BF9" i="113"/>
  <c r="AY12" i="113"/>
  <c r="BC12" i="113"/>
  <c r="BG12" i="113"/>
  <c r="AZ15" i="113"/>
  <c r="BD15" i="113"/>
  <c r="BH15" i="113"/>
  <c r="BA18" i="113"/>
  <c r="BE18" i="113"/>
  <c r="BI18" i="113"/>
  <c r="BB20" i="113"/>
  <c r="BF20" i="113"/>
  <c r="AY22" i="113"/>
  <c r="BC22" i="113"/>
  <c r="BG22" i="113"/>
  <c r="AZ24" i="113"/>
  <c r="BD24" i="113"/>
  <c r="BH24" i="113"/>
  <c r="BA26" i="113"/>
  <c r="BE26" i="113"/>
  <c r="BI26" i="113"/>
  <c r="BB28" i="113"/>
  <c r="BF28" i="113"/>
  <c r="BJ7" i="113"/>
  <c r="BN7" i="113"/>
  <c r="BK9" i="113"/>
  <c r="BO9" i="113"/>
  <c r="BL12" i="113"/>
  <c r="BP12" i="113"/>
  <c r="BM15" i="113"/>
  <c r="BJ18" i="113"/>
  <c r="BN18" i="113"/>
  <c r="BK20" i="113"/>
  <c r="BO20" i="113"/>
  <c r="BL22" i="113"/>
  <c r="BP22" i="113"/>
  <c r="BM24" i="113"/>
  <c r="BJ26" i="113"/>
  <c r="BN26" i="113"/>
  <c r="BK28" i="113"/>
  <c r="BO28" i="113"/>
  <c r="BZ16" i="113"/>
  <c r="BZ10" i="113"/>
  <c r="BT12" i="113"/>
  <c r="BT20" i="113"/>
  <c r="BX26" i="113"/>
  <c r="BS7" i="113"/>
  <c r="BW7" i="113"/>
  <c r="BS9" i="113"/>
  <c r="BW9" i="113"/>
  <c r="BS12" i="113"/>
  <c r="BW12" i="113"/>
  <c r="BS15" i="113"/>
  <c r="BW15" i="113"/>
  <c r="BS18" i="113"/>
  <c r="BW18" i="113"/>
  <c r="BS20" i="113"/>
  <c r="BW20" i="113"/>
  <c r="BS22" i="113"/>
  <c r="BW22" i="113"/>
  <c r="BS24" i="113"/>
  <c r="BW24" i="113"/>
  <c r="BS26" i="113"/>
  <c r="BW26" i="113"/>
  <c r="BS28" i="113"/>
  <c r="BW28" i="113"/>
  <c r="AX20" i="113"/>
  <c r="AX28" i="113"/>
  <c r="BB7" i="113"/>
  <c r="BF7" i="113"/>
  <c r="AY9" i="113"/>
  <c r="BC9" i="113"/>
  <c r="BG9" i="113"/>
  <c r="AZ12" i="113"/>
  <c r="BD12" i="113"/>
  <c r="BH12" i="113"/>
  <c r="BA15" i="113"/>
  <c r="BE15" i="113"/>
  <c r="BI15" i="113"/>
  <c r="BB18" i="113"/>
  <c r="BF18" i="113"/>
  <c r="AY20" i="113"/>
  <c r="BC20" i="113"/>
  <c r="BG20" i="113"/>
  <c r="AZ22" i="113"/>
  <c r="BD22" i="113"/>
  <c r="BH22" i="113"/>
  <c r="BA24" i="113"/>
  <c r="BE24" i="113"/>
  <c r="BI24" i="113"/>
  <c r="BB26" i="113"/>
  <c r="BF26" i="113"/>
  <c r="AY28" i="113"/>
  <c r="BC28" i="113"/>
  <c r="BG28" i="113"/>
  <c r="BK7" i="113"/>
  <c r="BO7" i="113"/>
  <c r="BL9" i="113"/>
  <c r="BP9" i="113"/>
  <c r="BM12" i="113"/>
  <c r="BJ15" i="113"/>
  <c r="BN15" i="113"/>
  <c r="BK18" i="113"/>
  <c r="BO18" i="113"/>
  <c r="BL20" i="113"/>
  <c r="BP20" i="113"/>
  <c r="BM22" i="113"/>
  <c r="BJ24" i="113"/>
  <c r="BN24" i="113"/>
  <c r="BK26" i="113"/>
  <c r="BO26" i="113"/>
  <c r="BL28" i="113"/>
  <c r="BP28" i="113"/>
  <c r="BY13" i="113"/>
  <c r="BT7" i="113"/>
  <c r="BX9" i="113"/>
  <c r="BX15" i="113"/>
  <c r="BX20" i="113"/>
  <c r="BX22" i="113"/>
  <c r="BT26" i="113"/>
  <c r="BT28" i="113"/>
  <c r="AX22" i="113"/>
  <c r="AY7" i="113"/>
  <c r="BC7" i="113"/>
  <c r="BG7" i="113"/>
  <c r="AZ9" i="113"/>
  <c r="BD9" i="113"/>
  <c r="BA12" i="113"/>
  <c r="BE12" i="113"/>
  <c r="BI12" i="113"/>
  <c r="BB15" i="113"/>
  <c r="BF15" i="113"/>
  <c r="AY18" i="113"/>
  <c r="BC18" i="113"/>
  <c r="BG18" i="113"/>
  <c r="AZ20" i="113"/>
  <c r="BD20" i="113"/>
  <c r="BH20" i="113"/>
  <c r="BA22" i="113"/>
  <c r="BE22" i="113"/>
  <c r="BI22" i="113"/>
  <c r="BB24" i="113"/>
  <c r="BF24" i="113"/>
  <c r="AY26" i="113"/>
  <c r="BC26" i="113"/>
  <c r="BG26" i="113"/>
  <c r="AZ28" i="113"/>
  <c r="BD28" i="113"/>
  <c r="BH28" i="113"/>
  <c r="BL7" i="113"/>
  <c r="BP7" i="113"/>
  <c r="BM9" i="113"/>
  <c r="BJ12" i="113"/>
  <c r="BN12" i="113"/>
  <c r="BK15" i="113"/>
  <c r="BO15" i="113"/>
  <c r="BL18" i="113"/>
  <c r="BP18" i="113"/>
  <c r="BM20" i="113"/>
  <c r="BJ22" i="113"/>
  <c r="BN22" i="113"/>
  <c r="BK24" i="113"/>
  <c r="BO24" i="113"/>
  <c r="BL26" i="113"/>
  <c r="BP26" i="113"/>
  <c r="BM28" i="113"/>
  <c r="BY16" i="113"/>
  <c r="BZ13" i="113"/>
  <c r="BT9" i="113"/>
  <c r="BT15" i="113"/>
  <c r="BT18" i="113"/>
  <c r="BT22" i="113"/>
  <c r="BT24" i="113"/>
  <c r="BX28" i="113"/>
  <c r="BH9" i="113"/>
  <c r="BQ7" i="113"/>
  <c r="BU7" i="113"/>
  <c r="BQ9" i="113"/>
  <c r="BU9" i="113"/>
  <c r="BQ12" i="113"/>
  <c r="BU12" i="113"/>
  <c r="BQ15" i="113"/>
  <c r="BU15" i="113"/>
  <c r="BQ18" i="113"/>
  <c r="BU18" i="113"/>
  <c r="BQ20" i="113"/>
  <c r="BU20" i="113"/>
  <c r="BQ22" i="113"/>
  <c r="BU22" i="113"/>
  <c r="BQ24" i="113"/>
  <c r="BU24" i="113"/>
  <c r="BQ26" i="113"/>
  <c r="BU26" i="113"/>
  <c r="BQ28" i="113"/>
  <c r="BU28" i="113"/>
  <c r="AX15" i="113"/>
  <c r="AX24" i="113"/>
  <c r="AZ7" i="113"/>
  <c r="BD7" i="113"/>
  <c r="BH7" i="113"/>
  <c r="BA9" i="113"/>
  <c r="BE9" i="113"/>
  <c r="BI9" i="113"/>
  <c r="BB12" i="113"/>
  <c r="BF12" i="113"/>
  <c r="AY15" i="113"/>
  <c r="BC15" i="113"/>
  <c r="BG15" i="113"/>
  <c r="AZ18" i="113"/>
  <c r="BD18" i="113"/>
  <c r="BH18" i="113"/>
  <c r="BA20" i="113"/>
  <c r="BE20" i="113"/>
  <c r="BI20" i="113"/>
  <c r="BB22" i="113"/>
  <c r="BF22" i="113"/>
  <c r="AY24" i="113"/>
  <c r="BC24" i="113"/>
  <c r="BG24" i="113"/>
  <c r="AZ26" i="113"/>
  <c r="BD26" i="113"/>
  <c r="BH26" i="113"/>
  <c r="BA28" i="113"/>
  <c r="BE28" i="113"/>
  <c r="BI28" i="113"/>
  <c r="BM7" i="113"/>
  <c r="BJ9" i="113"/>
  <c r="BN9" i="113"/>
  <c r="BK12" i="113"/>
  <c r="BO12" i="113"/>
  <c r="BL15" i="113"/>
  <c r="BP15" i="113"/>
  <c r="BM18" i="113"/>
  <c r="BJ20" i="113"/>
  <c r="BN20" i="113"/>
  <c r="BK22" i="113"/>
  <c r="BO22" i="113"/>
  <c r="BL24" i="113"/>
  <c r="BP24" i="113"/>
  <c r="BM26" i="113"/>
  <c r="BJ28" i="113"/>
  <c r="BN28" i="113"/>
  <c r="BY10" i="113"/>
  <c r="AZ10" i="113"/>
  <c r="AX12" i="113"/>
  <c r="BH13" i="113"/>
  <c r="BT16" i="113"/>
  <c r="BO10" i="113"/>
  <c r="AZ16" i="113"/>
  <c r="BG10" i="113"/>
  <c r="BW16" i="113"/>
  <c r="BW10" i="113"/>
  <c r="AZ13" i="113"/>
  <c r="BP16" i="113"/>
  <c r="BN10" i="113"/>
  <c r="AY16" i="113"/>
  <c r="BB10" i="113"/>
  <c r="BR16" i="113"/>
  <c r="BR10" i="113"/>
  <c r="BP10" i="113"/>
  <c r="BD13" i="113"/>
  <c r="BT10" i="113"/>
  <c r="BK16" i="113"/>
  <c r="BI13" i="113"/>
  <c r="BE10" i="113"/>
  <c r="BU16" i="113"/>
  <c r="BU10" i="113"/>
  <c r="BM13" i="113"/>
  <c r="AY10" i="113"/>
  <c r="BJ16" i="113"/>
  <c r="AX9" i="113"/>
  <c r="BL13" i="113"/>
  <c r="BD16" i="113"/>
  <c r="AY13" i="113"/>
  <c r="BS13" i="113"/>
  <c r="BE16" i="113"/>
  <c r="BX13" i="113"/>
  <c r="BK13" i="113"/>
  <c r="BC16" i="113"/>
  <c r="BF10" i="113"/>
  <c r="BV16" i="113"/>
  <c r="BV10" i="113"/>
  <c r="BN16" i="113"/>
  <c r="BI16" i="113"/>
  <c r="BX10" i="113"/>
  <c r="BO16" i="113"/>
  <c r="BM10" i="113"/>
  <c r="BB16" i="113"/>
  <c r="BI10" i="113"/>
  <c r="BQ13" i="113"/>
  <c r="BT13" i="113"/>
  <c r="AX16" i="113"/>
  <c r="AX7" i="113"/>
  <c r="BP13" i="113"/>
  <c r="BH16" i="113"/>
  <c r="BC13" i="113"/>
  <c r="BW13" i="113"/>
  <c r="BL10" i="113"/>
  <c r="BO13" i="113"/>
  <c r="BG16" i="113"/>
  <c r="BB13" i="113"/>
  <c r="BR13" i="113"/>
  <c r="BX16" i="113"/>
  <c r="BJ13" i="113"/>
  <c r="BF16" i="113"/>
  <c r="BA13" i="113"/>
  <c r="BU13" i="113"/>
  <c r="BH10" i="113"/>
  <c r="BM16" i="113"/>
  <c r="BK10" i="113"/>
  <c r="BG13" i="113"/>
  <c r="BC10" i="113"/>
  <c r="BS16" i="113"/>
  <c r="BS10" i="113"/>
  <c r="BL16" i="113"/>
  <c r="BJ10" i="113"/>
  <c r="BF13" i="113"/>
  <c r="BV13" i="113"/>
  <c r="BD10" i="113"/>
  <c r="BN13" i="113"/>
  <c r="BE13" i="113"/>
  <c r="BA10" i="113"/>
  <c r="BQ16" i="113"/>
  <c r="BQ10" i="113"/>
  <c r="BA16" i="113"/>
  <c r="AX10" i="113"/>
  <c r="AX13" i="113"/>
  <c r="B10" i="123"/>
  <c r="B10" i="122"/>
  <c r="B10" i="121"/>
  <c r="B10" i="120"/>
  <c r="B10" i="119"/>
  <c r="B13" i="123"/>
  <c r="B13" i="122"/>
  <c r="B13" i="121"/>
  <c r="B13" i="120"/>
  <c r="B13" i="119"/>
  <c r="B8" i="122"/>
  <c r="B8" i="121"/>
  <c r="B8" i="120"/>
  <c r="B8" i="119"/>
  <c r="B8" i="123"/>
  <c r="X9" i="113"/>
  <c r="AT28" i="113"/>
  <c r="AP28" i="113"/>
  <c r="AL28" i="113"/>
  <c r="AH28" i="113"/>
  <c r="AD28" i="113"/>
  <c r="Z28" i="113"/>
  <c r="AU26" i="113"/>
  <c r="AQ26" i="113"/>
  <c r="AM26" i="113"/>
  <c r="AI26" i="113"/>
  <c r="AE26" i="113"/>
  <c r="AA26" i="113"/>
  <c r="AV24" i="113"/>
  <c r="AR24" i="113"/>
  <c r="AN24" i="113"/>
  <c r="AJ24" i="113"/>
  <c r="AF24" i="113"/>
  <c r="AB24" i="113"/>
  <c r="AW22" i="113"/>
  <c r="AS22" i="113"/>
  <c r="AO22" i="113"/>
  <c r="AK22" i="113"/>
  <c r="AG22" i="113"/>
  <c r="AC22" i="113"/>
  <c r="Y22" i="113"/>
  <c r="AT20" i="113"/>
  <c r="AP20" i="113"/>
  <c r="AL20" i="113"/>
  <c r="AH20" i="113"/>
  <c r="AD20" i="113"/>
  <c r="Z20" i="113"/>
  <c r="AU18" i="113"/>
  <c r="AQ18" i="113"/>
  <c r="AM18" i="113"/>
  <c r="AI18" i="113"/>
  <c r="AE18" i="113"/>
  <c r="AA18" i="113"/>
  <c r="AV15" i="113"/>
  <c r="AR15" i="113"/>
  <c r="AN15" i="113"/>
  <c r="AJ15" i="113"/>
  <c r="AF15" i="113"/>
  <c r="AB15" i="113"/>
  <c r="AW12" i="113"/>
  <c r="AS12" i="113"/>
  <c r="AO12" i="113"/>
  <c r="AK12" i="113"/>
  <c r="AG12" i="113"/>
  <c r="AC12" i="113"/>
  <c r="Y12" i="113"/>
  <c r="AU9" i="113"/>
  <c r="AQ9" i="113"/>
  <c r="AM9" i="113"/>
  <c r="AI9" i="113"/>
  <c r="AE9" i="113"/>
  <c r="AA9" i="113"/>
  <c r="AV7" i="113"/>
  <c r="AR7" i="113"/>
  <c r="AN7" i="113"/>
  <c r="AJ7" i="113"/>
  <c r="AF7" i="113"/>
  <c r="AB7" i="113"/>
  <c r="AW28" i="113"/>
  <c r="AS28" i="113"/>
  <c r="AO28" i="113"/>
  <c r="AK28" i="113"/>
  <c r="AG28" i="113"/>
  <c r="AC28" i="113"/>
  <c r="Y28" i="113"/>
  <c r="AT26" i="113"/>
  <c r="AP26" i="113"/>
  <c r="AL26" i="113"/>
  <c r="AH26" i="113"/>
  <c r="AD26" i="113"/>
  <c r="Z26" i="113"/>
  <c r="AU24" i="113"/>
  <c r="AQ24" i="113"/>
  <c r="AM24" i="113"/>
  <c r="AI24" i="113"/>
  <c r="AE24" i="113"/>
  <c r="AA24" i="113"/>
  <c r="AV22" i="113"/>
  <c r="AR22" i="113"/>
  <c r="AN22" i="113"/>
  <c r="AJ22" i="113"/>
  <c r="AF22" i="113"/>
  <c r="AB22" i="113"/>
  <c r="AW20" i="113"/>
  <c r="AS20" i="113"/>
  <c r="AO20" i="113"/>
  <c r="AK20" i="113"/>
  <c r="AG20" i="113"/>
  <c r="AC20" i="113"/>
  <c r="Y20" i="113"/>
  <c r="AT18" i="113"/>
  <c r="AP18" i="113"/>
  <c r="AL18" i="113"/>
  <c r="AH18" i="113"/>
  <c r="AD18" i="113"/>
  <c r="Z18" i="113"/>
  <c r="AU15" i="113"/>
  <c r="AQ15" i="113"/>
  <c r="AM15" i="113"/>
  <c r="AI15" i="113"/>
  <c r="AE15" i="113"/>
  <c r="AA15" i="113"/>
  <c r="AV12" i="113"/>
  <c r="AR12" i="113"/>
  <c r="AN12" i="113"/>
  <c r="AJ12" i="113"/>
  <c r="AF12" i="113"/>
  <c r="AB12" i="113"/>
  <c r="Z10" i="113"/>
  <c r="AT9" i="113"/>
  <c r="AP9" i="113"/>
  <c r="AL9" i="113"/>
  <c r="AH9" i="113"/>
  <c r="AD9" i="113"/>
  <c r="Z9" i="113"/>
  <c r="AU7" i="113"/>
  <c r="AQ7" i="113"/>
  <c r="AM7" i="113"/>
  <c r="AI7" i="113"/>
  <c r="AE7" i="113"/>
  <c r="AA7" i="113"/>
  <c r="AV28" i="113"/>
  <c r="AR28" i="113"/>
  <c r="AN28" i="113"/>
  <c r="AJ28" i="113"/>
  <c r="AF28" i="113"/>
  <c r="AB28" i="113"/>
  <c r="AW26" i="113"/>
  <c r="AS26" i="113"/>
  <c r="AO26" i="113"/>
  <c r="AK26" i="113"/>
  <c r="AG26" i="113"/>
  <c r="AC26" i="113"/>
  <c r="Y26" i="113"/>
  <c r="AT24" i="113"/>
  <c r="AP24" i="113"/>
  <c r="AL24" i="113"/>
  <c r="AH24" i="113"/>
  <c r="AD24" i="113"/>
  <c r="Z24" i="113"/>
  <c r="AU22" i="113"/>
  <c r="AQ22" i="113"/>
  <c r="AM22" i="113"/>
  <c r="AI22" i="113"/>
  <c r="AE22" i="113"/>
  <c r="AA22" i="113"/>
  <c r="AV20" i="113"/>
  <c r="AR20" i="113"/>
  <c r="AN20" i="113"/>
  <c r="AJ20" i="113"/>
  <c r="AF20" i="113"/>
  <c r="AB20" i="113"/>
  <c r="AW18" i="113"/>
  <c r="AS18" i="113"/>
  <c r="AO18" i="113"/>
  <c r="AK18" i="113"/>
  <c r="AG18" i="113"/>
  <c r="AC18" i="113"/>
  <c r="Y18" i="113"/>
  <c r="AT15" i="113"/>
  <c r="AP15" i="113"/>
  <c r="AL15" i="113"/>
  <c r="AH15" i="113"/>
  <c r="AD15" i="113"/>
  <c r="Z15" i="113"/>
  <c r="AU12" i="113"/>
  <c r="AQ12" i="113"/>
  <c r="AM12" i="113"/>
  <c r="AI12" i="113"/>
  <c r="AE12" i="113"/>
  <c r="AA12" i="113"/>
  <c r="AW9" i="113"/>
  <c r="AS9" i="113"/>
  <c r="AO9" i="113"/>
  <c r="AK9" i="113"/>
  <c r="AG9" i="113"/>
  <c r="AC9" i="113"/>
  <c r="Y9" i="113"/>
  <c r="AT7" i="113"/>
  <c r="AP7" i="113"/>
  <c r="AL7" i="113"/>
  <c r="AH7" i="113"/>
  <c r="AD7" i="113"/>
  <c r="Z7" i="113"/>
  <c r="AU28" i="113"/>
  <c r="AQ28" i="113"/>
  <c r="AM28" i="113"/>
  <c r="AI28" i="113"/>
  <c r="AE28" i="113"/>
  <c r="AA28" i="113"/>
  <c r="AV26" i="113"/>
  <c r="AR26" i="113"/>
  <c r="AN26" i="113"/>
  <c r="AJ26" i="113"/>
  <c r="AF26" i="113"/>
  <c r="AB26" i="113"/>
  <c r="AW24" i="113"/>
  <c r="AS24" i="113"/>
  <c r="AO24" i="113"/>
  <c r="AK24" i="113"/>
  <c r="AG24" i="113"/>
  <c r="AC24" i="113"/>
  <c r="Y24" i="113"/>
  <c r="AT22" i="113"/>
  <c r="AP22" i="113"/>
  <c r="AL22" i="113"/>
  <c r="AH22" i="113"/>
  <c r="AD22" i="113"/>
  <c r="Z22" i="113"/>
  <c r="AU20" i="113"/>
  <c r="AQ20" i="113"/>
  <c r="AM20" i="113"/>
  <c r="AI20" i="113"/>
  <c r="AE20" i="113"/>
  <c r="AA20" i="113"/>
  <c r="AV18" i="113"/>
  <c r="AR18" i="113"/>
  <c r="AN18" i="113"/>
  <c r="AJ18" i="113"/>
  <c r="AF18" i="113"/>
  <c r="AB18" i="113"/>
  <c r="AW15" i="113"/>
  <c r="AS15" i="113"/>
  <c r="AO15" i="113"/>
  <c r="AK15" i="113"/>
  <c r="AG15" i="113"/>
  <c r="AC15" i="113"/>
  <c r="Y15" i="113"/>
  <c r="AT12" i="113"/>
  <c r="AP12" i="113"/>
  <c r="AL12" i="113"/>
  <c r="AH12" i="113"/>
  <c r="AD12" i="113"/>
  <c r="Z12" i="113"/>
  <c r="AV9" i="113"/>
  <c r="AR9" i="113"/>
  <c r="AN9" i="113"/>
  <c r="AJ9" i="113"/>
  <c r="AF9" i="113"/>
  <c r="AB9" i="113"/>
  <c r="AW7" i="113"/>
  <c r="AS7" i="113"/>
  <c r="AO7" i="113"/>
  <c r="AK7" i="113"/>
  <c r="AG7" i="113"/>
  <c r="AC7" i="113"/>
  <c r="Y7" i="113"/>
  <c r="B14" i="123"/>
  <c r="B14" i="122"/>
  <c r="B14" i="121"/>
  <c r="B14" i="120"/>
  <c r="B14" i="119"/>
  <c r="B11" i="123"/>
  <c r="B11" i="122"/>
  <c r="B11" i="121"/>
  <c r="B11" i="120"/>
  <c r="B11" i="119"/>
  <c r="AE10" i="113"/>
  <c r="AB10" i="113"/>
  <c r="AL13" i="113"/>
  <c r="X7" i="113"/>
  <c r="AJ16" i="113"/>
  <c r="AR10" i="113"/>
  <c r="AW16" i="113"/>
  <c r="AH16" i="113"/>
  <c r="AF13" i="113"/>
  <c r="AV13" i="113"/>
  <c r="X15" i="113"/>
  <c r="AN10" i="113"/>
  <c r="AO10" i="113"/>
  <c r="AU16" i="113"/>
  <c r="AP16" i="113"/>
  <c r="X26" i="113"/>
  <c r="AQ16" i="113"/>
  <c r="AD16" i="113"/>
  <c r="AL10" i="113"/>
  <c r="AE16" i="113"/>
  <c r="AQ10" i="113"/>
  <c r="AA10" i="113"/>
  <c r="AF16" i="113"/>
  <c r="AW13" i="113"/>
  <c r="Y10" i="113"/>
  <c r="X22" i="113"/>
  <c r="X12" i="113"/>
  <c r="AM10" i="113"/>
  <c r="AB16" i="113"/>
  <c r="AR16" i="113"/>
  <c r="AJ10" i="113"/>
  <c r="AC13" i="113"/>
  <c r="AS13" i="113"/>
  <c r="AT16" i="113"/>
  <c r="AK10" i="113"/>
  <c r="AD13" i="113"/>
  <c r="AT13" i="113"/>
  <c r="AM16" i="113"/>
  <c r="Y16" i="113"/>
  <c r="AO16" i="113"/>
  <c r="AU13" i="113"/>
  <c r="AT10" i="113"/>
  <c r="AN13" i="113"/>
  <c r="X18" i="113"/>
  <c r="AH10" i="113"/>
  <c r="AK13" i="113"/>
  <c r="AC10" i="113"/>
  <c r="AS10" i="113"/>
  <c r="AI13" i="113"/>
  <c r="AG16" i="113"/>
  <c r="AM13" i="113"/>
  <c r="AD10" i="113"/>
  <c r="X24" i="113"/>
  <c r="AU10" i="113"/>
  <c r="AV16" i="113"/>
  <c r="AG13" i="113"/>
  <c r="AL16" i="113"/>
  <c r="AH13" i="113"/>
  <c r="AA16" i="113"/>
  <c r="AK16" i="113"/>
  <c r="AQ13" i="113"/>
  <c r="AP10" i="113"/>
  <c r="AJ13" i="113"/>
  <c r="X28" i="113"/>
  <c r="X20" i="113"/>
  <c r="X10" i="113"/>
  <c r="AI10" i="113"/>
  <c r="AN16" i="113"/>
  <c r="AF10" i="113"/>
  <c r="AV10" i="113"/>
  <c r="Y13" i="113"/>
  <c r="AO13" i="113"/>
  <c r="AG10" i="113"/>
  <c r="AW10" i="113"/>
  <c r="Z13" i="113"/>
  <c r="AP13" i="113"/>
  <c r="AA13" i="113"/>
  <c r="AI16" i="113"/>
  <c r="AC16" i="113"/>
  <c r="AS16" i="113"/>
  <c r="AE13" i="113"/>
  <c r="Z16" i="113"/>
  <c r="AB13" i="113"/>
  <c r="AR13" i="113"/>
  <c r="X13" i="113"/>
  <c r="X16" i="113"/>
  <c r="Q22" i="113"/>
  <c r="Q15" i="113"/>
  <c r="Q24" i="113"/>
  <c r="R11" i="116"/>
  <c r="R28" i="116"/>
  <c r="R45" i="116"/>
  <c r="Q12" i="113"/>
  <c r="R6" i="116"/>
  <c r="R23" i="116"/>
  <c r="R40" i="116"/>
  <c r="Q7" i="113"/>
  <c r="Q18" i="113"/>
  <c r="Q26" i="113"/>
  <c r="R8" i="116"/>
  <c r="R25" i="116"/>
  <c r="R42" i="116"/>
  <c r="Q9" i="113"/>
  <c r="Q20" i="113"/>
  <c r="Q28" i="113"/>
  <c r="R9" i="116"/>
  <c r="R26" i="116"/>
  <c r="R43" i="116"/>
  <c r="Q10" i="113"/>
  <c r="Q16" i="113"/>
  <c r="R12" i="116"/>
  <c r="R29" i="116"/>
  <c r="R46" i="116"/>
  <c r="Q13" i="113"/>
  <c r="C4" i="108"/>
  <c r="C4" i="111"/>
  <c r="C5" i="108"/>
  <c r="C5" i="111"/>
  <c r="C7" i="108"/>
  <c r="C8" i="108"/>
  <c r="C10" i="108"/>
  <c r="C11" i="108"/>
  <c r="C13" i="108"/>
  <c r="C14" i="108"/>
  <c r="G11" i="116"/>
  <c r="G28" i="116"/>
  <c r="G45" i="116"/>
  <c r="F12" i="113"/>
  <c r="G20" i="113"/>
  <c r="E24" i="113"/>
  <c r="J26" i="113"/>
  <c r="G28" i="113"/>
  <c r="P15" i="113"/>
  <c r="C15" i="113"/>
  <c r="D20" i="113"/>
  <c r="I22" i="113"/>
  <c r="J24" i="113"/>
  <c r="H28" i="113"/>
  <c r="M11" i="116"/>
  <c r="M28" i="116"/>
  <c r="M45" i="116"/>
  <c r="L12" i="113"/>
  <c r="M15" i="113"/>
  <c r="T15" i="113"/>
  <c r="O15" i="113"/>
  <c r="V11" i="116"/>
  <c r="V28" i="116"/>
  <c r="V45" i="116"/>
  <c r="U12" i="113"/>
  <c r="Q11" i="116"/>
  <c r="Q28" i="116"/>
  <c r="Q45" i="116"/>
  <c r="P12" i="113"/>
  <c r="K11" i="116"/>
  <c r="J12" i="113"/>
  <c r="F18" i="113"/>
  <c r="D22" i="113"/>
  <c r="I24" i="113"/>
  <c r="L11" i="116"/>
  <c r="L28" i="116"/>
  <c r="L45" i="116"/>
  <c r="K12" i="113"/>
  <c r="U15" i="113"/>
  <c r="S11" i="116"/>
  <c r="S28" i="116"/>
  <c r="S45" i="116"/>
  <c r="R12" i="113"/>
  <c r="D8" i="116"/>
  <c r="D25" i="116"/>
  <c r="D42" i="116"/>
  <c r="C9" i="113"/>
  <c r="F11" i="116"/>
  <c r="F28" i="116"/>
  <c r="F45" i="116"/>
  <c r="E12" i="113"/>
  <c r="H20" i="113"/>
  <c r="F24" i="113"/>
  <c r="G26" i="113"/>
  <c r="C8" i="116"/>
  <c r="C25" i="116"/>
  <c r="C42" i="116"/>
  <c r="B9" i="113"/>
  <c r="D18" i="113"/>
  <c r="I20" i="113"/>
  <c r="G24" i="113"/>
  <c r="D26" i="113"/>
  <c r="H26" i="113"/>
  <c r="E28" i="113"/>
  <c r="I28" i="113"/>
  <c r="K15" i="113"/>
  <c r="W15" i="113"/>
  <c r="S15" i="113"/>
  <c r="N15" i="113"/>
  <c r="U11" i="116"/>
  <c r="T12" i="113"/>
  <c r="P11" i="116"/>
  <c r="P28" i="116"/>
  <c r="P45" i="116"/>
  <c r="O12" i="113"/>
  <c r="C11" i="116"/>
  <c r="C28" i="116"/>
  <c r="C45" i="116"/>
  <c r="B12" i="113"/>
  <c r="J18" i="113"/>
  <c r="H22" i="113"/>
  <c r="F26" i="113"/>
  <c r="N11" i="116"/>
  <c r="N28" i="116"/>
  <c r="N45" i="116"/>
  <c r="M12" i="113"/>
  <c r="W11" i="116"/>
  <c r="W28" i="116"/>
  <c r="W45" i="116"/>
  <c r="V12" i="113"/>
  <c r="J11" i="116"/>
  <c r="J28" i="116"/>
  <c r="J45" i="116"/>
  <c r="I12" i="113"/>
  <c r="G18" i="113"/>
  <c r="E22" i="113"/>
  <c r="D28" i="113"/>
  <c r="B8" i="116"/>
  <c r="B25" i="116"/>
  <c r="B42" i="116"/>
  <c r="B15" i="113"/>
  <c r="I11" i="116"/>
  <c r="I28" i="116"/>
  <c r="I45" i="116"/>
  <c r="H12" i="113"/>
  <c r="H18" i="113"/>
  <c r="E20" i="113"/>
  <c r="F22" i="113"/>
  <c r="J22" i="113"/>
  <c r="B11" i="116"/>
  <c r="B28" i="116"/>
  <c r="B45" i="116"/>
  <c r="D11" i="116"/>
  <c r="D28" i="116"/>
  <c r="D45" i="116"/>
  <c r="C12" i="113"/>
  <c r="E11" i="116"/>
  <c r="E28" i="116"/>
  <c r="E45" i="116"/>
  <c r="D12" i="113"/>
  <c r="H11" i="116"/>
  <c r="H28" i="116"/>
  <c r="H45" i="116"/>
  <c r="G12" i="113"/>
  <c r="E18" i="113"/>
  <c r="I18" i="113"/>
  <c r="F20" i="113"/>
  <c r="J20" i="113"/>
  <c r="G22" i="113"/>
  <c r="D24" i="113"/>
  <c r="H24" i="113"/>
  <c r="E26" i="113"/>
  <c r="I26" i="113"/>
  <c r="F28" i="113"/>
  <c r="J28" i="113"/>
  <c r="L15" i="113"/>
  <c r="V15" i="113"/>
  <c r="R15" i="113"/>
  <c r="X11" i="116"/>
  <c r="X28" i="116"/>
  <c r="X45" i="116"/>
  <c r="W12" i="113"/>
  <c r="T11" i="116"/>
  <c r="T28" i="116"/>
  <c r="T45" i="116"/>
  <c r="S12" i="113"/>
  <c r="O11" i="116"/>
  <c r="O28" i="116"/>
  <c r="O45" i="116"/>
  <c r="N12" i="113"/>
  <c r="N16" i="113"/>
  <c r="K28" i="116"/>
  <c r="K45" i="116"/>
  <c r="S16" i="113"/>
  <c r="Q12" i="116"/>
  <c r="Q29" i="116"/>
  <c r="Q46" i="116"/>
  <c r="P13" i="113"/>
  <c r="V12" i="116"/>
  <c r="V29" i="116"/>
  <c r="V46" i="116"/>
  <c r="U13" i="113"/>
  <c r="X12" i="116"/>
  <c r="X29" i="116"/>
  <c r="X46" i="116"/>
  <c r="W13" i="113"/>
  <c r="P16" i="113"/>
  <c r="P12" i="116"/>
  <c r="P29" i="116"/>
  <c r="P46" i="116"/>
  <c r="O13" i="113"/>
  <c r="R16" i="113"/>
  <c r="O12" i="116"/>
  <c r="O29" i="116"/>
  <c r="O46" i="116"/>
  <c r="N13" i="113"/>
  <c r="W12" i="116"/>
  <c r="W29" i="116"/>
  <c r="W46" i="116"/>
  <c r="V13" i="113"/>
  <c r="W16" i="113"/>
  <c r="U28" i="116"/>
  <c r="U45" i="116"/>
  <c r="V16" i="113"/>
  <c r="S12" i="116"/>
  <c r="S29" i="116"/>
  <c r="S46" i="116"/>
  <c r="R13" i="113"/>
  <c r="T16" i="113"/>
  <c r="U12" i="116"/>
  <c r="U29" i="116"/>
  <c r="U46" i="116"/>
  <c r="T13" i="113"/>
  <c r="U16" i="113"/>
  <c r="T12" i="116"/>
  <c r="T29" i="116"/>
  <c r="T46" i="116"/>
  <c r="S13" i="113"/>
  <c r="O16" i="113"/>
  <c r="B7" i="111"/>
  <c r="C7" i="111"/>
  <c r="B7" i="110"/>
  <c r="C7" i="110"/>
  <c r="B7" i="109"/>
  <c r="C7" i="109"/>
  <c r="B4" i="108"/>
  <c r="B4" i="111"/>
  <c r="B5" i="108"/>
  <c r="B7" i="108"/>
  <c r="I15" i="113"/>
  <c r="E15" i="113"/>
  <c r="H15" i="113"/>
  <c r="D15" i="113"/>
  <c r="G15" i="113"/>
  <c r="J15" i="113"/>
  <c r="F15" i="113"/>
  <c r="C28" i="113"/>
  <c r="W28" i="113"/>
  <c r="S28" i="113"/>
  <c r="N28" i="113"/>
  <c r="I16" i="113"/>
  <c r="D16" i="113"/>
  <c r="B28" i="113"/>
  <c r="G16" i="113"/>
  <c r="R28" i="113"/>
  <c r="F16" i="113"/>
  <c r="U28" i="113"/>
  <c r="P28" i="113"/>
  <c r="L28" i="113"/>
  <c r="J16" i="113"/>
  <c r="V28" i="113"/>
  <c r="M28" i="113"/>
  <c r="K28" i="113"/>
  <c r="T28" i="113"/>
  <c r="O28" i="113"/>
  <c r="E16" i="113"/>
  <c r="H16" i="113"/>
  <c r="L16" i="113"/>
  <c r="C16" i="113"/>
  <c r="K16" i="113"/>
  <c r="B16" i="113"/>
  <c r="M16" i="113"/>
  <c r="C24" i="113"/>
  <c r="L6" i="116"/>
  <c r="L23" i="116"/>
  <c r="L40" i="116"/>
  <c r="K7" i="113"/>
  <c r="L24" i="113"/>
  <c r="P6" i="116"/>
  <c r="P23" i="116"/>
  <c r="P40" i="116"/>
  <c r="O7" i="113"/>
  <c r="P24" i="113"/>
  <c r="R26" i="113"/>
  <c r="T22" i="113"/>
  <c r="W6" i="116"/>
  <c r="W23" i="116"/>
  <c r="W40" i="116"/>
  <c r="V7" i="113"/>
  <c r="X8" i="116"/>
  <c r="X25" i="116"/>
  <c r="X42" i="116"/>
  <c r="W9" i="113"/>
  <c r="W24" i="113"/>
  <c r="C18" i="113"/>
  <c r="G6" i="116"/>
  <c r="G23" i="116"/>
  <c r="G40" i="116"/>
  <c r="F7" i="113"/>
  <c r="G8" i="116"/>
  <c r="G25" i="116"/>
  <c r="G42" i="116"/>
  <c r="F9" i="113"/>
  <c r="J8" i="116"/>
  <c r="J25" i="116"/>
  <c r="J42" i="116"/>
  <c r="I9" i="113"/>
  <c r="K18" i="113"/>
  <c r="K26" i="113"/>
  <c r="L18" i="113"/>
  <c r="L26" i="113"/>
  <c r="M20" i="113"/>
  <c r="O6" i="116"/>
  <c r="O23" i="116"/>
  <c r="O40" i="116"/>
  <c r="N7" i="113"/>
  <c r="N22" i="113"/>
  <c r="P8" i="116"/>
  <c r="P25" i="116"/>
  <c r="P42" i="116"/>
  <c r="O9" i="113"/>
  <c r="O24" i="113"/>
  <c r="P18" i="113"/>
  <c r="P26" i="113"/>
  <c r="R20" i="113"/>
  <c r="T6" i="116"/>
  <c r="T23" i="116"/>
  <c r="T40" i="116"/>
  <c r="S7" i="113"/>
  <c r="S22" i="113"/>
  <c r="U8" i="116"/>
  <c r="U25" i="116"/>
  <c r="U42" i="116"/>
  <c r="T9" i="113"/>
  <c r="T24" i="113"/>
  <c r="X6" i="116"/>
  <c r="X23" i="116"/>
  <c r="X40" i="116"/>
  <c r="W7" i="113"/>
  <c r="U18" i="113"/>
  <c r="V20" i="113"/>
  <c r="W22" i="113"/>
  <c r="U26" i="113"/>
  <c r="B6" i="116"/>
  <c r="B23" i="116"/>
  <c r="B40" i="116"/>
  <c r="B20" i="113"/>
  <c r="F6" i="116"/>
  <c r="F23" i="116"/>
  <c r="F40" i="116"/>
  <c r="E7" i="113"/>
  <c r="J6" i="116"/>
  <c r="J23" i="116"/>
  <c r="J40" i="116"/>
  <c r="I7" i="113"/>
  <c r="M8" i="116"/>
  <c r="M25" i="116"/>
  <c r="M42" i="116"/>
  <c r="L9" i="113"/>
  <c r="M26" i="113"/>
  <c r="O22" i="113"/>
  <c r="R18" i="113"/>
  <c r="U6" i="116"/>
  <c r="U23" i="116"/>
  <c r="U40" i="116"/>
  <c r="T7" i="113"/>
  <c r="U20" i="113"/>
  <c r="C26" i="113"/>
  <c r="C6" i="116"/>
  <c r="C23" i="116"/>
  <c r="C40" i="116"/>
  <c r="B7" i="113"/>
  <c r="B24" i="113"/>
  <c r="C20" i="113"/>
  <c r="E6" i="116"/>
  <c r="E23" i="116"/>
  <c r="E40" i="116"/>
  <c r="D7" i="113"/>
  <c r="H6" i="116"/>
  <c r="H23" i="116"/>
  <c r="H40" i="116"/>
  <c r="G7" i="113"/>
  <c r="H8" i="116"/>
  <c r="H25" i="116"/>
  <c r="H42" i="116"/>
  <c r="G9" i="113"/>
  <c r="K6" i="116"/>
  <c r="K23" i="116"/>
  <c r="K40" i="116"/>
  <c r="J7" i="113"/>
  <c r="K20" i="113"/>
  <c r="L8" i="116"/>
  <c r="L25" i="116"/>
  <c r="L42" i="116"/>
  <c r="K9" i="113"/>
  <c r="L20" i="113"/>
  <c r="N6" i="116"/>
  <c r="N23" i="116"/>
  <c r="N40" i="116"/>
  <c r="M7" i="113"/>
  <c r="M22" i="113"/>
  <c r="O8" i="116"/>
  <c r="O25" i="116"/>
  <c r="O42" i="116"/>
  <c r="N9" i="113"/>
  <c r="N24" i="113"/>
  <c r="O18" i="113"/>
  <c r="O26" i="113"/>
  <c r="P20" i="113"/>
  <c r="S6" i="116"/>
  <c r="S23" i="116"/>
  <c r="S40" i="116"/>
  <c r="R7" i="113"/>
  <c r="R22" i="113"/>
  <c r="T8" i="116"/>
  <c r="T25" i="116"/>
  <c r="T42" i="116"/>
  <c r="S9" i="113"/>
  <c r="S24" i="113"/>
  <c r="T18" i="113"/>
  <c r="T26" i="113"/>
  <c r="V8" i="116"/>
  <c r="V25" i="116"/>
  <c r="V42" i="116"/>
  <c r="U9" i="113"/>
  <c r="V18" i="113"/>
  <c r="W20" i="113"/>
  <c r="U24" i="113"/>
  <c r="V26" i="113"/>
  <c r="D6" i="116"/>
  <c r="D23" i="116"/>
  <c r="D40" i="116"/>
  <c r="C7" i="113"/>
  <c r="F8" i="116"/>
  <c r="F25" i="116"/>
  <c r="F42" i="116"/>
  <c r="E9" i="113"/>
  <c r="K24" i="113"/>
  <c r="M18" i="113"/>
  <c r="N20" i="113"/>
  <c r="Q8" i="116"/>
  <c r="Q25" i="116"/>
  <c r="Q42" i="116"/>
  <c r="P9" i="113"/>
  <c r="S20" i="113"/>
  <c r="V22" i="113"/>
  <c r="B22" i="113"/>
  <c r="B18" i="113"/>
  <c r="B26" i="113"/>
  <c r="C22" i="113"/>
  <c r="E8" i="116"/>
  <c r="E25" i="116"/>
  <c r="E42" i="116"/>
  <c r="D9" i="113"/>
  <c r="I6" i="116"/>
  <c r="I23" i="116"/>
  <c r="I40" i="116"/>
  <c r="H7" i="113"/>
  <c r="I8" i="116"/>
  <c r="I25" i="116"/>
  <c r="I42" i="116"/>
  <c r="H9" i="113"/>
  <c r="K8" i="116"/>
  <c r="K25" i="116"/>
  <c r="K42" i="116"/>
  <c r="J9" i="113"/>
  <c r="K22" i="113"/>
  <c r="M6" i="116"/>
  <c r="M23" i="116"/>
  <c r="M40" i="116"/>
  <c r="L7" i="113"/>
  <c r="L22" i="113"/>
  <c r="N8" i="116"/>
  <c r="N25" i="116"/>
  <c r="N42" i="116"/>
  <c r="M9" i="113"/>
  <c r="M24" i="113"/>
  <c r="N18" i="113"/>
  <c r="N26" i="113"/>
  <c r="O20" i="113"/>
  <c r="Q6" i="116"/>
  <c r="Q23" i="116"/>
  <c r="Q40" i="116"/>
  <c r="P7" i="113"/>
  <c r="P22" i="113"/>
  <c r="S8" i="116"/>
  <c r="S25" i="116"/>
  <c r="S42" i="116"/>
  <c r="R9" i="113"/>
  <c r="R24" i="113"/>
  <c r="S18" i="113"/>
  <c r="S26" i="113"/>
  <c r="T20" i="113"/>
  <c r="V6" i="116"/>
  <c r="V23" i="116"/>
  <c r="V40" i="116"/>
  <c r="U7" i="113"/>
  <c r="W8" i="116"/>
  <c r="W25" i="116"/>
  <c r="W42" i="116"/>
  <c r="V9" i="113"/>
  <c r="W18" i="113"/>
  <c r="U22" i="113"/>
  <c r="V24" i="113"/>
  <c r="W26" i="113"/>
  <c r="T9" i="116"/>
  <c r="T26" i="116"/>
  <c r="T43" i="116"/>
  <c r="S10" i="113"/>
  <c r="H12" i="116"/>
  <c r="H29" i="116"/>
  <c r="H46" i="116"/>
  <c r="G13" i="113"/>
  <c r="E9" i="116"/>
  <c r="E26" i="116"/>
  <c r="E43" i="116"/>
  <c r="D10" i="113"/>
  <c r="W9" i="116"/>
  <c r="W26" i="116"/>
  <c r="W43" i="116"/>
  <c r="V10" i="113"/>
  <c r="K12" i="116"/>
  <c r="K29" i="116"/>
  <c r="K46" i="116"/>
  <c r="J13" i="113"/>
  <c r="C12" i="116"/>
  <c r="C29" i="116"/>
  <c r="C46" i="116"/>
  <c r="B13" i="113"/>
  <c r="N9" i="116"/>
  <c r="N26" i="116"/>
  <c r="N43" i="116"/>
  <c r="M10" i="113"/>
  <c r="H9" i="116"/>
  <c r="H26" i="116"/>
  <c r="H43" i="116"/>
  <c r="G10" i="113"/>
  <c r="D9" i="116"/>
  <c r="D26" i="116"/>
  <c r="D43" i="116"/>
  <c r="C10" i="113"/>
  <c r="Q9" i="116"/>
  <c r="Q26" i="116"/>
  <c r="Q43" i="116"/>
  <c r="P10" i="113"/>
  <c r="I9" i="116"/>
  <c r="I26" i="116"/>
  <c r="I43" i="116"/>
  <c r="H10" i="113"/>
  <c r="K9" i="116"/>
  <c r="K26" i="116"/>
  <c r="K43" i="116"/>
  <c r="J10" i="113"/>
  <c r="V9" i="116"/>
  <c r="V26" i="116"/>
  <c r="V43" i="116"/>
  <c r="U10" i="113"/>
  <c r="D12" i="116"/>
  <c r="D29" i="116"/>
  <c r="D46" i="116"/>
  <c r="C13" i="113"/>
  <c r="F9" i="116"/>
  <c r="F26" i="116"/>
  <c r="F43" i="116"/>
  <c r="E10" i="113"/>
  <c r="O9" i="116"/>
  <c r="O26" i="116"/>
  <c r="O43" i="116"/>
  <c r="N10" i="113"/>
  <c r="E12" i="116"/>
  <c r="E29" i="116"/>
  <c r="E46" i="116"/>
  <c r="D13" i="113"/>
  <c r="J9" i="116"/>
  <c r="J26" i="116"/>
  <c r="J43" i="116"/>
  <c r="I10" i="113"/>
  <c r="N12" i="116"/>
  <c r="N29" i="116"/>
  <c r="N46" i="116"/>
  <c r="M13" i="113"/>
  <c r="S9" i="116"/>
  <c r="S26" i="116"/>
  <c r="S43" i="116"/>
  <c r="R10" i="113"/>
  <c r="I12" i="116"/>
  <c r="I29" i="116"/>
  <c r="I46" i="116"/>
  <c r="H13" i="113"/>
  <c r="G9" i="116"/>
  <c r="G26" i="116"/>
  <c r="G43" i="116"/>
  <c r="F10" i="113"/>
  <c r="M12" i="116"/>
  <c r="M29" i="116"/>
  <c r="M46" i="116"/>
  <c r="L13" i="113"/>
  <c r="X9" i="116"/>
  <c r="X26" i="116"/>
  <c r="X43" i="116"/>
  <c r="W10" i="113"/>
  <c r="M9" i="116"/>
  <c r="M26" i="116"/>
  <c r="M43" i="116"/>
  <c r="L10" i="113"/>
  <c r="F12" i="116"/>
  <c r="F29" i="116"/>
  <c r="F46" i="116"/>
  <c r="E13" i="113"/>
  <c r="C9" i="116"/>
  <c r="C26" i="116"/>
  <c r="C43" i="116"/>
  <c r="B10" i="113"/>
  <c r="U9" i="116"/>
  <c r="U26" i="116"/>
  <c r="U43" i="116"/>
  <c r="T10" i="113"/>
  <c r="P9" i="116"/>
  <c r="P26" i="116"/>
  <c r="P43" i="116"/>
  <c r="O10" i="113"/>
  <c r="L12" i="116"/>
  <c r="L29" i="116"/>
  <c r="L46" i="116"/>
  <c r="K13" i="113"/>
  <c r="G12" i="116"/>
  <c r="G29" i="116"/>
  <c r="G46" i="116"/>
  <c r="F13" i="113"/>
  <c r="J12" i="116"/>
  <c r="J29" i="116"/>
  <c r="J46" i="116"/>
  <c r="I13" i="113"/>
  <c r="L9" i="116"/>
  <c r="L26" i="116"/>
  <c r="L43" i="116"/>
  <c r="K10" i="113"/>
  <c r="B12" i="116"/>
  <c r="B29" i="116"/>
  <c r="B46" i="116"/>
  <c r="B9" i="116"/>
  <c r="B26" i="116"/>
  <c r="B43" i="116"/>
  <c r="C8" i="111"/>
  <c r="C8" i="109"/>
  <c r="C8" i="110"/>
  <c r="C10" i="111"/>
  <c r="C10" i="109"/>
  <c r="C10" i="110"/>
  <c r="C13" i="111"/>
  <c r="C13" i="109"/>
  <c r="C13" i="110"/>
  <c r="C11" i="111"/>
  <c r="C11" i="109"/>
  <c r="C11" i="110"/>
  <c r="C14" i="111"/>
  <c r="C14" i="109"/>
  <c r="C14" i="110"/>
  <c r="B3" i="107"/>
  <c r="B35" i="107"/>
  <c r="C3" i="107"/>
  <c r="C35" i="107"/>
  <c r="D3" i="107"/>
  <c r="D35" i="107"/>
  <c r="E3" i="107"/>
  <c r="E35" i="107"/>
  <c r="B4" i="107"/>
  <c r="B36" i="107"/>
  <c r="C4" i="107"/>
  <c r="C36" i="107"/>
  <c r="D4" i="107"/>
  <c r="D36" i="107"/>
  <c r="E4" i="107"/>
  <c r="E36" i="107"/>
  <c r="B6" i="107"/>
  <c r="B38" i="107"/>
  <c r="C6" i="107"/>
  <c r="C38" i="107"/>
  <c r="D6" i="107"/>
  <c r="D38" i="107"/>
  <c r="E6" i="107"/>
  <c r="E38" i="107"/>
  <c r="B30" i="107"/>
  <c r="B62" i="107"/>
  <c r="C30" i="107"/>
  <c r="C62" i="107"/>
  <c r="D30" i="107"/>
  <c r="D62" i="107"/>
  <c r="E30" i="107"/>
  <c r="E62" i="107"/>
  <c r="B32" i="107"/>
  <c r="B64" i="107"/>
  <c r="C32" i="107"/>
  <c r="C64" i="107"/>
  <c r="D32" i="107"/>
  <c r="D64" i="107"/>
  <c r="E32" i="107"/>
  <c r="E64" i="107"/>
  <c r="BQ32" i="105"/>
  <c r="BQ64" i="105"/>
  <c r="BP32" i="105"/>
  <c r="BP64" i="105"/>
  <c r="BO32" i="105"/>
  <c r="BO64" i="105"/>
  <c r="BN32" i="105"/>
  <c r="BN64" i="105"/>
  <c r="BM32" i="105"/>
  <c r="BM64" i="105"/>
  <c r="BL32" i="105"/>
  <c r="BL64" i="105"/>
  <c r="BK32" i="105"/>
  <c r="BK64" i="105"/>
  <c r="BJ32" i="105"/>
  <c r="BJ64" i="105"/>
  <c r="BI32" i="105"/>
  <c r="BI64" i="105"/>
  <c r="BH32" i="105"/>
  <c r="BH64" i="105"/>
  <c r="BG32" i="105"/>
  <c r="BG64" i="105"/>
  <c r="BF32" i="105"/>
  <c r="BF64" i="105"/>
  <c r="BE32" i="105"/>
  <c r="BE64" i="105"/>
  <c r="BD32" i="105"/>
  <c r="BD64" i="105"/>
  <c r="BC32" i="105"/>
  <c r="BC64" i="105"/>
  <c r="BB32" i="105"/>
  <c r="BB64" i="105"/>
  <c r="BA32" i="105"/>
  <c r="BA64" i="105"/>
  <c r="AZ32" i="105"/>
  <c r="AZ64" i="105"/>
  <c r="AY32" i="105"/>
  <c r="AY64" i="105"/>
  <c r="AX32" i="105"/>
  <c r="AX64" i="105"/>
  <c r="AW32" i="105"/>
  <c r="AW64" i="105"/>
  <c r="AV32" i="105"/>
  <c r="AV64" i="105"/>
  <c r="AU32" i="105"/>
  <c r="AU64" i="105"/>
  <c r="AT32" i="105"/>
  <c r="AT64" i="105"/>
  <c r="AS32" i="105"/>
  <c r="AS64" i="105"/>
  <c r="AR32" i="105"/>
  <c r="AR64" i="105"/>
  <c r="AQ32" i="105"/>
  <c r="AQ64" i="105"/>
  <c r="AP32" i="105"/>
  <c r="AP64" i="105"/>
  <c r="AO32" i="105"/>
  <c r="AO64" i="105"/>
  <c r="AN32" i="105"/>
  <c r="AN64" i="105"/>
  <c r="AM32" i="105"/>
  <c r="AM64" i="105"/>
  <c r="AL32" i="105"/>
  <c r="AL64" i="105"/>
  <c r="AK32" i="105"/>
  <c r="AK64" i="105"/>
  <c r="AJ32" i="105"/>
  <c r="AJ64" i="105"/>
  <c r="AI32" i="105"/>
  <c r="AI64" i="105"/>
  <c r="AH32" i="105"/>
  <c r="AH64" i="105"/>
  <c r="AG32" i="105"/>
  <c r="AG64" i="105"/>
  <c r="AF32" i="105"/>
  <c r="AF64" i="105"/>
  <c r="AE32" i="105"/>
  <c r="AE64" i="105"/>
  <c r="AD32" i="105"/>
  <c r="AD64" i="105"/>
  <c r="AC32" i="105"/>
  <c r="AC64" i="105"/>
  <c r="AB32" i="105"/>
  <c r="AB64" i="105"/>
  <c r="AA32" i="105"/>
  <c r="AA64" i="105"/>
  <c r="Z32" i="105"/>
  <c r="Z64" i="105"/>
  <c r="Y32" i="105"/>
  <c r="Y64" i="105"/>
  <c r="X32" i="105"/>
  <c r="X64" i="105"/>
  <c r="W32" i="105"/>
  <c r="W64" i="105"/>
  <c r="V32" i="105"/>
  <c r="V64" i="105"/>
  <c r="U32" i="105"/>
  <c r="U64" i="105"/>
  <c r="T32" i="105"/>
  <c r="T64" i="105"/>
  <c r="S32" i="105"/>
  <c r="S64" i="105"/>
  <c r="R32" i="105"/>
  <c r="R64" i="105"/>
  <c r="Q32" i="105"/>
  <c r="Q64" i="105"/>
  <c r="P32" i="105"/>
  <c r="P64" i="105"/>
  <c r="O32" i="105"/>
  <c r="O64" i="105"/>
  <c r="N32" i="105"/>
  <c r="N64" i="105"/>
  <c r="M32" i="105"/>
  <c r="M64" i="105"/>
  <c r="L32" i="105"/>
  <c r="L64" i="105"/>
  <c r="K32" i="105"/>
  <c r="K64" i="105"/>
  <c r="J32" i="105"/>
  <c r="J64" i="105"/>
  <c r="I32" i="105"/>
  <c r="I64" i="105"/>
  <c r="H32" i="105"/>
  <c r="H64" i="105"/>
  <c r="G32" i="105"/>
  <c r="G64" i="105"/>
  <c r="F32" i="105"/>
  <c r="F64" i="105"/>
  <c r="E32" i="105"/>
  <c r="E64" i="105"/>
  <c r="D32" i="105"/>
  <c r="D64" i="105"/>
  <c r="C32" i="105"/>
  <c r="C64" i="105"/>
  <c r="B32" i="105"/>
  <c r="B64" i="105"/>
  <c r="A32" i="105"/>
  <c r="A64" i="105"/>
  <c r="A31" i="105"/>
  <c r="A63" i="105"/>
  <c r="BQ30" i="105"/>
  <c r="BQ62" i="105"/>
  <c r="BP30" i="105"/>
  <c r="BP62" i="105"/>
  <c r="BO30" i="105"/>
  <c r="BO62" i="105"/>
  <c r="BN30" i="105"/>
  <c r="BN62" i="105"/>
  <c r="BM30" i="105"/>
  <c r="BM62" i="105"/>
  <c r="BL30" i="105"/>
  <c r="BL62" i="105"/>
  <c r="BK30" i="105"/>
  <c r="BK62" i="105"/>
  <c r="BJ30" i="105"/>
  <c r="BJ62" i="105"/>
  <c r="BI30" i="105"/>
  <c r="BI62" i="105"/>
  <c r="BH30" i="105"/>
  <c r="BH62" i="105"/>
  <c r="BG30" i="105"/>
  <c r="BG62" i="105"/>
  <c r="BF30" i="105"/>
  <c r="BF62" i="105"/>
  <c r="BE30" i="105"/>
  <c r="BE62" i="105"/>
  <c r="BD30" i="105"/>
  <c r="BD62" i="105"/>
  <c r="BC30" i="105"/>
  <c r="BC62" i="105"/>
  <c r="BB30" i="105"/>
  <c r="BB62" i="105"/>
  <c r="BA30" i="105"/>
  <c r="BA62" i="105"/>
  <c r="AZ30" i="105"/>
  <c r="AZ62" i="105"/>
  <c r="AY30" i="105"/>
  <c r="AY62" i="105"/>
  <c r="AX30" i="105"/>
  <c r="AX62" i="105"/>
  <c r="AW30" i="105"/>
  <c r="AW62" i="105"/>
  <c r="AV30" i="105"/>
  <c r="AV62" i="105"/>
  <c r="AU30" i="105"/>
  <c r="AU62" i="105"/>
  <c r="AT30" i="105"/>
  <c r="AT62" i="105"/>
  <c r="AS30" i="105"/>
  <c r="AS62" i="105"/>
  <c r="AR30" i="105"/>
  <c r="AR62" i="105"/>
  <c r="AQ30" i="105"/>
  <c r="AQ62" i="105"/>
  <c r="AP30" i="105"/>
  <c r="AP62" i="105"/>
  <c r="AO30" i="105"/>
  <c r="AO62" i="105"/>
  <c r="AN30" i="105"/>
  <c r="AN62" i="105"/>
  <c r="AM30" i="105"/>
  <c r="AM62" i="105"/>
  <c r="AL30" i="105"/>
  <c r="AL62" i="105"/>
  <c r="AK30" i="105"/>
  <c r="AK62" i="105"/>
  <c r="AJ30" i="105"/>
  <c r="AJ62" i="105"/>
  <c r="AI30" i="105"/>
  <c r="AI62" i="105"/>
  <c r="AH30" i="105"/>
  <c r="AH62" i="105"/>
  <c r="AG30" i="105"/>
  <c r="AG62" i="105"/>
  <c r="AF30" i="105"/>
  <c r="AF62" i="105"/>
  <c r="AE30" i="105"/>
  <c r="AE62" i="105"/>
  <c r="AD30" i="105"/>
  <c r="AD62" i="105"/>
  <c r="AC30" i="105"/>
  <c r="AC62" i="105"/>
  <c r="AB30" i="105"/>
  <c r="AB62" i="105"/>
  <c r="AA30" i="105"/>
  <c r="AA62" i="105"/>
  <c r="Z30" i="105"/>
  <c r="Z62" i="105"/>
  <c r="Y30" i="105"/>
  <c r="Y62" i="105"/>
  <c r="X30" i="105"/>
  <c r="X62" i="105"/>
  <c r="W30" i="105"/>
  <c r="W62" i="105"/>
  <c r="V30" i="105"/>
  <c r="V62" i="105"/>
  <c r="U30" i="105"/>
  <c r="U62" i="105"/>
  <c r="T30" i="105"/>
  <c r="T62" i="105"/>
  <c r="S30" i="105"/>
  <c r="S62" i="105"/>
  <c r="R30" i="105"/>
  <c r="R62" i="105"/>
  <c r="Q30" i="105"/>
  <c r="Q62" i="105"/>
  <c r="P30" i="105"/>
  <c r="P62" i="105"/>
  <c r="O30" i="105"/>
  <c r="O62" i="105"/>
  <c r="N30" i="105"/>
  <c r="N62" i="105"/>
  <c r="M30" i="105"/>
  <c r="M62" i="105"/>
  <c r="L30" i="105"/>
  <c r="L62" i="105"/>
  <c r="K30" i="105"/>
  <c r="K62" i="105"/>
  <c r="J30" i="105"/>
  <c r="J62" i="105"/>
  <c r="I30" i="105"/>
  <c r="I62" i="105"/>
  <c r="H30" i="105"/>
  <c r="H62" i="105"/>
  <c r="G30" i="105"/>
  <c r="G62" i="105"/>
  <c r="F30" i="105"/>
  <c r="F62" i="105"/>
  <c r="E30" i="105"/>
  <c r="E62" i="105"/>
  <c r="D30" i="105"/>
  <c r="D62" i="105"/>
  <c r="C30" i="105"/>
  <c r="C62" i="105"/>
  <c r="B30" i="105"/>
  <c r="B62" i="105"/>
  <c r="A30" i="105"/>
  <c r="A62" i="105"/>
  <c r="A29" i="105"/>
  <c r="A61" i="105"/>
  <c r="C28" i="105"/>
  <c r="C60" i="105"/>
  <c r="B28" i="105"/>
  <c r="B60" i="105"/>
  <c r="A28" i="105"/>
  <c r="A60" i="105"/>
  <c r="A27" i="105"/>
  <c r="A59" i="105"/>
  <c r="C26" i="105"/>
  <c r="C58" i="105"/>
  <c r="B26" i="105"/>
  <c r="B58" i="105"/>
  <c r="A26" i="105"/>
  <c r="A58" i="105"/>
  <c r="A25" i="105"/>
  <c r="A57" i="105"/>
  <c r="C24" i="105"/>
  <c r="C56" i="105"/>
  <c r="B24" i="105"/>
  <c r="B56" i="105"/>
  <c r="A24" i="105"/>
  <c r="A56" i="105"/>
  <c r="A23" i="105"/>
  <c r="A55" i="105"/>
  <c r="C22" i="105"/>
  <c r="C54" i="105"/>
  <c r="B22" i="105"/>
  <c r="B54" i="105"/>
  <c r="A22" i="105"/>
  <c r="A54" i="105"/>
  <c r="A21" i="105"/>
  <c r="A53" i="105"/>
  <c r="C20" i="105"/>
  <c r="C52" i="105"/>
  <c r="B20" i="105"/>
  <c r="B52" i="105"/>
  <c r="A20" i="105"/>
  <c r="A52" i="105"/>
  <c r="A19" i="105"/>
  <c r="A51" i="105"/>
  <c r="C18" i="105"/>
  <c r="C50" i="105"/>
  <c r="B18" i="105"/>
  <c r="B50" i="105"/>
  <c r="A18" i="105"/>
  <c r="A50" i="105"/>
  <c r="A17" i="105"/>
  <c r="A49" i="105"/>
  <c r="C16" i="105"/>
  <c r="C48" i="105"/>
  <c r="B16" i="105"/>
  <c r="B48" i="105"/>
  <c r="A16" i="105"/>
  <c r="A48" i="105"/>
  <c r="C15" i="105"/>
  <c r="C47" i="105"/>
  <c r="B15" i="105"/>
  <c r="B47" i="105"/>
  <c r="A15" i="105"/>
  <c r="A47" i="105"/>
  <c r="A14" i="105"/>
  <c r="A46" i="105"/>
  <c r="C13" i="105"/>
  <c r="C45" i="105"/>
  <c r="B13" i="105"/>
  <c r="B45" i="105"/>
  <c r="A13" i="105"/>
  <c r="A45" i="105"/>
  <c r="C12" i="105"/>
  <c r="C44" i="105"/>
  <c r="B12" i="105"/>
  <c r="B44" i="105"/>
  <c r="A12" i="105"/>
  <c r="A44" i="105"/>
  <c r="A11" i="105"/>
  <c r="A43" i="105"/>
  <c r="C10" i="105"/>
  <c r="C42" i="105"/>
  <c r="B10" i="105"/>
  <c r="B42" i="105"/>
  <c r="A10" i="105"/>
  <c r="A42" i="105"/>
  <c r="C9" i="105"/>
  <c r="C41" i="105"/>
  <c r="B9" i="105"/>
  <c r="B41" i="105"/>
  <c r="A9" i="105"/>
  <c r="A41" i="105"/>
  <c r="A8" i="105"/>
  <c r="A40" i="105"/>
  <c r="C7" i="105"/>
  <c r="C39" i="105"/>
  <c r="B7" i="105"/>
  <c r="B39" i="105"/>
  <c r="A7" i="105"/>
  <c r="A39" i="105"/>
  <c r="BQ6" i="105"/>
  <c r="BQ38" i="105"/>
  <c r="BP6" i="105"/>
  <c r="BP38" i="105"/>
  <c r="BO6" i="105"/>
  <c r="BO38" i="105"/>
  <c r="BN6" i="105"/>
  <c r="BN38" i="105"/>
  <c r="BM6" i="105"/>
  <c r="BM38" i="105"/>
  <c r="BL6" i="105"/>
  <c r="BL38" i="105"/>
  <c r="BK6" i="105"/>
  <c r="BK38" i="105"/>
  <c r="BJ6" i="105"/>
  <c r="BJ38" i="105"/>
  <c r="BI6" i="105"/>
  <c r="BI38" i="105"/>
  <c r="BH6" i="105"/>
  <c r="BH38" i="105"/>
  <c r="BG6" i="105"/>
  <c r="BG38" i="105"/>
  <c r="BF6" i="105"/>
  <c r="BF38" i="105"/>
  <c r="BE6" i="105"/>
  <c r="BE38" i="105"/>
  <c r="BD6" i="105"/>
  <c r="BD38" i="105"/>
  <c r="BC6" i="105"/>
  <c r="BC38" i="105"/>
  <c r="BB6" i="105"/>
  <c r="BB38" i="105"/>
  <c r="BA6" i="105"/>
  <c r="BA38" i="105"/>
  <c r="AZ6" i="105"/>
  <c r="AZ38" i="105"/>
  <c r="AY6" i="105"/>
  <c r="AY38" i="105"/>
  <c r="AX6" i="105"/>
  <c r="AX38" i="105"/>
  <c r="AW6" i="105"/>
  <c r="AW38" i="105"/>
  <c r="AV6" i="105"/>
  <c r="AV38" i="105"/>
  <c r="AU6" i="105"/>
  <c r="AU38" i="105"/>
  <c r="AT6" i="105"/>
  <c r="AT38" i="105"/>
  <c r="AS6" i="105"/>
  <c r="AS38" i="105"/>
  <c r="AR6" i="105"/>
  <c r="AR38" i="105"/>
  <c r="AQ6" i="105"/>
  <c r="AQ38" i="105"/>
  <c r="AP6" i="105"/>
  <c r="AP38" i="105"/>
  <c r="AO6" i="105"/>
  <c r="AO38" i="105"/>
  <c r="AN6" i="105"/>
  <c r="AN38" i="105"/>
  <c r="AM6" i="105"/>
  <c r="AM38" i="105"/>
  <c r="AL6" i="105"/>
  <c r="AL38" i="105"/>
  <c r="AK6" i="105"/>
  <c r="AK38" i="105"/>
  <c r="AJ6" i="105"/>
  <c r="AJ38" i="105"/>
  <c r="AI6" i="105"/>
  <c r="AI38" i="105"/>
  <c r="AH6" i="105"/>
  <c r="AH38" i="105"/>
  <c r="AG6" i="105"/>
  <c r="AG38" i="105"/>
  <c r="AF6" i="105"/>
  <c r="AF38" i="105"/>
  <c r="AE6" i="105"/>
  <c r="AE38" i="105"/>
  <c r="AD6" i="105"/>
  <c r="AD38" i="105"/>
  <c r="AC6" i="105"/>
  <c r="AC38" i="105"/>
  <c r="AB6" i="105"/>
  <c r="AB38" i="105"/>
  <c r="AA6" i="105"/>
  <c r="AA38" i="105"/>
  <c r="Z6" i="105"/>
  <c r="Z38" i="105"/>
  <c r="Y6" i="105"/>
  <c r="Y38" i="105"/>
  <c r="X6" i="105"/>
  <c r="X38" i="105"/>
  <c r="W6" i="105"/>
  <c r="W38" i="105"/>
  <c r="V6" i="105"/>
  <c r="V38" i="105"/>
  <c r="U6" i="105"/>
  <c r="U38" i="105"/>
  <c r="T6" i="105"/>
  <c r="T38" i="105"/>
  <c r="S6" i="105"/>
  <c r="S38" i="105"/>
  <c r="R6" i="105"/>
  <c r="R38" i="105"/>
  <c r="Q6" i="105"/>
  <c r="Q38" i="105"/>
  <c r="P6" i="105"/>
  <c r="P38" i="105"/>
  <c r="O6" i="105"/>
  <c r="O38" i="105"/>
  <c r="N6" i="105"/>
  <c r="N38" i="105"/>
  <c r="M6" i="105"/>
  <c r="M38" i="105"/>
  <c r="L6" i="105"/>
  <c r="L38" i="105"/>
  <c r="K6" i="105"/>
  <c r="K38" i="105"/>
  <c r="J6" i="105"/>
  <c r="J38" i="105"/>
  <c r="I6" i="105"/>
  <c r="I38" i="105"/>
  <c r="H6" i="105"/>
  <c r="H38" i="105"/>
  <c r="G6" i="105"/>
  <c r="G38" i="105"/>
  <c r="F6" i="105"/>
  <c r="F38" i="105"/>
  <c r="E6" i="105"/>
  <c r="E38" i="105"/>
  <c r="D6" i="105"/>
  <c r="D38" i="105"/>
  <c r="C6" i="105"/>
  <c r="C38" i="105"/>
  <c r="B6" i="105"/>
  <c r="B38" i="105"/>
  <c r="A6" i="105"/>
  <c r="A38" i="105"/>
  <c r="A5" i="105"/>
  <c r="A37" i="105"/>
  <c r="BQ4" i="105"/>
  <c r="BQ36" i="105"/>
  <c r="BP4" i="105"/>
  <c r="BP36" i="105"/>
  <c r="BO4" i="105"/>
  <c r="BO36" i="105"/>
  <c r="BN4" i="105"/>
  <c r="BN36" i="105"/>
  <c r="BM4" i="105"/>
  <c r="BM36" i="105"/>
  <c r="BL4" i="105"/>
  <c r="BL36" i="105"/>
  <c r="BK4" i="105"/>
  <c r="BK36" i="105"/>
  <c r="BJ4" i="105"/>
  <c r="BJ36" i="105"/>
  <c r="BI4" i="105"/>
  <c r="BI36" i="105"/>
  <c r="BH4" i="105"/>
  <c r="BH36" i="105"/>
  <c r="BG4" i="105"/>
  <c r="BG36" i="105"/>
  <c r="BF4" i="105"/>
  <c r="BF36" i="105"/>
  <c r="BE4" i="105"/>
  <c r="BE36" i="105"/>
  <c r="BD4" i="105"/>
  <c r="BD36" i="105"/>
  <c r="BC4" i="105"/>
  <c r="BC36" i="105"/>
  <c r="BB4" i="105"/>
  <c r="BB36" i="105"/>
  <c r="BA4" i="105"/>
  <c r="BA36" i="105"/>
  <c r="AZ4" i="105"/>
  <c r="AZ36" i="105"/>
  <c r="AY4" i="105"/>
  <c r="AY36" i="105"/>
  <c r="AX4" i="105"/>
  <c r="AX36" i="105"/>
  <c r="AW4" i="105"/>
  <c r="AW36" i="105"/>
  <c r="AV4" i="105"/>
  <c r="AV36" i="105"/>
  <c r="AU4" i="105"/>
  <c r="AU36" i="105"/>
  <c r="AT4" i="105"/>
  <c r="AT36" i="105"/>
  <c r="AS4" i="105"/>
  <c r="AS36" i="105"/>
  <c r="AR4" i="105"/>
  <c r="AR36" i="105"/>
  <c r="AQ4" i="105"/>
  <c r="AQ36" i="105"/>
  <c r="AP4" i="105"/>
  <c r="AP36" i="105"/>
  <c r="AO4" i="105"/>
  <c r="AO36" i="105"/>
  <c r="AN4" i="105"/>
  <c r="AN36" i="105"/>
  <c r="AM4" i="105"/>
  <c r="AM36" i="105"/>
  <c r="AL4" i="105"/>
  <c r="AL36" i="105"/>
  <c r="AK4" i="105"/>
  <c r="AK36" i="105"/>
  <c r="AJ4" i="105"/>
  <c r="AJ36" i="105"/>
  <c r="AI4" i="105"/>
  <c r="AI36" i="105"/>
  <c r="AH4" i="105"/>
  <c r="AH36" i="105"/>
  <c r="AG4" i="105"/>
  <c r="AG36" i="105"/>
  <c r="AF4" i="105"/>
  <c r="AF36" i="105"/>
  <c r="AE4" i="105"/>
  <c r="AE36" i="105"/>
  <c r="AD4" i="105"/>
  <c r="AD36" i="105"/>
  <c r="AC4" i="105"/>
  <c r="AC36" i="105"/>
  <c r="AB4" i="105"/>
  <c r="AB36" i="105"/>
  <c r="AA4" i="105"/>
  <c r="AA36" i="105"/>
  <c r="Z4" i="105"/>
  <c r="Z36" i="105"/>
  <c r="Y4" i="105"/>
  <c r="Y36" i="105"/>
  <c r="X4" i="105"/>
  <c r="X36" i="105"/>
  <c r="W4" i="105"/>
  <c r="W36" i="105"/>
  <c r="V4" i="105"/>
  <c r="V36" i="105"/>
  <c r="U4" i="105"/>
  <c r="U36" i="105"/>
  <c r="T4" i="105"/>
  <c r="T36" i="105"/>
  <c r="S4" i="105"/>
  <c r="S36" i="105"/>
  <c r="R4" i="105"/>
  <c r="R36" i="105"/>
  <c r="Q4" i="105"/>
  <c r="Q36" i="105"/>
  <c r="P4" i="105"/>
  <c r="P36" i="105"/>
  <c r="O4" i="105"/>
  <c r="O36" i="105"/>
  <c r="N4" i="105"/>
  <c r="N36" i="105"/>
  <c r="M4" i="105"/>
  <c r="M36" i="105"/>
  <c r="L4" i="105"/>
  <c r="L36" i="105"/>
  <c r="K4" i="105"/>
  <c r="K36" i="105"/>
  <c r="J4" i="105"/>
  <c r="J36" i="105"/>
  <c r="I4" i="105"/>
  <c r="I36" i="105"/>
  <c r="H4" i="105"/>
  <c r="H36" i="105"/>
  <c r="G4" i="105"/>
  <c r="G36" i="105"/>
  <c r="F4" i="105"/>
  <c r="F36" i="105"/>
  <c r="E4" i="105"/>
  <c r="E36" i="105"/>
  <c r="D4" i="105"/>
  <c r="D36" i="105"/>
  <c r="C4" i="105"/>
  <c r="C36" i="105"/>
  <c r="B4" i="105"/>
  <c r="B36" i="105"/>
  <c r="BQ3" i="105"/>
  <c r="BQ35" i="105"/>
  <c r="BP3" i="105"/>
  <c r="BP35" i="105"/>
  <c r="BO3" i="105"/>
  <c r="BO35" i="105"/>
  <c r="BN3" i="105"/>
  <c r="BN35" i="105"/>
  <c r="BM3" i="105"/>
  <c r="BM35" i="105"/>
  <c r="BL3" i="105"/>
  <c r="BL35" i="105"/>
  <c r="BK3" i="105"/>
  <c r="BK35" i="105"/>
  <c r="BJ3" i="105"/>
  <c r="BJ35" i="105"/>
  <c r="BI3" i="105"/>
  <c r="BI35" i="105"/>
  <c r="BH3" i="105"/>
  <c r="BH35" i="105"/>
  <c r="BG3" i="105"/>
  <c r="BG35" i="105"/>
  <c r="BF3" i="105"/>
  <c r="BF35" i="105"/>
  <c r="BE3" i="105"/>
  <c r="BE35" i="105"/>
  <c r="BD3" i="105"/>
  <c r="BD35" i="105"/>
  <c r="BC3" i="105"/>
  <c r="BC35" i="105"/>
  <c r="BB3" i="105"/>
  <c r="BB35" i="105"/>
  <c r="BA3" i="105"/>
  <c r="BA35" i="105"/>
  <c r="AZ3" i="105"/>
  <c r="AZ35" i="105"/>
  <c r="AY3" i="105"/>
  <c r="AY35" i="105"/>
  <c r="AX3" i="105"/>
  <c r="AX35" i="105"/>
  <c r="AW3" i="105"/>
  <c r="AW35" i="105"/>
  <c r="AV3" i="105"/>
  <c r="AV35" i="105"/>
  <c r="AU3" i="105"/>
  <c r="AU35" i="105"/>
  <c r="AT3" i="105"/>
  <c r="AT35" i="105"/>
  <c r="AS3" i="105"/>
  <c r="AS35" i="105"/>
  <c r="AR3" i="105"/>
  <c r="AR35" i="105"/>
  <c r="AQ3" i="105"/>
  <c r="AQ35" i="105"/>
  <c r="AP3" i="105"/>
  <c r="AP35" i="105"/>
  <c r="AO3" i="105"/>
  <c r="AO35" i="105"/>
  <c r="AN3" i="105"/>
  <c r="AN35" i="105"/>
  <c r="AM3" i="105"/>
  <c r="AM35" i="105"/>
  <c r="AL3" i="105"/>
  <c r="AL35" i="105"/>
  <c r="AK3" i="105"/>
  <c r="AK35" i="105"/>
  <c r="AJ3" i="105"/>
  <c r="AJ35" i="105"/>
  <c r="AI3" i="105"/>
  <c r="AI35" i="105"/>
  <c r="AH3" i="105"/>
  <c r="AH35" i="105"/>
  <c r="AG3" i="105"/>
  <c r="AG35" i="105"/>
  <c r="AF3" i="105"/>
  <c r="AF35" i="105"/>
  <c r="AE3" i="105"/>
  <c r="AE35" i="105"/>
  <c r="AD3" i="105"/>
  <c r="AD35" i="105"/>
  <c r="AC3" i="105"/>
  <c r="AC35" i="105"/>
  <c r="AB3" i="105"/>
  <c r="AB35" i="105"/>
  <c r="AA3" i="105"/>
  <c r="AA35" i="105"/>
  <c r="Z3" i="105"/>
  <c r="Z35" i="105"/>
  <c r="Y3" i="105"/>
  <c r="Y35" i="105"/>
  <c r="X3" i="105"/>
  <c r="X35" i="105"/>
  <c r="W3" i="105"/>
  <c r="W35" i="105"/>
  <c r="V3" i="105"/>
  <c r="V35" i="105"/>
  <c r="U3" i="105"/>
  <c r="U35" i="105"/>
  <c r="T3" i="105"/>
  <c r="T35" i="105"/>
  <c r="S3" i="105"/>
  <c r="S35" i="105"/>
  <c r="R3" i="105"/>
  <c r="R35" i="105"/>
  <c r="Q3" i="105"/>
  <c r="Q35" i="105"/>
  <c r="P3" i="105"/>
  <c r="P35" i="105"/>
  <c r="O3" i="105"/>
  <c r="O35" i="105"/>
  <c r="N3" i="105"/>
  <c r="N35" i="105"/>
  <c r="M3" i="105"/>
  <c r="M35" i="105"/>
  <c r="L3" i="105"/>
  <c r="L35" i="105"/>
  <c r="K3" i="105"/>
  <c r="K35" i="105"/>
  <c r="J3" i="105"/>
  <c r="J35" i="105"/>
  <c r="I3" i="105"/>
  <c r="I35" i="105"/>
  <c r="H3" i="105"/>
  <c r="H35" i="105"/>
  <c r="G3" i="105"/>
  <c r="G35" i="105"/>
  <c r="F3" i="105"/>
  <c r="F35" i="105"/>
  <c r="E3" i="105"/>
  <c r="E35" i="105"/>
  <c r="D3" i="105"/>
  <c r="D35" i="105"/>
  <c r="C3" i="105"/>
  <c r="C35" i="105"/>
  <c r="B3" i="105"/>
  <c r="B35" i="105"/>
  <c r="A1" i="105"/>
  <c r="A1" i="104"/>
  <c r="B20" i="107"/>
  <c r="B52" i="107"/>
  <c r="B22" i="107"/>
  <c r="B54" i="107"/>
  <c r="B15" i="107"/>
  <c r="B47" i="107"/>
  <c r="B24" i="107"/>
  <c r="B56" i="107"/>
  <c r="B9" i="107"/>
  <c r="B41" i="107"/>
  <c r="B12" i="107"/>
  <c r="B44" i="107"/>
  <c r="B7" i="107"/>
  <c r="B39" i="107"/>
  <c r="B18" i="107"/>
  <c r="B50" i="107"/>
  <c r="B26" i="107"/>
  <c r="B58" i="107"/>
  <c r="B28" i="107"/>
  <c r="B60" i="107"/>
  <c r="V18" i="105"/>
  <c r="V50" i="105"/>
  <c r="V26" i="105"/>
  <c r="V58" i="105"/>
  <c r="V9" i="105"/>
  <c r="V41" i="105"/>
  <c r="V20" i="105"/>
  <c r="V52" i="105"/>
  <c r="V28" i="105"/>
  <c r="V60" i="105"/>
  <c r="V12" i="105"/>
  <c r="V44" i="105"/>
  <c r="V22" i="105"/>
  <c r="V54" i="105"/>
  <c r="V15" i="105"/>
  <c r="V47" i="105"/>
  <c r="V24" i="105"/>
  <c r="V56" i="105"/>
  <c r="V7" i="105"/>
  <c r="V39" i="105"/>
  <c r="B16" i="107"/>
  <c r="B48" i="107"/>
  <c r="B13" i="107"/>
  <c r="B45" i="107"/>
  <c r="B10" i="107"/>
  <c r="B42" i="107"/>
  <c r="V16" i="105"/>
  <c r="V48" i="105"/>
  <c r="V13" i="105"/>
  <c r="V45" i="105"/>
  <c r="V10" i="105"/>
  <c r="V42" i="105"/>
  <c r="D24" i="105"/>
  <c r="D56" i="105"/>
  <c r="D7" i="105"/>
  <c r="D39" i="105"/>
  <c r="D9" i="105"/>
  <c r="D41" i="105"/>
  <c r="D20" i="105"/>
  <c r="D52" i="105"/>
  <c r="D28" i="105"/>
  <c r="D60" i="105"/>
  <c r="D18" i="105"/>
  <c r="D50" i="105"/>
  <c r="D26" i="105"/>
  <c r="D58" i="105"/>
  <c r="D12" i="105"/>
  <c r="D44" i="105"/>
  <c r="D22" i="105"/>
  <c r="D54" i="105"/>
  <c r="D15" i="105"/>
  <c r="D47" i="105"/>
  <c r="D16" i="105"/>
  <c r="D48" i="105"/>
  <c r="D13" i="105"/>
  <c r="D45" i="105"/>
  <c r="D10" i="105"/>
  <c r="D42" i="105"/>
  <c r="A1" i="99"/>
  <c r="B8" i="109"/>
  <c r="B8" i="108"/>
  <c r="B8" i="110"/>
  <c r="B8" i="111"/>
  <c r="B13" i="109"/>
  <c r="B13" i="108"/>
  <c r="B13" i="111"/>
  <c r="B13" i="110"/>
  <c r="B10" i="109"/>
  <c r="B10" i="108"/>
  <c r="B10" i="111"/>
  <c r="B10" i="110"/>
  <c r="BK15" i="105"/>
  <c r="BK47" i="105"/>
  <c r="BK24" i="105"/>
  <c r="BK56" i="105"/>
  <c r="BM7" i="105"/>
  <c r="BM39" i="105"/>
  <c r="BO9" i="105"/>
  <c r="BO41" i="105"/>
  <c r="BM12" i="105"/>
  <c r="BM44" i="105"/>
  <c r="BQ12" i="105"/>
  <c r="BQ44" i="105"/>
  <c r="BO15" i="105"/>
  <c r="BO47" i="105"/>
  <c r="BM18" i="105"/>
  <c r="BM50" i="105"/>
  <c r="BQ18" i="105"/>
  <c r="BQ50" i="105"/>
  <c r="BO20" i="105"/>
  <c r="BO52" i="105"/>
  <c r="BM22" i="105"/>
  <c r="BM54" i="105"/>
  <c r="BQ22" i="105"/>
  <c r="BQ54" i="105"/>
  <c r="BO24" i="105"/>
  <c r="BO56" i="105"/>
  <c r="BQ26" i="105"/>
  <c r="BQ58" i="105"/>
  <c r="BO28" i="105"/>
  <c r="BO60" i="105"/>
  <c r="BK7" i="105"/>
  <c r="BK39" i="105"/>
  <c r="BK18" i="105"/>
  <c r="BK50" i="105"/>
  <c r="BK26" i="105"/>
  <c r="BK58" i="105"/>
  <c r="BN7" i="105"/>
  <c r="BN39" i="105"/>
  <c r="BL9" i="105"/>
  <c r="BL41" i="105"/>
  <c r="BP9" i="105"/>
  <c r="BP41" i="105"/>
  <c r="BN12" i="105"/>
  <c r="BN44" i="105"/>
  <c r="BL15" i="105"/>
  <c r="BL47" i="105"/>
  <c r="BP15" i="105"/>
  <c r="BP47" i="105"/>
  <c r="BN18" i="105"/>
  <c r="BN50" i="105"/>
  <c r="BL20" i="105"/>
  <c r="BL52" i="105"/>
  <c r="BP20" i="105"/>
  <c r="BP52" i="105"/>
  <c r="BN22" i="105"/>
  <c r="BN54" i="105"/>
  <c r="BL24" i="105"/>
  <c r="BL56" i="105"/>
  <c r="BP24" i="105"/>
  <c r="BP56" i="105"/>
  <c r="BN26" i="105"/>
  <c r="BN58" i="105"/>
  <c r="BL28" i="105"/>
  <c r="BL60" i="105"/>
  <c r="BP28" i="105"/>
  <c r="BP60" i="105"/>
  <c r="BK9" i="105"/>
  <c r="BK41" i="105"/>
  <c r="BK20" i="105"/>
  <c r="BK52" i="105"/>
  <c r="BK28" i="105"/>
  <c r="BK60" i="105"/>
  <c r="BO7" i="105"/>
  <c r="BO39" i="105"/>
  <c r="BM9" i="105"/>
  <c r="BM41" i="105"/>
  <c r="BQ9" i="105"/>
  <c r="BQ41" i="105"/>
  <c r="BO12" i="105"/>
  <c r="BO44" i="105"/>
  <c r="BM15" i="105"/>
  <c r="BM47" i="105"/>
  <c r="BQ15" i="105"/>
  <c r="BQ47" i="105"/>
  <c r="BO18" i="105"/>
  <c r="BO50" i="105"/>
  <c r="BM20" i="105"/>
  <c r="BM52" i="105"/>
  <c r="BQ20" i="105"/>
  <c r="BQ52" i="105"/>
  <c r="BO22" i="105"/>
  <c r="BO54" i="105"/>
  <c r="BM24" i="105"/>
  <c r="BM56" i="105"/>
  <c r="BQ24" i="105"/>
  <c r="BQ56" i="105"/>
  <c r="BO26" i="105"/>
  <c r="BO58" i="105"/>
  <c r="BM28" i="105"/>
  <c r="BM60" i="105"/>
  <c r="BQ28" i="105"/>
  <c r="BQ60" i="105"/>
  <c r="BK12" i="105"/>
  <c r="BK44" i="105"/>
  <c r="BK22" i="105"/>
  <c r="BK54" i="105"/>
  <c r="BL7" i="105"/>
  <c r="BL39" i="105"/>
  <c r="BP7" i="105"/>
  <c r="BP39" i="105"/>
  <c r="BN9" i="105"/>
  <c r="BN41" i="105"/>
  <c r="BL12" i="105"/>
  <c r="BL44" i="105"/>
  <c r="BP12" i="105"/>
  <c r="BP44" i="105"/>
  <c r="BN15" i="105"/>
  <c r="BN47" i="105"/>
  <c r="BL18" i="105"/>
  <c r="BL50" i="105"/>
  <c r="BP18" i="105"/>
  <c r="BP50" i="105"/>
  <c r="BN20" i="105"/>
  <c r="BN52" i="105"/>
  <c r="BL22" i="105"/>
  <c r="BL54" i="105"/>
  <c r="BP22" i="105"/>
  <c r="BP54" i="105"/>
  <c r="BN24" i="105"/>
  <c r="BN56" i="105"/>
  <c r="BL26" i="105"/>
  <c r="BL58" i="105"/>
  <c r="BP26" i="105"/>
  <c r="BP58" i="105"/>
  <c r="BN28" i="105"/>
  <c r="BN60" i="105"/>
  <c r="BQ7" i="105"/>
  <c r="BQ39" i="105"/>
  <c r="BM26" i="105"/>
  <c r="BM58" i="105"/>
  <c r="B14" i="109"/>
  <c r="B14" i="108"/>
  <c r="B14" i="110"/>
  <c r="B14" i="111"/>
  <c r="B11" i="109"/>
  <c r="B11" i="108"/>
  <c r="B11" i="110"/>
  <c r="B11" i="111"/>
  <c r="BJ15" i="105"/>
  <c r="BJ47" i="105"/>
  <c r="BP16" i="105"/>
  <c r="BP48" i="105"/>
  <c r="BJ18" i="105"/>
  <c r="BJ50" i="105"/>
  <c r="BO16" i="105"/>
  <c r="BO48" i="105"/>
  <c r="BJ24" i="105"/>
  <c r="BJ56" i="105"/>
  <c r="BK10" i="105"/>
  <c r="BK42" i="105"/>
  <c r="BK16" i="105"/>
  <c r="BK48" i="105"/>
  <c r="BJ7" i="105"/>
  <c r="BJ39" i="105"/>
  <c r="BJ26" i="105"/>
  <c r="BJ58" i="105"/>
  <c r="BO13" i="105"/>
  <c r="BO45" i="105"/>
  <c r="BM13" i="105"/>
  <c r="BM45" i="105"/>
  <c r="BL16" i="105"/>
  <c r="BL48" i="105"/>
  <c r="BN16" i="105"/>
  <c r="BN48" i="105"/>
  <c r="BJ9" i="105"/>
  <c r="BJ41" i="105"/>
  <c r="BJ20" i="105"/>
  <c r="BJ52" i="105"/>
  <c r="BJ28" i="105"/>
  <c r="BJ60" i="105"/>
  <c r="BQ10" i="105"/>
  <c r="BQ42" i="105"/>
  <c r="BP13" i="105"/>
  <c r="BP45" i="105"/>
  <c r="BN13" i="105"/>
  <c r="BN45" i="105"/>
  <c r="BQ13" i="105"/>
  <c r="BQ45" i="105"/>
  <c r="BL13" i="105"/>
  <c r="BL45" i="105"/>
  <c r="BM16" i="105"/>
  <c r="BM48" i="105"/>
  <c r="BL10" i="105"/>
  <c r="BL42" i="105"/>
  <c r="BJ12" i="105"/>
  <c r="BJ44" i="105"/>
  <c r="BJ22" i="105"/>
  <c r="BJ54" i="105"/>
  <c r="BQ16" i="105"/>
  <c r="BQ48" i="105"/>
  <c r="BM10" i="105"/>
  <c r="BM42" i="105"/>
  <c r="BN10" i="105"/>
  <c r="BN42" i="105"/>
  <c r="BP10" i="105"/>
  <c r="BP42" i="105"/>
  <c r="BO10" i="105"/>
  <c r="BO42" i="105"/>
  <c r="BK13" i="105"/>
  <c r="BK45" i="105"/>
  <c r="E15" i="105"/>
  <c r="E47" i="105"/>
  <c r="E7" i="105"/>
  <c r="E39" i="105"/>
  <c r="E18" i="105"/>
  <c r="E50" i="105"/>
  <c r="E26" i="105"/>
  <c r="E58" i="105"/>
  <c r="BJ16" i="105"/>
  <c r="BJ48" i="105"/>
  <c r="BJ13" i="105"/>
  <c r="BJ45" i="105"/>
  <c r="E28" i="105"/>
  <c r="E60" i="105"/>
  <c r="E24" i="105"/>
  <c r="E56" i="105"/>
  <c r="E9" i="105"/>
  <c r="E41" i="105"/>
  <c r="E20" i="105"/>
  <c r="E52" i="105"/>
  <c r="E12" i="105"/>
  <c r="E44" i="105"/>
  <c r="E22" i="105"/>
  <c r="E54" i="105"/>
  <c r="BJ10" i="105"/>
  <c r="BJ42" i="105"/>
  <c r="E16" i="105"/>
  <c r="E48" i="105"/>
  <c r="E13" i="105"/>
  <c r="E45" i="105"/>
  <c r="E10" i="105"/>
  <c r="E42" i="105"/>
  <c r="F28" i="105"/>
  <c r="F60" i="105"/>
  <c r="F26" i="105"/>
  <c r="F58" i="105"/>
  <c r="F12" i="105"/>
  <c r="F44" i="105"/>
  <c r="F22" i="105"/>
  <c r="F54" i="105"/>
  <c r="F24" i="105"/>
  <c r="F56" i="105"/>
  <c r="AQ7" i="105"/>
  <c r="AQ39" i="105"/>
  <c r="AQ26" i="105"/>
  <c r="AQ58" i="105"/>
  <c r="BC28" i="105"/>
  <c r="BC60" i="105"/>
  <c r="AU28" i="105"/>
  <c r="AU60" i="105"/>
  <c r="BE26" i="105"/>
  <c r="BE58" i="105"/>
  <c r="AW26" i="105"/>
  <c r="AW58" i="105"/>
  <c r="BC24" i="105"/>
  <c r="BC56" i="105"/>
  <c r="AU24" i="105"/>
  <c r="AU56" i="105"/>
  <c r="BE22" i="105"/>
  <c r="BE54" i="105"/>
  <c r="BG20" i="105"/>
  <c r="BG52" i="105"/>
  <c r="AU20" i="105"/>
  <c r="AU52" i="105"/>
  <c r="BA18" i="105"/>
  <c r="BA50" i="105"/>
  <c r="BC15" i="105"/>
  <c r="BC47" i="105"/>
  <c r="BI12" i="105"/>
  <c r="BI44" i="105"/>
  <c r="AW12" i="105"/>
  <c r="AW44" i="105"/>
  <c r="BG9" i="105"/>
  <c r="BG41" i="105"/>
  <c r="BI7" i="105"/>
  <c r="BI39" i="105"/>
  <c r="AQ20" i="105"/>
  <c r="AQ52" i="105"/>
  <c r="AQ28" i="105"/>
  <c r="AQ60" i="105"/>
  <c r="BF28" i="105"/>
  <c r="BF60" i="105"/>
  <c r="BB28" i="105"/>
  <c r="BB60" i="105"/>
  <c r="AX28" i="105"/>
  <c r="AX60" i="105"/>
  <c r="AT28" i="105"/>
  <c r="AT60" i="105"/>
  <c r="BH26" i="105"/>
  <c r="BH58" i="105"/>
  <c r="BD26" i="105"/>
  <c r="BD58" i="105"/>
  <c r="AZ26" i="105"/>
  <c r="AZ58" i="105"/>
  <c r="AV26" i="105"/>
  <c r="AV58" i="105"/>
  <c r="AR26" i="105"/>
  <c r="AR58" i="105"/>
  <c r="BF24" i="105"/>
  <c r="BF56" i="105"/>
  <c r="BB24" i="105"/>
  <c r="BB56" i="105"/>
  <c r="AX24" i="105"/>
  <c r="AX56" i="105"/>
  <c r="AT24" i="105"/>
  <c r="AT56" i="105"/>
  <c r="BH22" i="105"/>
  <c r="BH54" i="105"/>
  <c r="BD22" i="105"/>
  <c r="BD54" i="105"/>
  <c r="AZ22" i="105"/>
  <c r="AZ54" i="105"/>
  <c r="AV22" i="105"/>
  <c r="AV54" i="105"/>
  <c r="AR22" i="105"/>
  <c r="AR54" i="105"/>
  <c r="BF20" i="105"/>
  <c r="BF52" i="105"/>
  <c r="BB20" i="105"/>
  <c r="BB52" i="105"/>
  <c r="AX20" i="105"/>
  <c r="AX52" i="105"/>
  <c r="AT20" i="105"/>
  <c r="AT52" i="105"/>
  <c r="BH18" i="105"/>
  <c r="BH50" i="105"/>
  <c r="BD18" i="105"/>
  <c r="BD50" i="105"/>
  <c r="AZ18" i="105"/>
  <c r="AZ50" i="105"/>
  <c r="AV18" i="105"/>
  <c r="AV50" i="105"/>
  <c r="AR18" i="105"/>
  <c r="AR50" i="105"/>
  <c r="BF15" i="105"/>
  <c r="BF47" i="105"/>
  <c r="BB15" i="105"/>
  <c r="BB47" i="105"/>
  <c r="AX15" i="105"/>
  <c r="AX47" i="105"/>
  <c r="AT15" i="105"/>
  <c r="AT47" i="105"/>
  <c r="BH12" i="105"/>
  <c r="BH44" i="105"/>
  <c r="BD12" i="105"/>
  <c r="BD44" i="105"/>
  <c r="AZ12" i="105"/>
  <c r="AZ44" i="105"/>
  <c r="AV12" i="105"/>
  <c r="AV44" i="105"/>
  <c r="AR12" i="105"/>
  <c r="AR44" i="105"/>
  <c r="BF9" i="105"/>
  <c r="BF41" i="105"/>
  <c r="BB9" i="105"/>
  <c r="BB41" i="105"/>
  <c r="AX9" i="105"/>
  <c r="AX41" i="105"/>
  <c r="AT9" i="105"/>
  <c r="AT41" i="105"/>
  <c r="BH7" i="105"/>
  <c r="BH39" i="105"/>
  <c r="BD7" i="105"/>
  <c r="BD39" i="105"/>
  <c r="AZ7" i="105"/>
  <c r="AZ39" i="105"/>
  <c r="AV7" i="105"/>
  <c r="AV39" i="105"/>
  <c r="AR7" i="105"/>
  <c r="AR39" i="105"/>
  <c r="AQ18" i="105"/>
  <c r="AQ50" i="105"/>
  <c r="BG28" i="105"/>
  <c r="BG60" i="105"/>
  <c r="AY28" i="105"/>
  <c r="AY60" i="105"/>
  <c r="BI26" i="105"/>
  <c r="BI58" i="105"/>
  <c r="BA26" i="105"/>
  <c r="BA58" i="105"/>
  <c r="AS26" i="105"/>
  <c r="AS58" i="105"/>
  <c r="BG24" i="105"/>
  <c r="BG56" i="105"/>
  <c r="AY24" i="105"/>
  <c r="AY56" i="105"/>
  <c r="BI22" i="105"/>
  <c r="BI54" i="105"/>
  <c r="BA22" i="105"/>
  <c r="BA54" i="105"/>
  <c r="AW22" i="105"/>
  <c r="AW54" i="105"/>
  <c r="BC20" i="105"/>
  <c r="BC52" i="105"/>
  <c r="BI18" i="105"/>
  <c r="BI50" i="105"/>
  <c r="AS18" i="105"/>
  <c r="AS50" i="105"/>
  <c r="AY15" i="105"/>
  <c r="AY47" i="105"/>
  <c r="BE12" i="105"/>
  <c r="BE44" i="105"/>
  <c r="AS12" i="105"/>
  <c r="AS44" i="105"/>
  <c r="AY9" i="105"/>
  <c r="AY41" i="105"/>
  <c r="AU9" i="105"/>
  <c r="AU41" i="105"/>
  <c r="BA7" i="105"/>
  <c r="BA39" i="105"/>
  <c r="AW7" i="105"/>
  <c r="AW39" i="105"/>
  <c r="AS7" i="105"/>
  <c r="AS39" i="105"/>
  <c r="AQ9" i="105"/>
  <c r="AQ41" i="105"/>
  <c r="AQ12" i="105"/>
  <c r="AQ44" i="105"/>
  <c r="BI28" i="105"/>
  <c r="BI60" i="105"/>
  <c r="BA28" i="105"/>
  <c r="BA60" i="105"/>
  <c r="AS28" i="105"/>
  <c r="AS60" i="105"/>
  <c r="BC26" i="105"/>
  <c r="BC58" i="105"/>
  <c r="AY26" i="105"/>
  <c r="AY58" i="105"/>
  <c r="BI24" i="105"/>
  <c r="BI56" i="105"/>
  <c r="BE24" i="105"/>
  <c r="BE56" i="105"/>
  <c r="BA24" i="105"/>
  <c r="BA56" i="105"/>
  <c r="AW24" i="105"/>
  <c r="AW56" i="105"/>
  <c r="AS24" i="105"/>
  <c r="AS56" i="105"/>
  <c r="BG22" i="105"/>
  <c r="BG54" i="105"/>
  <c r="BC22" i="105"/>
  <c r="BC54" i="105"/>
  <c r="AY22" i="105"/>
  <c r="AY54" i="105"/>
  <c r="AU22" i="105"/>
  <c r="AU54" i="105"/>
  <c r="BI20" i="105"/>
  <c r="BI52" i="105"/>
  <c r="BE20" i="105"/>
  <c r="BE52" i="105"/>
  <c r="BA20" i="105"/>
  <c r="BA52" i="105"/>
  <c r="AW20" i="105"/>
  <c r="AW52" i="105"/>
  <c r="AS20" i="105"/>
  <c r="AS52" i="105"/>
  <c r="BG18" i="105"/>
  <c r="BG50" i="105"/>
  <c r="BC18" i="105"/>
  <c r="BC50" i="105"/>
  <c r="AY18" i="105"/>
  <c r="AY50" i="105"/>
  <c r="AU18" i="105"/>
  <c r="AU50" i="105"/>
  <c r="BI15" i="105"/>
  <c r="BI47" i="105"/>
  <c r="BE15" i="105"/>
  <c r="BE47" i="105"/>
  <c r="BA15" i="105"/>
  <c r="BA47" i="105"/>
  <c r="AW15" i="105"/>
  <c r="AW47" i="105"/>
  <c r="AS15" i="105"/>
  <c r="AS47" i="105"/>
  <c r="BG12" i="105"/>
  <c r="BG44" i="105"/>
  <c r="BC12" i="105"/>
  <c r="BC44" i="105"/>
  <c r="AY12" i="105"/>
  <c r="AY44" i="105"/>
  <c r="AU12" i="105"/>
  <c r="AU44" i="105"/>
  <c r="BI9" i="105"/>
  <c r="BI41" i="105"/>
  <c r="BE9" i="105"/>
  <c r="BE41" i="105"/>
  <c r="BA9" i="105"/>
  <c r="BA41" i="105"/>
  <c r="AW9" i="105"/>
  <c r="AW41" i="105"/>
  <c r="AS9" i="105"/>
  <c r="AS41" i="105"/>
  <c r="BG7" i="105"/>
  <c r="BG39" i="105"/>
  <c r="BC7" i="105"/>
  <c r="BC39" i="105"/>
  <c r="AY7" i="105"/>
  <c r="AY39" i="105"/>
  <c r="AU7" i="105"/>
  <c r="AU39" i="105"/>
  <c r="AS22" i="105"/>
  <c r="AS54" i="105"/>
  <c r="AY20" i="105"/>
  <c r="AY52" i="105"/>
  <c r="BE18" i="105"/>
  <c r="BE50" i="105"/>
  <c r="AW18" i="105"/>
  <c r="AW50" i="105"/>
  <c r="BG15" i="105"/>
  <c r="BG47" i="105"/>
  <c r="AU15" i="105"/>
  <c r="AU47" i="105"/>
  <c r="BA12" i="105"/>
  <c r="BA44" i="105"/>
  <c r="BC9" i="105"/>
  <c r="BC41" i="105"/>
  <c r="BE7" i="105"/>
  <c r="BE39" i="105"/>
  <c r="F18" i="105"/>
  <c r="F50" i="105"/>
  <c r="AQ22" i="105"/>
  <c r="AQ54" i="105"/>
  <c r="BE28" i="105"/>
  <c r="BE60" i="105"/>
  <c r="AW28" i="105"/>
  <c r="AW60" i="105"/>
  <c r="BG26" i="105"/>
  <c r="BG58" i="105"/>
  <c r="AU26" i="105"/>
  <c r="AU58" i="105"/>
  <c r="F20" i="105"/>
  <c r="F52" i="105"/>
  <c r="AQ15" i="105"/>
  <c r="AQ47" i="105"/>
  <c r="AQ24" i="105"/>
  <c r="AQ56" i="105"/>
  <c r="BH28" i="105"/>
  <c r="BH60" i="105"/>
  <c r="BD28" i="105"/>
  <c r="BD60" i="105"/>
  <c r="AZ28" i="105"/>
  <c r="AZ60" i="105"/>
  <c r="AV28" i="105"/>
  <c r="AV60" i="105"/>
  <c r="AR28" i="105"/>
  <c r="AR60" i="105"/>
  <c r="BF26" i="105"/>
  <c r="BF58" i="105"/>
  <c r="BB26" i="105"/>
  <c r="BB58" i="105"/>
  <c r="AX26" i="105"/>
  <c r="AX58" i="105"/>
  <c r="AT26" i="105"/>
  <c r="AT58" i="105"/>
  <c r="BH24" i="105"/>
  <c r="BH56" i="105"/>
  <c r="BD24" i="105"/>
  <c r="BD56" i="105"/>
  <c r="AZ24" i="105"/>
  <c r="AZ56" i="105"/>
  <c r="AV24" i="105"/>
  <c r="AV56" i="105"/>
  <c r="AR24" i="105"/>
  <c r="AR56" i="105"/>
  <c r="BF22" i="105"/>
  <c r="BF54" i="105"/>
  <c r="BB22" i="105"/>
  <c r="BB54" i="105"/>
  <c r="AX22" i="105"/>
  <c r="AX54" i="105"/>
  <c r="AT22" i="105"/>
  <c r="AT54" i="105"/>
  <c r="BH20" i="105"/>
  <c r="BH52" i="105"/>
  <c r="BD20" i="105"/>
  <c r="BD52" i="105"/>
  <c r="AZ20" i="105"/>
  <c r="AZ52" i="105"/>
  <c r="AV20" i="105"/>
  <c r="AV52" i="105"/>
  <c r="AR20" i="105"/>
  <c r="AR52" i="105"/>
  <c r="BF18" i="105"/>
  <c r="BF50" i="105"/>
  <c r="BB18" i="105"/>
  <c r="BB50" i="105"/>
  <c r="AX18" i="105"/>
  <c r="AX50" i="105"/>
  <c r="AT18" i="105"/>
  <c r="AT50" i="105"/>
  <c r="BH15" i="105"/>
  <c r="BH47" i="105"/>
  <c r="BD15" i="105"/>
  <c r="BD47" i="105"/>
  <c r="AZ15" i="105"/>
  <c r="AZ47" i="105"/>
  <c r="AV15" i="105"/>
  <c r="AV47" i="105"/>
  <c r="AR15" i="105"/>
  <c r="AR47" i="105"/>
  <c r="BF12" i="105"/>
  <c r="BF44" i="105"/>
  <c r="BB12" i="105"/>
  <c r="BB44" i="105"/>
  <c r="AX12" i="105"/>
  <c r="AX44" i="105"/>
  <c r="AT12" i="105"/>
  <c r="AT44" i="105"/>
  <c r="BH9" i="105"/>
  <c r="BH41" i="105"/>
  <c r="BD9" i="105"/>
  <c r="BD41" i="105"/>
  <c r="AZ9" i="105"/>
  <c r="AZ41" i="105"/>
  <c r="AV9" i="105"/>
  <c r="AV41" i="105"/>
  <c r="AR9" i="105"/>
  <c r="AR41" i="105"/>
  <c r="BF7" i="105"/>
  <c r="BF39" i="105"/>
  <c r="BB7" i="105"/>
  <c r="BB39" i="105"/>
  <c r="AX7" i="105"/>
  <c r="AX39" i="105"/>
  <c r="AT7" i="105"/>
  <c r="AT39" i="105"/>
  <c r="BB16" i="105"/>
  <c r="BB48" i="105"/>
  <c r="AZ13" i="105"/>
  <c r="AZ45" i="105"/>
  <c r="BA16" i="105"/>
  <c r="BA48" i="105"/>
  <c r="BI13" i="105"/>
  <c r="BI45" i="105"/>
  <c r="AZ16" i="105"/>
  <c r="AZ48" i="105"/>
  <c r="BH13" i="105"/>
  <c r="BH45" i="105"/>
  <c r="AR13" i="105"/>
  <c r="AR45" i="105"/>
  <c r="BC10" i="105"/>
  <c r="BC42" i="105"/>
  <c r="AV13" i="105"/>
  <c r="AV45" i="105"/>
  <c r="AW13" i="105"/>
  <c r="AW45" i="105"/>
  <c r="BA10" i="105"/>
  <c r="BA42" i="105"/>
  <c r="AQ10" i="105"/>
  <c r="AQ42" i="105"/>
  <c r="AU13" i="105"/>
  <c r="AU45" i="105"/>
  <c r="BG16" i="105"/>
  <c r="BG48" i="105"/>
  <c r="AS16" i="105"/>
  <c r="AS48" i="105"/>
  <c r="BI16" i="105"/>
  <c r="BI48" i="105"/>
  <c r="BA13" i="105"/>
  <c r="BA45" i="105"/>
  <c r="BG13" i="105"/>
  <c r="BG45" i="105"/>
  <c r="BF16" i="105"/>
  <c r="BF48" i="105"/>
  <c r="AQ13" i="105"/>
  <c r="AQ45" i="105"/>
  <c r="BE10" i="105"/>
  <c r="BE42" i="105"/>
  <c r="BB13" i="105"/>
  <c r="BB45" i="105"/>
  <c r="AX10" i="105"/>
  <c r="AX42" i="105"/>
  <c r="BD13" i="105"/>
  <c r="BD45" i="105"/>
  <c r="BC16" i="105"/>
  <c r="BC48" i="105"/>
  <c r="BC13" i="105"/>
  <c r="BC45" i="105"/>
  <c r="AV10" i="105"/>
  <c r="AV42" i="105"/>
  <c r="BD16" i="105"/>
  <c r="BD48" i="105"/>
  <c r="BH10" i="105"/>
  <c r="BH42" i="105"/>
  <c r="AS13" i="105"/>
  <c r="AS45" i="105"/>
  <c r="AX16" i="105"/>
  <c r="AX48" i="105"/>
  <c r="AW10" i="105"/>
  <c r="AW42" i="105"/>
  <c r="AT13" i="105"/>
  <c r="AT45" i="105"/>
  <c r="BF10" i="105"/>
  <c r="BF42" i="105"/>
  <c r="BG10" i="105"/>
  <c r="BG42" i="105"/>
  <c r="AY16" i="105"/>
  <c r="AY48" i="105"/>
  <c r="BE16" i="105"/>
  <c r="BE48" i="105"/>
  <c r="AY13" i="105"/>
  <c r="AY45" i="105"/>
  <c r="BH16" i="105"/>
  <c r="BH48" i="105"/>
  <c r="AX13" i="105"/>
  <c r="AX45" i="105"/>
  <c r="AT10" i="105"/>
  <c r="AT42" i="105"/>
  <c r="BD10" i="105"/>
  <c r="BD42" i="105"/>
  <c r="AV16" i="105"/>
  <c r="AV48" i="105"/>
  <c r="AW16" i="105"/>
  <c r="AW48" i="105"/>
  <c r="AQ16" i="105"/>
  <c r="AQ48" i="105"/>
  <c r="BE13" i="105"/>
  <c r="BE45" i="105"/>
  <c r="AT16" i="105"/>
  <c r="AT48" i="105"/>
  <c r="AR16" i="105"/>
  <c r="AR48" i="105"/>
  <c r="AS10" i="105"/>
  <c r="AS42" i="105"/>
  <c r="BI10" i="105"/>
  <c r="BI42" i="105"/>
  <c r="BF13" i="105"/>
  <c r="BF45" i="105"/>
  <c r="BB10" i="105"/>
  <c r="BB42" i="105"/>
  <c r="AZ10" i="105"/>
  <c r="AZ42" i="105"/>
  <c r="AY10" i="105"/>
  <c r="AY42" i="105"/>
  <c r="AR10" i="105"/>
  <c r="AR42" i="105"/>
  <c r="AU16" i="105"/>
  <c r="AU48" i="105"/>
  <c r="AU10" i="105"/>
  <c r="AU42" i="105"/>
  <c r="AK28" i="105"/>
  <c r="AK60" i="105"/>
  <c r="AI24" i="105"/>
  <c r="AI56" i="105"/>
  <c r="AJ7" i="105"/>
  <c r="AJ39" i="105"/>
  <c r="AM20" i="105"/>
  <c r="AM52" i="105"/>
  <c r="AN20" i="105"/>
  <c r="AN52" i="105"/>
  <c r="AP26" i="105"/>
  <c r="AP58" i="105"/>
  <c r="AP12" i="105"/>
  <c r="AP44" i="105"/>
  <c r="AJ28" i="105"/>
  <c r="AJ60" i="105"/>
  <c r="AK26" i="105"/>
  <c r="AK58" i="105"/>
  <c r="AG26" i="105"/>
  <c r="AG58" i="105"/>
  <c r="AH24" i="105"/>
  <c r="AH56" i="105"/>
  <c r="AI22" i="105"/>
  <c r="AI54" i="105"/>
  <c r="AJ20" i="105"/>
  <c r="AJ52" i="105"/>
  <c r="AK18" i="105"/>
  <c r="AK50" i="105"/>
  <c r="AG18" i="105"/>
  <c r="AG50" i="105"/>
  <c r="AI15" i="105"/>
  <c r="AI47" i="105"/>
  <c r="AK12" i="105"/>
  <c r="AK44" i="105"/>
  <c r="AG12" i="105"/>
  <c r="AG44" i="105"/>
  <c r="AH9" i="105"/>
  <c r="AH41" i="105"/>
  <c r="AI7" i="105"/>
  <c r="AI39" i="105"/>
  <c r="AL28" i="105"/>
  <c r="AL60" i="105"/>
  <c r="AL24" i="105"/>
  <c r="AL56" i="105"/>
  <c r="AL20" i="105"/>
  <c r="AL52" i="105"/>
  <c r="AL15" i="105"/>
  <c r="AL47" i="105"/>
  <c r="AL9" i="105"/>
  <c r="AL41" i="105"/>
  <c r="AN26" i="105"/>
  <c r="AN58" i="105"/>
  <c r="AN18" i="105"/>
  <c r="AN50" i="105"/>
  <c r="AN7" i="105"/>
  <c r="AN39" i="105"/>
  <c r="AO26" i="105"/>
  <c r="AO58" i="105"/>
  <c r="AO22" i="105"/>
  <c r="AO54" i="105"/>
  <c r="AO18" i="105"/>
  <c r="AO50" i="105"/>
  <c r="AO12" i="105"/>
  <c r="AO44" i="105"/>
  <c r="AO7" i="105"/>
  <c r="AO39" i="105"/>
  <c r="AG28" i="105"/>
  <c r="AG60" i="105"/>
  <c r="AJ22" i="105"/>
  <c r="AJ54" i="105"/>
  <c r="AH18" i="105"/>
  <c r="AH50" i="105"/>
  <c r="AH12" i="105"/>
  <c r="AH44" i="105"/>
  <c r="AM28" i="105"/>
  <c r="AM60" i="105"/>
  <c r="AN28" i="105"/>
  <c r="AN60" i="105"/>
  <c r="AP22" i="105"/>
  <c r="AP54" i="105"/>
  <c r="AJ26" i="105"/>
  <c r="AJ58" i="105"/>
  <c r="AK24" i="105"/>
  <c r="AK56" i="105"/>
  <c r="AG24" i="105"/>
  <c r="AG56" i="105"/>
  <c r="AH22" i="105"/>
  <c r="AH54" i="105"/>
  <c r="AI20" i="105"/>
  <c r="AI52" i="105"/>
  <c r="AJ18" i="105"/>
  <c r="AJ50" i="105"/>
  <c r="AH15" i="105"/>
  <c r="AH47" i="105"/>
  <c r="AJ12" i="105"/>
  <c r="AJ44" i="105"/>
  <c r="AK9" i="105"/>
  <c r="AK41" i="105"/>
  <c r="AG9" i="105"/>
  <c r="AG41" i="105"/>
  <c r="AH7" i="105"/>
  <c r="AH39" i="105"/>
  <c r="AM26" i="105"/>
  <c r="AM58" i="105"/>
  <c r="AM22" i="105"/>
  <c r="AM54" i="105"/>
  <c r="AM18" i="105"/>
  <c r="AM50" i="105"/>
  <c r="AM12" i="105"/>
  <c r="AM44" i="105"/>
  <c r="AM7" i="105"/>
  <c r="AM39" i="105"/>
  <c r="AN24" i="105"/>
  <c r="AN56" i="105"/>
  <c r="AN15" i="105"/>
  <c r="AN47" i="105"/>
  <c r="AP28" i="105"/>
  <c r="AP60" i="105"/>
  <c r="AP24" i="105"/>
  <c r="AP56" i="105"/>
  <c r="AP20" i="105"/>
  <c r="AP52" i="105"/>
  <c r="AP15" i="105"/>
  <c r="AP47" i="105"/>
  <c r="AP9" i="105"/>
  <c r="AP41" i="105"/>
  <c r="AH26" i="105"/>
  <c r="AH58" i="105"/>
  <c r="AK20" i="105"/>
  <c r="AK52" i="105"/>
  <c r="AG20" i="105"/>
  <c r="AG52" i="105"/>
  <c r="AJ15" i="105"/>
  <c r="AJ47" i="105"/>
  <c r="AI9" i="105"/>
  <c r="AI41" i="105"/>
  <c r="AM24" i="105"/>
  <c r="AM56" i="105"/>
  <c r="AM15" i="105"/>
  <c r="AM47" i="105"/>
  <c r="AM9" i="105"/>
  <c r="AM41" i="105"/>
  <c r="AN9" i="105"/>
  <c r="AN41" i="105"/>
  <c r="AP18" i="105"/>
  <c r="AP50" i="105"/>
  <c r="AP7" i="105"/>
  <c r="AP39" i="105"/>
  <c r="AI28" i="105"/>
  <c r="AI60" i="105"/>
  <c r="AH28" i="105"/>
  <c r="AH60" i="105"/>
  <c r="AI26" i="105"/>
  <c r="AI58" i="105"/>
  <c r="AJ24" i="105"/>
  <c r="AJ56" i="105"/>
  <c r="AK22" i="105"/>
  <c r="AK54" i="105"/>
  <c r="AG22" i="105"/>
  <c r="AG54" i="105"/>
  <c r="AH20" i="105"/>
  <c r="AH52" i="105"/>
  <c r="AI18" i="105"/>
  <c r="AI50" i="105"/>
  <c r="AK15" i="105"/>
  <c r="AK47" i="105"/>
  <c r="AG15" i="105"/>
  <c r="AG47" i="105"/>
  <c r="AI12" i="105"/>
  <c r="AI44" i="105"/>
  <c r="AJ9" i="105"/>
  <c r="AJ41" i="105"/>
  <c r="AK7" i="105"/>
  <c r="AK39" i="105"/>
  <c r="AG7" i="105"/>
  <c r="AG39" i="105"/>
  <c r="AL26" i="105"/>
  <c r="AL58" i="105"/>
  <c r="AL22" i="105"/>
  <c r="AL54" i="105"/>
  <c r="AL18" i="105"/>
  <c r="AL50" i="105"/>
  <c r="AL12" i="105"/>
  <c r="AL44" i="105"/>
  <c r="AL7" i="105"/>
  <c r="AL39" i="105"/>
  <c r="AN22" i="105"/>
  <c r="AN54" i="105"/>
  <c r="AN12" i="105"/>
  <c r="AN44" i="105"/>
  <c r="AO28" i="105"/>
  <c r="AO60" i="105"/>
  <c r="AO24" i="105"/>
  <c r="AO56" i="105"/>
  <c r="AO20" i="105"/>
  <c r="AO52" i="105"/>
  <c r="AO15" i="105"/>
  <c r="AO47" i="105"/>
  <c r="AO9" i="105"/>
  <c r="AO41" i="105"/>
  <c r="AH16" i="105"/>
  <c r="AH48" i="105"/>
  <c r="E28" i="107"/>
  <c r="E60" i="107"/>
  <c r="D26" i="107"/>
  <c r="D58" i="107"/>
  <c r="C24" i="107"/>
  <c r="C56" i="107"/>
  <c r="E20" i="107"/>
  <c r="E52" i="107"/>
  <c r="D18" i="107"/>
  <c r="D50" i="107"/>
  <c r="D28" i="107"/>
  <c r="D60" i="107"/>
  <c r="C26" i="107"/>
  <c r="C58" i="107"/>
  <c r="E22" i="107"/>
  <c r="E54" i="107"/>
  <c r="D20" i="107"/>
  <c r="D52" i="107"/>
  <c r="C18" i="107"/>
  <c r="C50" i="107"/>
  <c r="E12" i="107"/>
  <c r="E44" i="107"/>
  <c r="D9" i="107"/>
  <c r="D41" i="107"/>
  <c r="C7" i="107"/>
  <c r="C39" i="107"/>
  <c r="C28" i="107"/>
  <c r="C60" i="107"/>
  <c r="E24" i="107"/>
  <c r="E56" i="107"/>
  <c r="D22" i="107"/>
  <c r="D54" i="107"/>
  <c r="C20" i="107"/>
  <c r="C52" i="107"/>
  <c r="E15" i="107"/>
  <c r="E47" i="107"/>
  <c r="D12" i="107"/>
  <c r="D44" i="107"/>
  <c r="C9" i="107"/>
  <c r="C41" i="107"/>
  <c r="C15" i="107"/>
  <c r="C47" i="107"/>
  <c r="E9" i="107"/>
  <c r="E41" i="107"/>
  <c r="D7" i="107"/>
  <c r="D39" i="107"/>
  <c r="E26" i="107"/>
  <c r="E58" i="107"/>
  <c r="D24" i="107"/>
  <c r="D56" i="107"/>
  <c r="C22" i="107"/>
  <c r="C54" i="107"/>
  <c r="E18" i="107"/>
  <c r="E50" i="107"/>
  <c r="D15" i="107"/>
  <c r="D47" i="107"/>
  <c r="C12" i="107"/>
  <c r="C44" i="107"/>
  <c r="E7" i="107"/>
  <c r="E39" i="107"/>
  <c r="AH13" i="105"/>
  <c r="AH45" i="105"/>
  <c r="Q26" i="105"/>
  <c r="Q58" i="105"/>
  <c r="P20" i="105"/>
  <c r="P52" i="105"/>
  <c r="S12" i="105"/>
  <c r="S44" i="105"/>
  <c r="Q7" i="105"/>
  <c r="Q39" i="105"/>
  <c r="U28" i="105"/>
  <c r="U60" i="105"/>
  <c r="Y26" i="105"/>
  <c r="Y58" i="105"/>
  <c r="X24" i="105"/>
  <c r="X56" i="105"/>
  <c r="W22" i="105"/>
  <c r="W54" i="105"/>
  <c r="Y18" i="105"/>
  <c r="Y50" i="105"/>
  <c r="AB15" i="105"/>
  <c r="AB47" i="105"/>
  <c r="AA12" i="105"/>
  <c r="AA44" i="105"/>
  <c r="AD9" i="105"/>
  <c r="AD41" i="105"/>
  <c r="Y7" i="105"/>
  <c r="Y39" i="105"/>
  <c r="AP10" i="105"/>
  <c r="AP42" i="105"/>
  <c r="AO13" i="105"/>
  <c r="AO45" i="105"/>
  <c r="T26" i="105"/>
  <c r="T58" i="105"/>
  <c r="S20" i="105"/>
  <c r="S52" i="105"/>
  <c r="R12" i="105"/>
  <c r="R44" i="105"/>
  <c r="P7" i="105"/>
  <c r="P39" i="105"/>
  <c r="X26" i="105"/>
  <c r="X58" i="105"/>
  <c r="Z22" i="105"/>
  <c r="Z54" i="105"/>
  <c r="AF18" i="105"/>
  <c r="AF50" i="105"/>
  <c r="AA15" i="105"/>
  <c r="AA47" i="105"/>
  <c r="AF7" i="105"/>
  <c r="AF39" i="105"/>
  <c r="AK13" i="105"/>
  <c r="AK45" i="105"/>
  <c r="P28" i="105"/>
  <c r="P60" i="105"/>
  <c r="S22" i="105"/>
  <c r="S54" i="105"/>
  <c r="T20" i="105"/>
  <c r="T52" i="105"/>
  <c r="Q18" i="105"/>
  <c r="Q50" i="105"/>
  <c r="T9" i="105"/>
  <c r="T41" i="105"/>
  <c r="AD28" i="105"/>
  <c r="AD60" i="105"/>
  <c r="AC26" i="105"/>
  <c r="AC58" i="105"/>
  <c r="AB24" i="105"/>
  <c r="AB56" i="105"/>
  <c r="AE22" i="105"/>
  <c r="AE54" i="105"/>
  <c r="AD20" i="105"/>
  <c r="AD52" i="105"/>
  <c r="U20" i="105"/>
  <c r="U52" i="105"/>
  <c r="X15" i="105"/>
  <c r="X47" i="105"/>
  <c r="W12" i="105"/>
  <c r="W44" i="105"/>
  <c r="U9" i="105"/>
  <c r="U41" i="105"/>
  <c r="AO10" i="105"/>
  <c r="AO42" i="105"/>
  <c r="AN16" i="105"/>
  <c r="AN48" i="105"/>
  <c r="S28" i="105"/>
  <c r="S60" i="105"/>
  <c r="Q24" i="105"/>
  <c r="Q56" i="105"/>
  <c r="Q15" i="105"/>
  <c r="Q47" i="105"/>
  <c r="AF26" i="105"/>
  <c r="AF58" i="105"/>
  <c r="AE24" i="105"/>
  <c r="AE56" i="105"/>
  <c r="AD22" i="105"/>
  <c r="AD54" i="105"/>
  <c r="AC20" i="105"/>
  <c r="AC52" i="105"/>
  <c r="X18" i="105"/>
  <c r="X50" i="105"/>
  <c r="W15" i="105"/>
  <c r="W47" i="105"/>
  <c r="U12" i="105"/>
  <c r="U44" i="105"/>
  <c r="Y9" i="105"/>
  <c r="Y41" i="105"/>
  <c r="X7" i="105"/>
  <c r="X39" i="105"/>
  <c r="AI10" i="105"/>
  <c r="AI42" i="105"/>
  <c r="AI13" i="105"/>
  <c r="AI45" i="105"/>
  <c r="AP13" i="105"/>
  <c r="AP45" i="105"/>
  <c r="R28" i="105"/>
  <c r="R60" i="105"/>
  <c r="S26" i="105"/>
  <c r="S58" i="105"/>
  <c r="T24" i="105"/>
  <c r="T56" i="105"/>
  <c r="P24" i="105"/>
  <c r="P56" i="105"/>
  <c r="Q22" i="105"/>
  <c r="Q54" i="105"/>
  <c r="R20" i="105"/>
  <c r="R52" i="105"/>
  <c r="S18" i="105"/>
  <c r="S50" i="105"/>
  <c r="T15" i="105"/>
  <c r="T47" i="105"/>
  <c r="P15" i="105"/>
  <c r="P47" i="105"/>
  <c r="Q12" i="105"/>
  <c r="Q44" i="105"/>
  <c r="R9" i="105"/>
  <c r="R41" i="105"/>
  <c r="S7" i="105"/>
  <c r="S39" i="105"/>
  <c r="AF28" i="105"/>
  <c r="AF60" i="105"/>
  <c r="AB28" i="105"/>
  <c r="AB60" i="105"/>
  <c r="X28" i="105"/>
  <c r="X60" i="105"/>
  <c r="AE26" i="105"/>
  <c r="AE58" i="105"/>
  <c r="AA26" i="105"/>
  <c r="AA58" i="105"/>
  <c r="W26" i="105"/>
  <c r="W58" i="105"/>
  <c r="AD24" i="105"/>
  <c r="AD56" i="105"/>
  <c r="Z24" i="105"/>
  <c r="Z56" i="105"/>
  <c r="U24" i="105"/>
  <c r="U56" i="105"/>
  <c r="AC22" i="105"/>
  <c r="AC54" i="105"/>
  <c r="Y22" i="105"/>
  <c r="Y54" i="105"/>
  <c r="AF20" i="105"/>
  <c r="AF52" i="105"/>
  <c r="AB20" i="105"/>
  <c r="AB52" i="105"/>
  <c r="X20" i="105"/>
  <c r="X52" i="105"/>
  <c r="AE18" i="105"/>
  <c r="AE50" i="105"/>
  <c r="AA18" i="105"/>
  <c r="AA50" i="105"/>
  <c r="W18" i="105"/>
  <c r="W50" i="105"/>
  <c r="AD15" i="105"/>
  <c r="AD47" i="105"/>
  <c r="Z15" i="105"/>
  <c r="Z47" i="105"/>
  <c r="U15" i="105"/>
  <c r="U47" i="105"/>
  <c r="AC12" i="105"/>
  <c r="AC44" i="105"/>
  <c r="Y12" i="105"/>
  <c r="Y44" i="105"/>
  <c r="AF9" i="105"/>
  <c r="AF41" i="105"/>
  <c r="AB9" i="105"/>
  <c r="AB41" i="105"/>
  <c r="X9" i="105"/>
  <c r="X41" i="105"/>
  <c r="AE7" i="105"/>
  <c r="AE39" i="105"/>
  <c r="AA7" i="105"/>
  <c r="AA39" i="105"/>
  <c r="W7" i="105"/>
  <c r="W39" i="105"/>
  <c r="AN13" i="105"/>
  <c r="AN45" i="105"/>
  <c r="AJ10" i="105"/>
  <c r="AJ42" i="105"/>
  <c r="AI16" i="105"/>
  <c r="AI48" i="105"/>
  <c r="AK16" i="105"/>
  <c r="AK48" i="105"/>
  <c r="AM10" i="105"/>
  <c r="AM42" i="105"/>
  <c r="AG10" i="105"/>
  <c r="AG42" i="105"/>
  <c r="AG16" i="105"/>
  <c r="AG48" i="105"/>
  <c r="T28" i="105"/>
  <c r="T60" i="105"/>
  <c r="R24" i="105"/>
  <c r="R56" i="105"/>
  <c r="R15" i="105"/>
  <c r="R47" i="105"/>
  <c r="P9" i="105"/>
  <c r="P41" i="105"/>
  <c r="Z28" i="105"/>
  <c r="Z60" i="105"/>
  <c r="AF24" i="105"/>
  <c r="AF56" i="105"/>
  <c r="AA22" i="105"/>
  <c r="AA54" i="105"/>
  <c r="Z20" i="105"/>
  <c r="Z52" i="105"/>
  <c r="AC18" i="105"/>
  <c r="AC50" i="105"/>
  <c r="AF15" i="105"/>
  <c r="AF47" i="105"/>
  <c r="AE12" i="105"/>
  <c r="AE44" i="105"/>
  <c r="Z9" i="105"/>
  <c r="Z41" i="105"/>
  <c r="AC7" i="105"/>
  <c r="AC39" i="105"/>
  <c r="AM16" i="105"/>
  <c r="AM48" i="105"/>
  <c r="AL16" i="105"/>
  <c r="AL48" i="105"/>
  <c r="AJ16" i="105"/>
  <c r="AJ48" i="105"/>
  <c r="P26" i="105"/>
  <c r="P58" i="105"/>
  <c r="R22" i="105"/>
  <c r="R54" i="105"/>
  <c r="T18" i="105"/>
  <c r="T50" i="105"/>
  <c r="P18" i="105"/>
  <c r="P50" i="105"/>
  <c r="S9" i="105"/>
  <c r="S41" i="105"/>
  <c r="T7" i="105"/>
  <c r="T39" i="105"/>
  <c r="AC28" i="105"/>
  <c r="AC60" i="105"/>
  <c r="Y28" i="105"/>
  <c r="Y60" i="105"/>
  <c r="AB26" i="105"/>
  <c r="AB58" i="105"/>
  <c r="AA24" i="105"/>
  <c r="AA56" i="105"/>
  <c r="W24" i="105"/>
  <c r="W56" i="105"/>
  <c r="U22" i="105"/>
  <c r="U54" i="105"/>
  <c r="Y20" i="105"/>
  <c r="Y52" i="105"/>
  <c r="AB18" i="105"/>
  <c r="AB50" i="105"/>
  <c r="AE15" i="105"/>
  <c r="AE47" i="105"/>
  <c r="AD12" i="105"/>
  <c r="AD44" i="105"/>
  <c r="Z12" i="105"/>
  <c r="Z44" i="105"/>
  <c r="AC9" i="105"/>
  <c r="AC41" i="105"/>
  <c r="AB7" i="105"/>
  <c r="AB39" i="105"/>
  <c r="AO16" i="105"/>
  <c r="AO48" i="105"/>
  <c r="AG13" i="105"/>
  <c r="AG45" i="105"/>
  <c r="AL10" i="105"/>
  <c r="AL42" i="105"/>
  <c r="Q28" i="105"/>
  <c r="Q60" i="105"/>
  <c r="R26" i="105"/>
  <c r="R58" i="105"/>
  <c r="S24" i="105"/>
  <c r="S56" i="105"/>
  <c r="T22" i="105"/>
  <c r="T54" i="105"/>
  <c r="P22" i="105"/>
  <c r="P54" i="105"/>
  <c r="Q20" i="105"/>
  <c r="Q52" i="105"/>
  <c r="R18" i="105"/>
  <c r="R50" i="105"/>
  <c r="S15" i="105"/>
  <c r="S47" i="105"/>
  <c r="T12" i="105"/>
  <c r="T44" i="105"/>
  <c r="P12" i="105"/>
  <c r="P44" i="105"/>
  <c r="Q9" i="105"/>
  <c r="Q41" i="105"/>
  <c r="R7" i="105"/>
  <c r="R39" i="105"/>
  <c r="AE28" i="105"/>
  <c r="AE60" i="105"/>
  <c r="AA28" i="105"/>
  <c r="AA60" i="105"/>
  <c r="W28" i="105"/>
  <c r="W60" i="105"/>
  <c r="AD26" i="105"/>
  <c r="AD58" i="105"/>
  <c r="Z26" i="105"/>
  <c r="Z58" i="105"/>
  <c r="U26" i="105"/>
  <c r="U58" i="105"/>
  <c r="AC24" i="105"/>
  <c r="AC56" i="105"/>
  <c r="Y24" i="105"/>
  <c r="Y56" i="105"/>
  <c r="AF22" i="105"/>
  <c r="AF54" i="105"/>
  <c r="AB22" i="105"/>
  <c r="AB54" i="105"/>
  <c r="X22" i="105"/>
  <c r="X54" i="105"/>
  <c r="AE20" i="105"/>
  <c r="AE52" i="105"/>
  <c r="AA20" i="105"/>
  <c r="AA52" i="105"/>
  <c r="W20" i="105"/>
  <c r="W52" i="105"/>
  <c r="AD18" i="105"/>
  <c r="AD50" i="105"/>
  <c r="Z18" i="105"/>
  <c r="Z50" i="105"/>
  <c r="U18" i="105"/>
  <c r="U50" i="105"/>
  <c r="AC15" i="105"/>
  <c r="AC47" i="105"/>
  <c r="Y15" i="105"/>
  <c r="Y47" i="105"/>
  <c r="AF12" i="105"/>
  <c r="AF44" i="105"/>
  <c r="AB12" i="105"/>
  <c r="AB44" i="105"/>
  <c r="X12" i="105"/>
  <c r="X44" i="105"/>
  <c r="AE9" i="105"/>
  <c r="AE41" i="105"/>
  <c r="AA9" i="105"/>
  <c r="AA41" i="105"/>
  <c r="W9" i="105"/>
  <c r="W41" i="105"/>
  <c r="AD7" i="105"/>
  <c r="AD39" i="105"/>
  <c r="Z7" i="105"/>
  <c r="Z39" i="105"/>
  <c r="U7" i="105"/>
  <c r="U39" i="105"/>
  <c r="AL13" i="105"/>
  <c r="AL45" i="105"/>
  <c r="AJ13" i="105"/>
  <c r="AJ45" i="105"/>
  <c r="AN10" i="105"/>
  <c r="AN42" i="105"/>
  <c r="AP16" i="105"/>
  <c r="AP48" i="105"/>
  <c r="AH10" i="105"/>
  <c r="AH42" i="105"/>
  <c r="AK10" i="105"/>
  <c r="AK42" i="105"/>
  <c r="AM13" i="105"/>
  <c r="AM45" i="105"/>
  <c r="E10" i="107"/>
  <c r="E42" i="107"/>
  <c r="C13" i="107"/>
  <c r="C45" i="107"/>
  <c r="C16" i="107"/>
  <c r="C48" i="107"/>
  <c r="E13" i="107"/>
  <c r="E45" i="107"/>
  <c r="E16" i="107"/>
  <c r="E48" i="107"/>
  <c r="C10" i="107"/>
  <c r="C42" i="107"/>
  <c r="D10" i="107"/>
  <c r="D42" i="107"/>
  <c r="D13" i="107"/>
  <c r="D45" i="107"/>
  <c r="D16" i="107"/>
  <c r="D48" i="107"/>
  <c r="X10" i="105"/>
  <c r="X42" i="105"/>
  <c r="AC13" i="105"/>
  <c r="AC45" i="105"/>
  <c r="R10" i="105"/>
  <c r="R42" i="105"/>
  <c r="AE10" i="105"/>
  <c r="AE42" i="105"/>
  <c r="Y10" i="105"/>
  <c r="Y42" i="105"/>
  <c r="AD13" i="105"/>
  <c r="AD45" i="105"/>
  <c r="S10" i="105"/>
  <c r="S42" i="105"/>
  <c r="AC16" i="105"/>
  <c r="AC48" i="105"/>
  <c r="W13" i="105"/>
  <c r="W45" i="105"/>
  <c r="AB16" i="105"/>
  <c r="AB48" i="105"/>
  <c r="R13" i="105"/>
  <c r="R45" i="105"/>
  <c r="AF13" i="105"/>
  <c r="AF45" i="105"/>
  <c r="AD16" i="105"/>
  <c r="AD48" i="105"/>
  <c r="Z13" i="105"/>
  <c r="Z45" i="105"/>
  <c r="AD10" i="105"/>
  <c r="AD42" i="105"/>
  <c r="X16" i="105"/>
  <c r="X48" i="105"/>
  <c r="AA10" i="105"/>
  <c r="AA42" i="105"/>
  <c r="AB10" i="105"/>
  <c r="AB42" i="105"/>
  <c r="P13" i="105"/>
  <c r="P45" i="105"/>
  <c r="AB13" i="105"/>
  <c r="AB45" i="105"/>
  <c r="U10" i="105"/>
  <c r="U42" i="105"/>
  <c r="P16" i="105"/>
  <c r="P48" i="105"/>
  <c r="Y13" i="105"/>
  <c r="Y45" i="105"/>
  <c r="R16" i="105"/>
  <c r="R48" i="105"/>
  <c r="Q10" i="105"/>
  <c r="Q42" i="105"/>
  <c r="AE16" i="105"/>
  <c r="AE48" i="105"/>
  <c r="X13" i="105"/>
  <c r="X45" i="105"/>
  <c r="T10" i="105"/>
  <c r="T42" i="105"/>
  <c r="Q13" i="105"/>
  <c r="Q45" i="105"/>
  <c r="U16" i="105"/>
  <c r="U48" i="105"/>
  <c r="AC10" i="105"/>
  <c r="AC42" i="105"/>
  <c r="W16" i="105"/>
  <c r="W48" i="105"/>
  <c r="S16" i="105"/>
  <c r="S48" i="105"/>
  <c r="AA13" i="105"/>
  <c r="AA45" i="105"/>
  <c r="AF16" i="105"/>
  <c r="AF48" i="105"/>
  <c r="S13" i="105"/>
  <c r="S45" i="105"/>
  <c r="AF10" i="105"/>
  <c r="AF42" i="105"/>
  <c r="Z16" i="105"/>
  <c r="Z48" i="105"/>
  <c r="T13" i="105"/>
  <c r="T45" i="105"/>
  <c r="Y16" i="105"/>
  <c r="Y48" i="105"/>
  <c r="U13" i="105"/>
  <c r="U45" i="105"/>
  <c r="AA16" i="105"/>
  <c r="AA48" i="105"/>
  <c r="W10" i="105"/>
  <c r="W42" i="105"/>
  <c r="Z10" i="105"/>
  <c r="Z42" i="105"/>
  <c r="AE13" i="105"/>
  <c r="AE45" i="105"/>
  <c r="P10" i="105"/>
  <c r="P42" i="105"/>
  <c r="T16" i="105"/>
  <c r="T48" i="105"/>
  <c r="Q16" i="105"/>
  <c r="Q48" i="105"/>
  <c r="L16" i="105"/>
  <c r="L48" i="105"/>
  <c r="H28" i="105"/>
  <c r="H60" i="105"/>
  <c r="H9" i="105"/>
  <c r="H41" i="105"/>
  <c r="J28" i="105"/>
  <c r="J60" i="105"/>
  <c r="M28" i="105"/>
  <c r="M60" i="105"/>
  <c r="O24" i="105"/>
  <c r="O56" i="105"/>
  <c r="M20" i="105"/>
  <c r="M52" i="105"/>
  <c r="L15" i="105"/>
  <c r="L47" i="105"/>
  <c r="O7" i="105"/>
  <c r="O39" i="105"/>
  <c r="G22" i="105"/>
  <c r="G54" i="105"/>
  <c r="H26" i="105"/>
  <c r="H58" i="105"/>
  <c r="H18" i="105"/>
  <c r="H50" i="105"/>
  <c r="H7" i="105"/>
  <c r="H39" i="105"/>
  <c r="I22" i="105"/>
  <c r="I54" i="105"/>
  <c r="I12" i="105"/>
  <c r="I44" i="105"/>
  <c r="J26" i="105"/>
  <c r="J58" i="105"/>
  <c r="J18" i="105"/>
  <c r="J50" i="105"/>
  <c r="J7" i="105"/>
  <c r="J39" i="105"/>
  <c r="L28" i="105"/>
  <c r="L60" i="105"/>
  <c r="M26" i="105"/>
  <c r="M58" i="105"/>
  <c r="N24" i="105"/>
  <c r="N56" i="105"/>
  <c r="O22" i="105"/>
  <c r="O54" i="105"/>
  <c r="K22" i="105"/>
  <c r="K54" i="105"/>
  <c r="L20" i="105"/>
  <c r="L52" i="105"/>
  <c r="M18" i="105"/>
  <c r="M50" i="105"/>
  <c r="O15" i="105"/>
  <c r="O47" i="105"/>
  <c r="K15" i="105"/>
  <c r="K47" i="105"/>
  <c r="L12" i="105"/>
  <c r="L44" i="105"/>
  <c r="M9" i="105"/>
  <c r="M41" i="105"/>
  <c r="N7" i="105"/>
  <c r="N39" i="105"/>
  <c r="I15" i="105"/>
  <c r="I47" i="105"/>
  <c r="J20" i="105"/>
  <c r="J52" i="105"/>
  <c r="N26" i="105"/>
  <c r="N58" i="105"/>
  <c r="L22" i="105"/>
  <c r="L54" i="105"/>
  <c r="N18" i="105"/>
  <c r="N50" i="105"/>
  <c r="M12" i="105"/>
  <c r="M44" i="105"/>
  <c r="K7" i="105"/>
  <c r="K39" i="105"/>
  <c r="G24" i="105"/>
  <c r="G56" i="105"/>
  <c r="H24" i="105"/>
  <c r="H56" i="105"/>
  <c r="H15" i="105"/>
  <c r="H47" i="105"/>
  <c r="I28" i="105"/>
  <c r="I60" i="105"/>
  <c r="I20" i="105"/>
  <c r="I52" i="105"/>
  <c r="I9" i="105"/>
  <c r="I41" i="105"/>
  <c r="J24" i="105"/>
  <c r="J56" i="105"/>
  <c r="J15" i="105"/>
  <c r="J47" i="105"/>
  <c r="O28" i="105"/>
  <c r="O60" i="105"/>
  <c r="K28" i="105"/>
  <c r="K60" i="105"/>
  <c r="L26" i="105"/>
  <c r="L58" i="105"/>
  <c r="M24" i="105"/>
  <c r="M56" i="105"/>
  <c r="N22" i="105"/>
  <c r="N54" i="105"/>
  <c r="O20" i="105"/>
  <c r="O52" i="105"/>
  <c r="K20" i="105"/>
  <c r="K52" i="105"/>
  <c r="L18" i="105"/>
  <c r="L50" i="105"/>
  <c r="N15" i="105"/>
  <c r="N47" i="105"/>
  <c r="O12" i="105"/>
  <c r="O44" i="105"/>
  <c r="K12" i="105"/>
  <c r="K44" i="105"/>
  <c r="L9" i="105"/>
  <c r="L41" i="105"/>
  <c r="M7" i="105"/>
  <c r="M39" i="105"/>
  <c r="F15" i="105"/>
  <c r="F47" i="105"/>
  <c r="H20" i="105"/>
  <c r="H52" i="105"/>
  <c r="I24" i="105"/>
  <c r="I56" i="105"/>
  <c r="J9" i="105"/>
  <c r="J41" i="105"/>
  <c r="K24" i="105"/>
  <c r="K56" i="105"/>
  <c r="N9" i="105"/>
  <c r="N41" i="105"/>
  <c r="F9" i="105"/>
  <c r="F41" i="105"/>
  <c r="G28" i="105"/>
  <c r="G60" i="105"/>
  <c r="H22" i="105"/>
  <c r="H54" i="105"/>
  <c r="H12" i="105"/>
  <c r="H44" i="105"/>
  <c r="I26" i="105"/>
  <c r="I58" i="105"/>
  <c r="I18" i="105"/>
  <c r="I50" i="105"/>
  <c r="I7" i="105"/>
  <c r="I39" i="105"/>
  <c r="J22" i="105"/>
  <c r="J54" i="105"/>
  <c r="J12" i="105"/>
  <c r="J44" i="105"/>
  <c r="N28" i="105"/>
  <c r="N60" i="105"/>
  <c r="O26" i="105"/>
  <c r="O58" i="105"/>
  <c r="K26" i="105"/>
  <c r="K58" i="105"/>
  <c r="L24" i="105"/>
  <c r="L56" i="105"/>
  <c r="M22" i="105"/>
  <c r="M54" i="105"/>
  <c r="N20" i="105"/>
  <c r="N52" i="105"/>
  <c r="O18" i="105"/>
  <c r="O50" i="105"/>
  <c r="K18" i="105"/>
  <c r="K50" i="105"/>
  <c r="M15" i="105"/>
  <c r="M47" i="105"/>
  <c r="N12" i="105"/>
  <c r="N44" i="105"/>
  <c r="O9" i="105"/>
  <c r="O41" i="105"/>
  <c r="K9" i="105"/>
  <c r="K41" i="105"/>
  <c r="L7" i="105"/>
  <c r="L39" i="105"/>
  <c r="F16" i="105"/>
  <c r="F48" i="105"/>
  <c r="I13" i="105"/>
  <c r="I45" i="105"/>
  <c r="L10" i="105"/>
  <c r="L42" i="105"/>
  <c r="F13" i="105"/>
  <c r="F45" i="105"/>
  <c r="N16" i="105"/>
  <c r="N48" i="105"/>
  <c r="O10" i="105"/>
  <c r="O42" i="105"/>
  <c r="L13" i="105"/>
  <c r="L45" i="105"/>
  <c r="K16" i="105"/>
  <c r="K48" i="105"/>
  <c r="J13" i="105"/>
  <c r="J45" i="105"/>
  <c r="O16" i="105"/>
  <c r="O48" i="105"/>
  <c r="M16" i="105"/>
  <c r="M48" i="105"/>
  <c r="H10" i="105"/>
  <c r="H42" i="105"/>
  <c r="J10" i="105"/>
  <c r="J42" i="105"/>
  <c r="M10" i="105"/>
  <c r="M42" i="105"/>
  <c r="O13" i="105"/>
  <c r="O45" i="105"/>
  <c r="H13" i="105"/>
  <c r="H45" i="105"/>
  <c r="M13" i="105"/>
  <c r="M45" i="105"/>
  <c r="J16" i="105"/>
  <c r="J48" i="105"/>
  <c r="N13" i="105"/>
  <c r="N45" i="105"/>
  <c r="K10" i="105"/>
  <c r="K42" i="105"/>
  <c r="H16" i="105"/>
  <c r="H48" i="105"/>
  <c r="I16" i="105"/>
  <c r="I48" i="105"/>
  <c r="I10" i="105"/>
  <c r="I42" i="105"/>
  <c r="K13" i="105"/>
  <c r="K45" i="105"/>
  <c r="N10" i="105"/>
  <c r="N42" i="105"/>
  <c r="G9" i="105"/>
  <c r="G41" i="105"/>
  <c r="F7" i="105"/>
  <c r="F39" i="105"/>
  <c r="G10" i="105"/>
  <c r="G42" i="105"/>
  <c r="G7" i="105"/>
  <c r="G39" i="105"/>
  <c r="G15" i="105"/>
  <c r="G47" i="105"/>
  <c r="G16" i="105"/>
  <c r="G48" i="105"/>
  <c r="G26" i="105"/>
  <c r="G58" i="105"/>
  <c r="G20" i="105"/>
  <c r="G52" i="105"/>
  <c r="G18" i="105"/>
  <c r="G50" i="105"/>
  <c r="F10" i="105"/>
  <c r="F42" i="105"/>
  <c r="G12" i="105"/>
  <c r="G44" i="105"/>
  <c r="G13" i="105"/>
  <c r="G45" i="105"/>
  <c r="B3" i="53"/>
  <c r="B4" i="53"/>
  <c r="B4" i="30"/>
  <c r="B5" i="30"/>
  <c r="B19" i="30"/>
  <c r="B7" i="30"/>
  <c r="B21" i="30"/>
  <c r="B8" i="52"/>
  <c r="BL3" i="45"/>
  <c r="BL83" i="45"/>
  <c r="BM3" i="45"/>
  <c r="BM83" i="45"/>
  <c r="BN3" i="45"/>
  <c r="BO3" i="45"/>
  <c r="BO83" i="45"/>
  <c r="BP3" i="45"/>
  <c r="BP83" i="45"/>
  <c r="BQ3" i="45"/>
  <c r="BQ83" i="45"/>
  <c r="BR3" i="45"/>
  <c r="BR83" i="45"/>
  <c r="BS3" i="45"/>
  <c r="BS83" i="45"/>
  <c r="BT3" i="45"/>
  <c r="BT83" i="45"/>
  <c r="BU3" i="45"/>
  <c r="BU83" i="45"/>
  <c r="BV3" i="45"/>
  <c r="BV83" i="45"/>
  <c r="BW3" i="45"/>
  <c r="BW83" i="45"/>
  <c r="BX3" i="45"/>
  <c r="BX83" i="45"/>
  <c r="BY3" i="45"/>
  <c r="BY83" i="45"/>
  <c r="BZ3" i="45"/>
  <c r="BZ83" i="45"/>
  <c r="CA3" i="45"/>
  <c r="CA83" i="45"/>
  <c r="CB3" i="45"/>
  <c r="CB83" i="45"/>
  <c r="CC3" i="45"/>
  <c r="CC83" i="45"/>
  <c r="CD3" i="45"/>
  <c r="CD83" i="45"/>
  <c r="CE3" i="45"/>
  <c r="CE83" i="45"/>
  <c r="BL4" i="45"/>
  <c r="BL84" i="45"/>
  <c r="BM4" i="45"/>
  <c r="BM84" i="45"/>
  <c r="BN4" i="45"/>
  <c r="BN84" i="45"/>
  <c r="BO4" i="45"/>
  <c r="BO84" i="45"/>
  <c r="BP4" i="45"/>
  <c r="BP84" i="45"/>
  <c r="BQ4" i="45"/>
  <c r="BQ84" i="45"/>
  <c r="BR4" i="45"/>
  <c r="BR84" i="45"/>
  <c r="BS4" i="45"/>
  <c r="BS84" i="45"/>
  <c r="BT4" i="45"/>
  <c r="BT84" i="45"/>
  <c r="BU4" i="45"/>
  <c r="BU84" i="45"/>
  <c r="BV4" i="45"/>
  <c r="BV84" i="45"/>
  <c r="BW4" i="45"/>
  <c r="BW84" i="45"/>
  <c r="BX4" i="45"/>
  <c r="BX84" i="45"/>
  <c r="BY4" i="45"/>
  <c r="BY84" i="45"/>
  <c r="BZ4" i="45"/>
  <c r="BZ84" i="45"/>
  <c r="CA4" i="45"/>
  <c r="CA84" i="45"/>
  <c r="CB4" i="45"/>
  <c r="CB84" i="45"/>
  <c r="CC4" i="45"/>
  <c r="CC84" i="45"/>
  <c r="CD4" i="45"/>
  <c r="CD84" i="45"/>
  <c r="CE4" i="45"/>
  <c r="CE84" i="45"/>
  <c r="BR6" i="45"/>
  <c r="BR86" i="45"/>
  <c r="BL3" i="44"/>
  <c r="BL83" i="44"/>
  <c r="BM3" i="44"/>
  <c r="BM83" i="44"/>
  <c r="BN3" i="44"/>
  <c r="BN83" i="44"/>
  <c r="BO3" i="44"/>
  <c r="BO83" i="44"/>
  <c r="BP3" i="44"/>
  <c r="BP83" i="44"/>
  <c r="BQ3" i="44"/>
  <c r="BR3" i="44"/>
  <c r="BR83" i="44"/>
  <c r="BS3" i="44"/>
  <c r="BS83" i="44"/>
  <c r="BT3" i="44"/>
  <c r="BT83" i="44"/>
  <c r="BU3" i="44"/>
  <c r="BU83" i="44"/>
  <c r="BV3" i="44"/>
  <c r="BV83" i="44"/>
  <c r="BW3" i="44"/>
  <c r="BW83" i="44"/>
  <c r="BX3" i="44"/>
  <c r="BX83" i="44"/>
  <c r="BY3" i="44"/>
  <c r="BY83" i="44"/>
  <c r="BZ3" i="44"/>
  <c r="BZ83" i="44"/>
  <c r="CA3" i="44"/>
  <c r="CA83" i="44"/>
  <c r="CB3" i="44"/>
  <c r="CB83" i="44"/>
  <c r="CC3" i="44"/>
  <c r="CC83" i="44"/>
  <c r="CD3" i="44"/>
  <c r="CD83" i="44"/>
  <c r="BL4" i="44"/>
  <c r="BL84" i="44"/>
  <c r="BM4" i="44"/>
  <c r="BM84" i="44"/>
  <c r="BN4" i="44"/>
  <c r="BN84" i="44"/>
  <c r="BO4" i="44"/>
  <c r="BO84" i="44"/>
  <c r="BP4" i="44"/>
  <c r="BP84" i="44"/>
  <c r="BQ4" i="44"/>
  <c r="BQ84" i="44"/>
  <c r="BR4" i="44"/>
  <c r="BR84" i="44"/>
  <c r="BS4" i="44"/>
  <c r="BS84" i="44"/>
  <c r="BT4" i="44"/>
  <c r="BT84" i="44"/>
  <c r="BU4" i="44"/>
  <c r="BU84" i="44"/>
  <c r="BV4" i="44"/>
  <c r="BV84" i="44"/>
  <c r="BW4" i="44"/>
  <c r="BW84" i="44"/>
  <c r="BX4" i="44"/>
  <c r="BX84" i="44"/>
  <c r="BY4" i="44"/>
  <c r="BY84" i="44"/>
  <c r="BZ4" i="44"/>
  <c r="BZ84" i="44"/>
  <c r="CA4" i="44"/>
  <c r="CA84" i="44"/>
  <c r="CB4" i="44"/>
  <c r="CB84" i="44"/>
  <c r="CC4" i="44"/>
  <c r="CC84" i="44"/>
  <c r="CD4" i="44"/>
  <c r="CD84" i="44"/>
  <c r="BL3" i="43"/>
  <c r="BL83" i="43"/>
  <c r="BM3" i="43"/>
  <c r="BM83" i="43"/>
  <c r="BN3" i="43"/>
  <c r="BN83" i="43"/>
  <c r="BO3" i="43"/>
  <c r="BP3" i="43"/>
  <c r="BP83" i="43"/>
  <c r="BQ3" i="43"/>
  <c r="BQ83" i="43"/>
  <c r="BR3" i="43"/>
  <c r="BR83" i="43"/>
  <c r="BS3" i="43"/>
  <c r="BS83" i="43"/>
  <c r="BT3" i="43"/>
  <c r="BT83" i="43"/>
  <c r="BU3" i="43"/>
  <c r="BU83" i="43"/>
  <c r="BV3" i="43"/>
  <c r="BV83" i="43"/>
  <c r="BW3" i="43"/>
  <c r="BW83" i="43"/>
  <c r="BX3" i="43"/>
  <c r="BX83" i="43"/>
  <c r="BY3" i="43"/>
  <c r="BY83" i="43"/>
  <c r="BZ3" i="43"/>
  <c r="BZ83" i="43"/>
  <c r="CA3" i="43"/>
  <c r="CA83" i="43"/>
  <c r="CB3" i="43"/>
  <c r="CB83" i="43"/>
  <c r="CC3" i="43"/>
  <c r="CC83" i="43"/>
  <c r="CD3" i="43"/>
  <c r="CD83" i="43"/>
  <c r="BL4" i="43"/>
  <c r="BL84" i="43"/>
  <c r="BM4" i="43"/>
  <c r="BM84" i="43"/>
  <c r="BN4" i="43"/>
  <c r="BN84" i="43"/>
  <c r="BO4" i="43"/>
  <c r="BO84" i="43"/>
  <c r="BP4" i="43"/>
  <c r="BP84" i="43"/>
  <c r="BQ4" i="43"/>
  <c r="BQ84" i="43"/>
  <c r="BR4" i="43"/>
  <c r="BR84" i="43"/>
  <c r="BS4" i="43"/>
  <c r="BS84" i="43"/>
  <c r="BT4" i="43"/>
  <c r="BT84" i="43"/>
  <c r="BU4" i="43"/>
  <c r="BU84" i="43"/>
  <c r="BV4" i="43"/>
  <c r="BV84" i="43"/>
  <c r="BW4" i="43"/>
  <c r="BW84" i="43"/>
  <c r="BX4" i="43"/>
  <c r="BX84" i="43"/>
  <c r="BY4" i="43"/>
  <c r="BY84" i="43"/>
  <c r="BZ4" i="43"/>
  <c r="BZ84" i="43"/>
  <c r="CA4" i="43"/>
  <c r="CA84" i="43"/>
  <c r="CB4" i="43"/>
  <c r="CB84" i="43"/>
  <c r="CC4" i="43"/>
  <c r="CC84" i="43"/>
  <c r="CD4" i="43"/>
  <c r="CD84" i="43"/>
  <c r="BR23" i="45"/>
  <c r="BR103" i="45"/>
  <c r="BR9" i="45"/>
  <c r="BR89" i="45"/>
  <c r="BR21" i="45"/>
  <c r="BR101" i="45"/>
  <c r="BR7" i="45"/>
  <c r="BR87" i="45"/>
  <c r="BR18" i="45"/>
  <c r="BR98" i="45"/>
  <c r="BR12" i="45"/>
  <c r="BR92" i="45"/>
  <c r="BR15" i="45"/>
  <c r="BR95" i="45"/>
  <c r="BR25" i="45"/>
  <c r="BR105" i="45"/>
  <c r="CA6" i="45"/>
  <c r="CA86" i="45"/>
  <c r="BZ6" i="44"/>
  <c r="BZ86" i="44"/>
  <c r="BZ6" i="43"/>
  <c r="BZ86" i="43"/>
  <c r="CA7" i="45"/>
  <c r="CA87" i="45"/>
  <c r="CA15" i="45"/>
  <c r="CA95" i="45"/>
  <c r="CA25" i="45"/>
  <c r="CA105" i="45"/>
  <c r="BR16" i="45"/>
  <c r="BR96" i="45"/>
  <c r="CA9" i="45"/>
  <c r="CA89" i="45"/>
  <c r="CA18" i="45"/>
  <c r="CA19" i="45"/>
  <c r="CA99" i="45"/>
  <c r="CA21" i="45"/>
  <c r="CA101" i="45"/>
  <c r="CA12" i="45"/>
  <c r="CA92" i="45"/>
  <c r="CA23" i="45"/>
  <c r="CA103" i="45"/>
  <c r="BR10" i="45"/>
  <c r="BR90" i="45"/>
  <c r="BR13" i="45"/>
  <c r="BR93" i="45"/>
  <c r="BZ15" i="44"/>
  <c r="BZ95" i="44"/>
  <c r="BZ15" i="43"/>
  <c r="BZ95" i="43"/>
  <c r="BZ9" i="44"/>
  <c r="BZ89" i="44"/>
  <c r="BZ9" i="43"/>
  <c r="BZ89" i="43"/>
  <c r="BZ18" i="44"/>
  <c r="BZ19" i="44"/>
  <c r="BZ99" i="44"/>
  <c r="BZ18" i="43"/>
  <c r="BZ12" i="44"/>
  <c r="BZ92" i="44"/>
  <c r="BZ12" i="43"/>
  <c r="BZ92" i="43"/>
  <c r="BZ21" i="44"/>
  <c r="BZ101" i="44"/>
  <c r="BZ21" i="43"/>
  <c r="BZ101" i="43"/>
  <c r="BZ25" i="44"/>
  <c r="BZ105" i="44"/>
  <c r="BZ25" i="43"/>
  <c r="BZ105" i="43"/>
  <c r="BZ7" i="44"/>
  <c r="BZ87" i="44"/>
  <c r="BZ7" i="43"/>
  <c r="BZ87" i="43"/>
  <c r="BZ23" i="44"/>
  <c r="BZ103" i="44"/>
  <c r="BZ23" i="43"/>
  <c r="BZ103" i="43"/>
  <c r="CA13" i="45"/>
  <c r="CA93" i="45"/>
  <c r="CA16" i="45"/>
  <c r="CA96" i="45"/>
  <c r="CA10" i="45"/>
  <c r="CA90" i="45"/>
  <c r="BZ13" i="44"/>
  <c r="BZ93" i="44"/>
  <c r="BZ13" i="43"/>
  <c r="BZ93" i="43"/>
  <c r="BZ10" i="44"/>
  <c r="BZ90" i="44"/>
  <c r="BZ10" i="43"/>
  <c r="BZ90" i="43"/>
  <c r="BZ16" i="44"/>
  <c r="BZ96" i="44"/>
  <c r="BZ16" i="43"/>
  <c r="BZ96" i="43"/>
  <c r="BP6" i="45"/>
  <c r="BU6" i="45"/>
  <c r="BU86" i="45"/>
  <c r="BY6" i="45"/>
  <c r="BY86" i="45"/>
  <c r="CD6" i="45"/>
  <c r="CD86" i="45"/>
  <c r="BM6" i="45"/>
  <c r="BM39" i="45"/>
  <c r="BQ6" i="45"/>
  <c r="BV6" i="45"/>
  <c r="BV86" i="45"/>
  <c r="CE6" i="45"/>
  <c r="CE86" i="45"/>
  <c r="BN6" i="45"/>
  <c r="BN27" i="45"/>
  <c r="BN66" i="45"/>
  <c r="BS6" i="45"/>
  <c r="BS86" i="45"/>
  <c r="BW6" i="45"/>
  <c r="BW86" i="45"/>
  <c r="CB6" i="45"/>
  <c r="CB86" i="45"/>
  <c r="BO6" i="45"/>
  <c r="BT6" i="45"/>
  <c r="BT86" i="45"/>
  <c r="BX6" i="45"/>
  <c r="BX86" i="45"/>
  <c r="CC6" i="45"/>
  <c r="CC86" i="45"/>
  <c r="BL6" i="45"/>
  <c r="BL27" i="45"/>
  <c r="BL66" i="45"/>
  <c r="BZ6" i="45"/>
  <c r="BZ86" i="45"/>
  <c r="BW6" i="44"/>
  <c r="BW86" i="44"/>
  <c r="BW6" i="43"/>
  <c r="BW86" i="43"/>
  <c r="BL6" i="44"/>
  <c r="BL27" i="44"/>
  <c r="BL66" i="44"/>
  <c r="BL6" i="43"/>
  <c r="BL86" i="43"/>
  <c r="BP6" i="44"/>
  <c r="BP86" i="44"/>
  <c r="BP6" i="43"/>
  <c r="BP86" i="43"/>
  <c r="BT6" i="44"/>
  <c r="BT86" i="44"/>
  <c r="BT6" i="43"/>
  <c r="BT86" i="43"/>
  <c r="BX6" i="43"/>
  <c r="BX86" i="43"/>
  <c r="BX6" i="44"/>
  <c r="BX86" i="44"/>
  <c r="CC6" i="44"/>
  <c r="CC86" i="44"/>
  <c r="CC6" i="43"/>
  <c r="CC86" i="43"/>
  <c r="BS6" i="44"/>
  <c r="BS86" i="44"/>
  <c r="BS6" i="43"/>
  <c r="BS86" i="43"/>
  <c r="CB6" i="44"/>
  <c r="CB86" i="44"/>
  <c r="CB6" i="43"/>
  <c r="CB86" i="43"/>
  <c r="BM6" i="44"/>
  <c r="BM86" i="44"/>
  <c r="BM6" i="43"/>
  <c r="BM86" i="43"/>
  <c r="BQ6" i="44"/>
  <c r="BQ27" i="44"/>
  <c r="BQ66" i="44"/>
  <c r="BQ6" i="43"/>
  <c r="BU6" i="44"/>
  <c r="BU86" i="44"/>
  <c r="BU6" i="43"/>
  <c r="BU86" i="43"/>
  <c r="BY6" i="44"/>
  <c r="BY86" i="44"/>
  <c r="BY6" i="43"/>
  <c r="BY86" i="43"/>
  <c r="CD6" i="43"/>
  <c r="CD86" i="43"/>
  <c r="CD6" i="44"/>
  <c r="CD86" i="44"/>
  <c r="BO6" i="44"/>
  <c r="BO6" i="43"/>
  <c r="BO86" i="43"/>
  <c r="BN6" i="44"/>
  <c r="BN86" i="44"/>
  <c r="BN6" i="43"/>
  <c r="BR6" i="44"/>
  <c r="BR86" i="44"/>
  <c r="BR6" i="43"/>
  <c r="BR86" i="43"/>
  <c r="BV6" i="44"/>
  <c r="BV86" i="44"/>
  <c r="BV6" i="43"/>
  <c r="BV86" i="43"/>
  <c r="CA6" i="44"/>
  <c r="CA86" i="44"/>
  <c r="CA6" i="43"/>
  <c r="CA86" i="43"/>
  <c r="BQ71" i="45"/>
  <c r="BP71" i="45"/>
  <c r="BO71" i="45"/>
  <c r="BN71" i="45"/>
  <c r="BM71" i="45"/>
  <c r="BL71" i="45"/>
  <c r="BB71" i="45"/>
  <c r="AL71" i="45"/>
  <c r="AK71" i="45"/>
  <c r="AJ71" i="45"/>
  <c r="AI71" i="45"/>
  <c r="AH71" i="45"/>
  <c r="AG71" i="45"/>
  <c r="AD71" i="45"/>
  <c r="AB71" i="45"/>
  <c r="AA71" i="45"/>
  <c r="Z71" i="45"/>
  <c r="Y71" i="45"/>
  <c r="U71" i="45"/>
  <c r="T71" i="45"/>
  <c r="S71" i="45"/>
  <c r="P71" i="45"/>
  <c r="J71" i="45"/>
  <c r="H71" i="45"/>
  <c r="F71" i="45"/>
  <c r="C71" i="45"/>
  <c r="BQ68" i="45"/>
  <c r="BP68" i="45"/>
  <c r="BO68" i="45"/>
  <c r="BN68" i="45"/>
  <c r="BM68" i="45"/>
  <c r="BL68" i="45"/>
  <c r="BB68" i="45"/>
  <c r="AL68" i="45"/>
  <c r="AK68" i="45"/>
  <c r="AJ68" i="45"/>
  <c r="AI68" i="45"/>
  <c r="AH68" i="45"/>
  <c r="AG68" i="45"/>
  <c r="AD68" i="45"/>
  <c r="AB68" i="45"/>
  <c r="AA68" i="45"/>
  <c r="Z68" i="45"/>
  <c r="Y68" i="45"/>
  <c r="U68" i="45"/>
  <c r="T68" i="45"/>
  <c r="S68" i="45"/>
  <c r="P68" i="45"/>
  <c r="J68" i="45"/>
  <c r="H68" i="45"/>
  <c r="F68" i="45"/>
  <c r="C68" i="45"/>
  <c r="BQ49" i="45"/>
  <c r="BP49" i="45"/>
  <c r="BO49" i="45"/>
  <c r="BN49" i="45"/>
  <c r="BM49" i="45"/>
  <c r="BL49" i="45"/>
  <c r="BB49" i="45"/>
  <c r="AL49" i="45"/>
  <c r="AK49" i="45"/>
  <c r="AJ49" i="45"/>
  <c r="AI49" i="45"/>
  <c r="AH49" i="45"/>
  <c r="AG49" i="45"/>
  <c r="AD49" i="45"/>
  <c r="AB49" i="45"/>
  <c r="AA49" i="45"/>
  <c r="Z49" i="45"/>
  <c r="Y49" i="45"/>
  <c r="U49" i="45"/>
  <c r="T49" i="45"/>
  <c r="S49" i="45"/>
  <c r="P49" i="45"/>
  <c r="J49" i="45"/>
  <c r="H49" i="45"/>
  <c r="F49" i="45"/>
  <c r="C49" i="45"/>
  <c r="BQ48" i="45"/>
  <c r="BP48" i="45"/>
  <c r="BO48" i="45"/>
  <c r="BN48" i="45"/>
  <c r="BM48" i="45"/>
  <c r="BL48" i="45"/>
  <c r="BB48" i="45"/>
  <c r="AL48" i="45"/>
  <c r="AK48" i="45"/>
  <c r="AJ48" i="45"/>
  <c r="AI48" i="45"/>
  <c r="AH48" i="45"/>
  <c r="AG48" i="45"/>
  <c r="AD48" i="45"/>
  <c r="AB48" i="45"/>
  <c r="AA48" i="45"/>
  <c r="Z48" i="45"/>
  <c r="Y48" i="45"/>
  <c r="U48" i="45"/>
  <c r="T48" i="45"/>
  <c r="S48" i="45"/>
  <c r="P48" i="45"/>
  <c r="J48" i="45"/>
  <c r="H48" i="45"/>
  <c r="F48" i="45"/>
  <c r="C48" i="45"/>
  <c r="BQ43" i="45"/>
  <c r="BP43" i="45"/>
  <c r="BO43" i="45"/>
  <c r="BN43" i="45"/>
  <c r="BM43" i="45"/>
  <c r="BL43" i="45"/>
  <c r="BB43" i="45"/>
  <c r="AL43" i="45"/>
  <c r="AK43" i="45"/>
  <c r="AJ43" i="45"/>
  <c r="AI43" i="45"/>
  <c r="AH43" i="45"/>
  <c r="AG43" i="45"/>
  <c r="AD43" i="45"/>
  <c r="AB43" i="45"/>
  <c r="AA43" i="45"/>
  <c r="Z43" i="45"/>
  <c r="Y43" i="45"/>
  <c r="U43" i="45"/>
  <c r="T43" i="45"/>
  <c r="S43" i="45"/>
  <c r="P43" i="45"/>
  <c r="J43" i="45"/>
  <c r="H43" i="45"/>
  <c r="F43" i="45"/>
  <c r="C43" i="45"/>
  <c r="BQ42" i="45"/>
  <c r="BP42" i="45"/>
  <c r="BO42" i="45"/>
  <c r="BN42" i="45"/>
  <c r="BM42" i="45"/>
  <c r="BL42" i="45"/>
  <c r="BB42" i="45"/>
  <c r="AL42" i="45"/>
  <c r="AK42" i="45"/>
  <c r="AJ42" i="45"/>
  <c r="AI42" i="45"/>
  <c r="AH42" i="45"/>
  <c r="AG42" i="45"/>
  <c r="AD42" i="45"/>
  <c r="AB42" i="45"/>
  <c r="AA42" i="45"/>
  <c r="Z42" i="45"/>
  <c r="Y42" i="45"/>
  <c r="U42" i="45"/>
  <c r="T42" i="45"/>
  <c r="S42" i="45"/>
  <c r="P42" i="45"/>
  <c r="J42" i="45"/>
  <c r="H42" i="45"/>
  <c r="F42" i="45"/>
  <c r="C42" i="45"/>
  <c r="B32" i="45"/>
  <c r="BQ30" i="45"/>
  <c r="BQ69" i="45"/>
  <c r="BP30" i="45"/>
  <c r="BP69" i="45"/>
  <c r="BO30" i="45"/>
  <c r="BO69" i="45"/>
  <c r="BN30" i="45"/>
  <c r="BN69" i="45"/>
  <c r="BM30" i="45"/>
  <c r="BM69" i="45"/>
  <c r="BL30" i="45"/>
  <c r="BL69" i="45"/>
  <c r="BK30" i="45"/>
  <c r="BJ30" i="45"/>
  <c r="BI30" i="45"/>
  <c r="BH30" i="45"/>
  <c r="BG30" i="45"/>
  <c r="BF30" i="45"/>
  <c r="BE30" i="45"/>
  <c r="BD30" i="45"/>
  <c r="BC30" i="45"/>
  <c r="BB30" i="45"/>
  <c r="BB69" i="45"/>
  <c r="BA30" i="45"/>
  <c r="AZ30" i="45"/>
  <c r="AY30" i="45"/>
  <c r="AX30" i="45"/>
  <c r="AW30" i="45"/>
  <c r="AV30" i="45"/>
  <c r="AU30" i="45"/>
  <c r="AT30" i="45"/>
  <c r="AS30" i="45"/>
  <c r="AR30" i="45"/>
  <c r="AQ30" i="45"/>
  <c r="AP30" i="45"/>
  <c r="AO30" i="45"/>
  <c r="AN30" i="45"/>
  <c r="AM30" i="45"/>
  <c r="AL30" i="45"/>
  <c r="AL69" i="45"/>
  <c r="AK30" i="45"/>
  <c r="AK69" i="45"/>
  <c r="AJ30" i="45"/>
  <c r="AJ69" i="45"/>
  <c r="AI30" i="45"/>
  <c r="AI69" i="45"/>
  <c r="AH30" i="45"/>
  <c r="AH69" i="45"/>
  <c r="AG30" i="45"/>
  <c r="AG69" i="45"/>
  <c r="AF30" i="45"/>
  <c r="AE30" i="45"/>
  <c r="AD30" i="45"/>
  <c r="AD69" i="45"/>
  <c r="AC30" i="45"/>
  <c r="AB30" i="45"/>
  <c r="AB69" i="45"/>
  <c r="AA30" i="45"/>
  <c r="AA69" i="45"/>
  <c r="Z30" i="45"/>
  <c r="Z69" i="45"/>
  <c r="Y30" i="45"/>
  <c r="Y69" i="45"/>
  <c r="X30" i="45"/>
  <c r="W30" i="45"/>
  <c r="V30" i="45"/>
  <c r="U30" i="45"/>
  <c r="U69" i="45"/>
  <c r="T30" i="45"/>
  <c r="T69" i="45"/>
  <c r="S30" i="45"/>
  <c r="S69" i="45"/>
  <c r="R30" i="45"/>
  <c r="Q30" i="45"/>
  <c r="P30" i="45"/>
  <c r="P69" i="45"/>
  <c r="O30" i="45"/>
  <c r="N30" i="45"/>
  <c r="M30" i="45"/>
  <c r="L30" i="45"/>
  <c r="K30" i="45"/>
  <c r="J30" i="45"/>
  <c r="J69" i="45"/>
  <c r="I30" i="45"/>
  <c r="H30" i="45"/>
  <c r="H69" i="45"/>
  <c r="G30" i="45"/>
  <c r="F30" i="45"/>
  <c r="F69" i="45"/>
  <c r="E30" i="45"/>
  <c r="D30" i="45"/>
  <c r="C30" i="45"/>
  <c r="C69" i="45"/>
  <c r="B29" i="45"/>
  <c r="BK6" i="45"/>
  <c r="BK86" i="45"/>
  <c r="BJ6" i="45"/>
  <c r="BJ86" i="45"/>
  <c r="BI6" i="45"/>
  <c r="BH6" i="45"/>
  <c r="BG6" i="45"/>
  <c r="BG86" i="45"/>
  <c r="BF6" i="45"/>
  <c r="BE6" i="45"/>
  <c r="BD6" i="45"/>
  <c r="BC6" i="45"/>
  <c r="BC86" i="45"/>
  <c r="BB6" i="45"/>
  <c r="BB39" i="45"/>
  <c r="BA6" i="45"/>
  <c r="BA86" i="45"/>
  <c r="AZ6" i="45"/>
  <c r="AZ86" i="45"/>
  <c r="AY6" i="45"/>
  <c r="AY86" i="45"/>
  <c r="AX6" i="45"/>
  <c r="AX86" i="45"/>
  <c r="AW6" i="45"/>
  <c r="AV6" i="45"/>
  <c r="AV86" i="45"/>
  <c r="AU6" i="45"/>
  <c r="AU86" i="45"/>
  <c r="AT6" i="45"/>
  <c r="AS6" i="45"/>
  <c r="AR6" i="45"/>
  <c r="AR86" i="45"/>
  <c r="AQ6" i="45"/>
  <c r="AQ86" i="45"/>
  <c r="AP6" i="45"/>
  <c r="AP27" i="45"/>
  <c r="AO6" i="45"/>
  <c r="AN6" i="45"/>
  <c r="AN86" i="45"/>
  <c r="AM6" i="45"/>
  <c r="AM86" i="45"/>
  <c r="AL6" i="45"/>
  <c r="AL39" i="45"/>
  <c r="AK6" i="45"/>
  <c r="AK27" i="45"/>
  <c r="AK66" i="45"/>
  <c r="AJ6" i="45"/>
  <c r="AI6" i="45"/>
  <c r="AI27" i="45"/>
  <c r="AI66" i="45"/>
  <c r="AH6" i="45"/>
  <c r="AG6" i="45"/>
  <c r="AG27" i="45"/>
  <c r="AG66" i="45"/>
  <c r="AF6" i="45"/>
  <c r="AF86" i="45"/>
  <c r="AE6" i="45"/>
  <c r="AD6" i="45"/>
  <c r="AD27" i="45"/>
  <c r="AD66" i="45"/>
  <c r="AC6" i="45"/>
  <c r="AB6" i="45"/>
  <c r="AB86" i="45"/>
  <c r="AA6" i="45"/>
  <c r="Z6" i="45"/>
  <c r="Z27" i="45"/>
  <c r="Z66" i="45"/>
  <c r="Y6" i="45"/>
  <c r="Y39" i="45"/>
  <c r="X6" i="45"/>
  <c r="X86" i="45"/>
  <c r="W6" i="45"/>
  <c r="V6" i="45"/>
  <c r="V86" i="45"/>
  <c r="U6" i="45"/>
  <c r="U86" i="45"/>
  <c r="T6" i="45"/>
  <c r="S6" i="45"/>
  <c r="S86" i="45"/>
  <c r="R6" i="45"/>
  <c r="R86" i="45"/>
  <c r="Q6" i="45"/>
  <c r="Q86" i="45"/>
  <c r="P6" i="45"/>
  <c r="P86" i="45"/>
  <c r="O6" i="45"/>
  <c r="O86" i="45"/>
  <c r="N6" i="45"/>
  <c r="M6" i="45"/>
  <c r="M86" i="45"/>
  <c r="L6" i="45"/>
  <c r="L86" i="45"/>
  <c r="K6" i="45"/>
  <c r="K86" i="45"/>
  <c r="J6" i="45"/>
  <c r="J27" i="45"/>
  <c r="J66" i="45"/>
  <c r="I6" i="45"/>
  <c r="H6" i="45"/>
  <c r="H86" i="45"/>
  <c r="G6" i="45"/>
  <c r="G86" i="45"/>
  <c r="F6" i="45"/>
  <c r="F39" i="45"/>
  <c r="E6" i="45"/>
  <c r="E86" i="45"/>
  <c r="D6" i="45"/>
  <c r="D86" i="45"/>
  <c r="C6" i="45"/>
  <c r="B6" i="45"/>
  <c r="B86" i="45"/>
  <c r="BK4" i="45"/>
  <c r="BK84" i="45"/>
  <c r="BJ4" i="45"/>
  <c r="BJ84" i="45"/>
  <c r="BI4" i="45"/>
  <c r="BI84" i="45"/>
  <c r="BH4" i="45"/>
  <c r="BH84" i="45"/>
  <c r="BG4" i="45"/>
  <c r="BG84" i="45"/>
  <c r="BF4" i="45"/>
  <c r="BF84" i="45"/>
  <c r="BE4" i="45"/>
  <c r="BE84" i="45"/>
  <c r="BD4" i="45"/>
  <c r="BD84" i="45"/>
  <c r="BC4" i="45"/>
  <c r="BC84" i="45"/>
  <c r="BB4" i="45"/>
  <c r="BB84" i="45"/>
  <c r="BA4" i="45"/>
  <c r="BA84" i="45"/>
  <c r="AZ4" i="45"/>
  <c r="AZ84" i="45"/>
  <c r="AY4" i="45"/>
  <c r="AY84" i="45"/>
  <c r="AX4" i="45"/>
  <c r="AX84" i="45"/>
  <c r="AW4" i="45"/>
  <c r="AW84" i="45"/>
  <c r="AV4" i="45"/>
  <c r="AV84" i="45"/>
  <c r="AU4" i="45"/>
  <c r="AU84" i="45"/>
  <c r="AT4" i="45"/>
  <c r="AT84" i="45"/>
  <c r="AS4" i="45"/>
  <c r="AS84" i="45"/>
  <c r="AR4" i="45"/>
  <c r="AR84" i="45"/>
  <c r="AQ4" i="45"/>
  <c r="AQ84" i="45"/>
  <c r="AP4" i="45"/>
  <c r="AP84" i="45"/>
  <c r="AO4" i="45"/>
  <c r="AO84" i="45"/>
  <c r="AN4" i="45"/>
  <c r="AN84" i="45"/>
  <c r="AM4" i="45"/>
  <c r="AM84" i="45"/>
  <c r="AL4" i="45"/>
  <c r="AL84" i="45"/>
  <c r="AK4" i="45"/>
  <c r="AK84" i="45"/>
  <c r="AJ4" i="45"/>
  <c r="AJ84" i="45"/>
  <c r="AI4" i="45"/>
  <c r="AI84" i="45"/>
  <c r="AH4" i="45"/>
  <c r="AH84" i="45"/>
  <c r="BK3" i="45"/>
  <c r="BK83" i="45"/>
  <c r="BJ3" i="45"/>
  <c r="BJ83" i="45"/>
  <c r="BI3" i="45"/>
  <c r="BI83" i="45"/>
  <c r="BH3" i="45"/>
  <c r="BH83" i="45"/>
  <c r="BG3" i="45"/>
  <c r="BG83" i="45"/>
  <c r="BF3" i="45"/>
  <c r="BF83" i="45"/>
  <c r="BE3" i="45"/>
  <c r="BE83" i="45"/>
  <c r="BD3" i="45"/>
  <c r="BD83" i="45"/>
  <c r="BC3" i="45"/>
  <c r="BC83" i="45"/>
  <c r="BB3" i="45"/>
  <c r="BB83" i="45"/>
  <c r="BA3" i="45"/>
  <c r="BA83" i="45"/>
  <c r="AZ3" i="45"/>
  <c r="AZ83" i="45"/>
  <c r="AY3" i="45"/>
  <c r="AY83" i="45"/>
  <c r="AX3" i="45"/>
  <c r="AX83" i="45"/>
  <c r="AW3" i="45"/>
  <c r="AW83" i="45"/>
  <c r="AV3" i="45"/>
  <c r="AV83" i="45"/>
  <c r="AU3" i="45"/>
  <c r="AU83" i="45"/>
  <c r="AT3" i="45"/>
  <c r="AT83" i="45"/>
  <c r="AS3" i="45"/>
  <c r="AS83" i="45"/>
  <c r="AR3" i="45"/>
  <c r="AR83" i="45"/>
  <c r="AQ3" i="45"/>
  <c r="AQ83" i="45"/>
  <c r="AP3" i="45"/>
  <c r="AP83" i="45"/>
  <c r="AO3" i="45"/>
  <c r="AO83" i="45"/>
  <c r="AN3" i="45"/>
  <c r="AN83" i="45"/>
  <c r="AM3" i="45"/>
  <c r="AM83" i="45"/>
  <c r="AL3" i="45"/>
  <c r="AL83" i="45"/>
  <c r="AK3" i="45"/>
  <c r="AK83" i="45"/>
  <c r="AJ3" i="45"/>
  <c r="AI3" i="45"/>
  <c r="AH3" i="45"/>
  <c r="AG3" i="45"/>
  <c r="AG83" i="45"/>
  <c r="AF3" i="45"/>
  <c r="AF83" i="45"/>
  <c r="AE3" i="45"/>
  <c r="AE83" i="45"/>
  <c r="AD3" i="45"/>
  <c r="AD83" i="45"/>
  <c r="AC3" i="45"/>
  <c r="AC83" i="45"/>
  <c r="AB3" i="45"/>
  <c r="AA3" i="45"/>
  <c r="Z3" i="45"/>
  <c r="Y3" i="45"/>
  <c r="Y83" i="45"/>
  <c r="X3" i="45"/>
  <c r="X83" i="45"/>
  <c r="W3" i="45"/>
  <c r="W83" i="45"/>
  <c r="V3" i="45"/>
  <c r="V83" i="45"/>
  <c r="U3" i="45"/>
  <c r="U83" i="45"/>
  <c r="T3" i="45"/>
  <c r="T37" i="45"/>
  <c r="S3" i="45"/>
  <c r="R3" i="45"/>
  <c r="R83" i="45"/>
  <c r="Q3" i="45"/>
  <c r="Q83" i="45"/>
  <c r="P3" i="45"/>
  <c r="O3" i="45"/>
  <c r="O83" i="45"/>
  <c r="N3" i="45"/>
  <c r="N83" i="45"/>
  <c r="M3" i="45"/>
  <c r="M83" i="45"/>
  <c r="L3" i="45"/>
  <c r="L83" i="45"/>
  <c r="K3" i="45"/>
  <c r="K83" i="45"/>
  <c r="J3" i="45"/>
  <c r="J37" i="45"/>
  <c r="I3" i="45"/>
  <c r="I83" i="45"/>
  <c r="H3" i="45"/>
  <c r="H37" i="45"/>
  <c r="G3" i="45"/>
  <c r="G83" i="45"/>
  <c r="F3" i="45"/>
  <c r="F83" i="45"/>
  <c r="E3" i="45"/>
  <c r="E83" i="45"/>
  <c r="D3" i="45"/>
  <c r="D83" i="45"/>
  <c r="C3" i="45"/>
  <c r="C83" i="45"/>
  <c r="B3" i="45"/>
  <c r="B83" i="45"/>
  <c r="BQ71" i="44"/>
  <c r="BP71" i="44"/>
  <c r="BO71" i="44"/>
  <c r="BN71" i="44"/>
  <c r="BM71" i="44"/>
  <c r="BL71" i="44"/>
  <c r="BB71" i="44"/>
  <c r="AL71" i="44"/>
  <c r="AK71" i="44"/>
  <c r="AJ71" i="44"/>
  <c r="AI71" i="44"/>
  <c r="AH71" i="44"/>
  <c r="AG71" i="44"/>
  <c r="AD71" i="44"/>
  <c r="AB71" i="44"/>
  <c r="AA71" i="44"/>
  <c r="Z71" i="44"/>
  <c r="Y71" i="44"/>
  <c r="U71" i="44"/>
  <c r="T71" i="44"/>
  <c r="S71" i="44"/>
  <c r="P71" i="44"/>
  <c r="J71" i="44"/>
  <c r="H71" i="44"/>
  <c r="F71" i="44"/>
  <c r="C71" i="44"/>
  <c r="BQ68" i="44"/>
  <c r="BP68" i="44"/>
  <c r="BO68" i="44"/>
  <c r="BN68" i="44"/>
  <c r="BM68" i="44"/>
  <c r="BL68" i="44"/>
  <c r="BB68" i="44"/>
  <c r="AL68" i="44"/>
  <c r="AK68" i="44"/>
  <c r="AJ68" i="44"/>
  <c r="AI68" i="44"/>
  <c r="AH68" i="44"/>
  <c r="AG68" i="44"/>
  <c r="AD68" i="44"/>
  <c r="AB68" i="44"/>
  <c r="AA68" i="44"/>
  <c r="Z68" i="44"/>
  <c r="Y68" i="44"/>
  <c r="U68" i="44"/>
  <c r="T68" i="44"/>
  <c r="S68" i="44"/>
  <c r="P68" i="44"/>
  <c r="J68" i="44"/>
  <c r="H68" i="44"/>
  <c r="F68" i="44"/>
  <c r="C68" i="44"/>
  <c r="BQ49" i="44"/>
  <c r="BP49" i="44"/>
  <c r="BO49" i="44"/>
  <c r="BN49" i="44"/>
  <c r="BM49" i="44"/>
  <c r="BL49" i="44"/>
  <c r="BB49" i="44"/>
  <c r="AL49" i="44"/>
  <c r="AK49" i="44"/>
  <c r="AJ49" i="44"/>
  <c r="AI49" i="44"/>
  <c r="AH49" i="44"/>
  <c r="AG49" i="44"/>
  <c r="AD49" i="44"/>
  <c r="AB49" i="44"/>
  <c r="AA49" i="44"/>
  <c r="Z49" i="44"/>
  <c r="Y49" i="44"/>
  <c r="U49" i="44"/>
  <c r="T49" i="44"/>
  <c r="S49" i="44"/>
  <c r="P49" i="44"/>
  <c r="J49" i="44"/>
  <c r="H49" i="44"/>
  <c r="F49" i="44"/>
  <c r="C49" i="44"/>
  <c r="BQ48" i="44"/>
  <c r="BP48" i="44"/>
  <c r="BO48" i="44"/>
  <c r="BN48" i="44"/>
  <c r="BM48" i="44"/>
  <c r="BL48" i="44"/>
  <c r="BB48" i="44"/>
  <c r="AL48" i="44"/>
  <c r="AK48" i="44"/>
  <c r="AJ48" i="44"/>
  <c r="AI48" i="44"/>
  <c r="AH48" i="44"/>
  <c r="AG48" i="44"/>
  <c r="AD48" i="44"/>
  <c r="AB48" i="44"/>
  <c r="AA48" i="44"/>
  <c r="Z48" i="44"/>
  <c r="Y48" i="44"/>
  <c r="U48" i="44"/>
  <c r="T48" i="44"/>
  <c r="S48" i="44"/>
  <c r="P48" i="44"/>
  <c r="J48" i="44"/>
  <c r="H48" i="44"/>
  <c r="F48" i="44"/>
  <c r="C48" i="44"/>
  <c r="BQ43" i="44"/>
  <c r="BP43" i="44"/>
  <c r="BO43" i="44"/>
  <c r="BN43" i="44"/>
  <c r="BM43" i="44"/>
  <c r="BL43" i="44"/>
  <c r="BB43" i="44"/>
  <c r="AL43" i="44"/>
  <c r="AK43" i="44"/>
  <c r="AJ43" i="44"/>
  <c r="AI43" i="44"/>
  <c r="AH43" i="44"/>
  <c r="AG43" i="44"/>
  <c r="AD43" i="44"/>
  <c r="AB43" i="44"/>
  <c r="AA43" i="44"/>
  <c r="Z43" i="44"/>
  <c r="Y43" i="44"/>
  <c r="U43" i="44"/>
  <c r="T43" i="44"/>
  <c r="S43" i="44"/>
  <c r="P43" i="44"/>
  <c r="J43" i="44"/>
  <c r="H43" i="44"/>
  <c r="F43" i="44"/>
  <c r="C43" i="44"/>
  <c r="BQ42" i="44"/>
  <c r="BP42" i="44"/>
  <c r="BO42" i="44"/>
  <c r="BN42" i="44"/>
  <c r="BM42" i="44"/>
  <c r="BL42" i="44"/>
  <c r="BB42" i="44"/>
  <c r="AL42" i="44"/>
  <c r="AK42" i="44"/>
  <c r="AJ42" i="44"/>
  <c r="AI42" i="44"/>
  <c r="AH42" i="44"/>
  <c r="AG42" i="44"/>
  <c r="AD42" i="44"/>
  <c r="AB42" i="44"/>
  <c r="AA42" i="44"/>
  <c r="Z42" i="44"/>
  <c r="Y42" i="44"/>
  <c r="U42" i="44"/>
  <c r="T42" i="44"/>
  <c r="S42" i="44"/>
  <c r="P42" i="44"/>
  <c r="J42" i="44"/>
  <c r="H42" i="44"/>
  <c r="F42" i="44"/>
  <c r="C42" i="44"/>
  <c r="B32" i="44"/>
  <c r="BQ30" i="44"/>
  <c r="BQ69" i="44"/>
  <c r="BP30" i="44"/>
  <c r="BP69" i="44"/>
  <c r="BO30" i="44"/>
  <c r="BO69" i="44"/>
  <c r="BN30" i="44"/>
  <c r="BN69" i="44"/>
  <c r="BM30" i="44"/>
  <c r="BM69" i="44"/>
  <c r="BL30" i="44"/>
  <c r="BL69" i="44"/>
  <c r="BK30" i="44"/>
  <c r="BJ30" i="44"/>
  <c r="BI30" i="44"/>
  <c r="BH30" i="44"/>
  <c r="BG30" i="44"/>
  <c r="BF30" i="44"/>
  <c r="BE30" i="44"/>
  <c r="BD30" i="44"/>
  <c r="BC30" i="44"/>
  <c r="BB30" i="44"/>
  <c r="BB69" i="44"/>
  <c r="BA30" i="44"/>
  <c r="AZ30" i="44"/>
  <c r="AY30" i="44"/>
  <c r="AX30" i="44"/>
  <c r="AW30" i="44"/>
  <c r="AV30" i="44"/>
  <c r="AU30" i="44"/>
  <c r="AT30" i="44"/>
  <c r="AS30" i="44"/>
  <c r="AR30" i="44"/>
  <c r="AQ30" i="44"/>
  <c r="AP30" i="44"/>
  <c r="AO30" i="44"/>
  <c r="AN30" i="44"/>
  <c r="AM30" i="44"/>
  <c r="AL30" i="44"/>
  <c r="AL69" i="44"/>
  <c r="AK30" i="44"/>
  <c r="AK69" i="44"/>
  <c r="AJ30" i="44"/>
  <c r="AJ69" i="44"/>
  <c r="AI30" i="44"/>
  <c r="AI69" i="44"/>
  <c r="AH30" i="44"/>
  <c r="AH69" i="44"/>
  <c r="AG30" i="44"/>
  <c r="AG69" i="44"/>
  <c r="AF30" i="44"/>
  <c r="AE30" i="44"/>
  <c r="AD30" i="44"/>
  <c r="AD69" i="44"/>
  <c r="AC30" i="44"/>
  <c r="AB30" i="44"/>
  <c r="AB69" i="44"/>
  <c r="AA30" i="44"/>
  <c r="AA69" i="44"/>
  <c r="Z30" i="44"/>
  <c r="Z69" i="44"/>
  <c r="Y30" i="44"/>
  <c r="Y69" i="44"/>
  <c r="X30" i="44"/>
  <c r="W30" i="44"/>
  <c r="V30" i="44"/>
  <c r="U30" i="44"/>
  <c r="U69" i="44"/>
  <c r="T30" i="44"/>
  <c r="T69" i="44"/>
  <c r="S30" i="44"/>
  <c r="S69" i="44"/>
  <c r="R30" i="44"/>
  <c r="Q30" i="44"/>
  <c r="P30" i="44"/>
  <c r="P69" i="44"/>
  <c r="O30" i="44"/>
  <c r="N30" i="44"/>
  <c r="M30" i="44"/>
  <c r="L30" i="44"/>
  <c r="K30" i="44"/>
  <c r="J30" i="44"/>
  <c r="J69" i="44"/>
  <c r="I30" i="44"/>
  <c r="H30" i="44"/>
  <c r="H69" i="44"/>
  <c r="G30" i="44"/>
  <c r="F30" i="44"/>
  <c r="F69" i="44"/>
  <c r="E30" i="44"/>
  <c r="D30" i="44"/>
  <c r="C30" i="44"/>
  <c r="C69" i="44"/>
  <c r="B29" i="44"/>
  <c r="BK6" i="44"/>
  <c r="BJ6" i="44"/>
  <c r="BJ86" i="44"/>
  <c r="BI6" i="44"/>
  <c r="BI27" i="44"/>
  <c r="BH6" i="44"/>
  <c r="BH86" i="44"/>
  <c r="BG6" i="44"/>
  <c r="BG86" i="44"/>
  <c r="BF6" i="44"/>
  <c r="BF86" i="44"/>
  <c r="BE6" i="44"/>
  <c r="BD6" i="44"/>
  <c r="BC6" i="44"/>
  <c r="BB6" i="44"/>
  <c r="BB86" i="44"/>
  <c r="BA6" i="44"/>
  <c r="AZ6" i="44"/>
  <c r="AY6" i="44"/>
  <c r="AY86" i="44"/>
  <c r="AX6" i="44"/>
  <c r="AX86" i="44"/>
  <c r="AW6" i="44"/>
  <c r="AW86" i="44"/>
  <c r="AV6" i="44"/>
  <c r="AV86" i="44"/>
  <c r="AU6" i="44"/>
  <c r="AU86" i="44"/>
  <c r="AT6" i="44"/>
  <c r="AS6" i="44"/>
  <c r="AR6" i="44"/>
  <c r="AR86" i="44"/>
  <c r="AQ6" i="44"/>
  <c r="AQ86" i="44"/>
  <c r="AP6" i="44"/>
  <c r="AP86" i="44"/>
  <c r="AO6" i="44"/>
  <c r="AN6" i="44"/>
  <c r="AN86" i="44"/>
  <c r="AM6" i="44"/>
  <c r="AM86" i="44"/>
  <c r="AL6" i="44"/>
  <c r="AL86" i="44"/>
  <c r="AK6" i="44"/>
  <c r="AJ6" i="44"/>
  <c r="AJ39" i="44"/>
  <c r="AI6" i="44"/>
  <c r="AI86" i="44"/>
  <c r="AH6" i="44"/>
  <c r="AG6" i="44"/>
  <c r="AF6" i="44"/>
  <c r="AF86" i="44"/>
  <c r="AE6" i="44"/>
  <c r="AE86" i="44"/>
  <c r="AD6" i="44"/>
  <c r="AC6" i="44"/>
  <c r="AC86" i="44"/>
  <c r="AB6" i="44"/>
  <c r="AB86" i="44"/>
  <c r="AA6" i="44"/>
  <c r="AA86" i="44"/>
  <c r="Z6" i="44"/>
  <c r="Z39" i="44"/>
  <c r="Y6" i="44"/>
  <c r="Y39" i="44"/>
  <c r="X6" i="44"/>
  <c r="X86" i="44"/>
  <c r="W6" i="44"/>
  <c r="W86" i="44"/>
  <c r="V6" i="44"/>
  <c r="V86" i="44"/>
  <c r="U6" i="44"/>
  <c r="U86" i="44"/>
  <c r="T6" i="44"/>
  <c r="S6" i="44"/>
  <c r="S27" i="44"/>
  <c r="S66" i="44"/>
  <c r="R6" i="44"/>
  <c r="Q6" i="44"/>
  <c r="P6" i="44"/>
  <c r="P86" i="44"/>
  <c r="O6" i="44"/>
  <c r="O86" i="44"/>
  <c r="N6" i="44"/>
  <c r="M6" i="44"/>
  <c r="M86" i="44"/>
  <c r="L6" i="44"/>
  <c r="L86" i="44"/>
  <c r="K6" i="44"/>
  <c r="K86" i="44"/>
  <c r="J6" i="44"/>
  <c r="J27" i="44"/>
  <c r="J66" i="44"/>
  <c r="I6" i="44"/>
  <c r="H6" i="44"/>
  <c r="H86" i="44"/>
  <c r="G6" i="44"/>
  <c r="F6" i="44"/>
  <c r="E6" i="44"/>
  <c r="E86" i="44"/>
  <c r="D6" i="44"/>
  <c r="D86" i="44"/>
  <c r="C6" i="44"/>
  <c r="C27" i="44"/>
  <c r="C66" i="44"/>
  <c r="B6" i="44"/>
  <c r="B86" i="44"/>
  <c r="BK4" i="44"/>
  <c r="BK84" i="44"/>
  <c r="BJ4" i="44"/>
  <c r="BJ84" i="44"/>
  <c r="BI4" i="44"/>
  <c r="BI84" i="44"/>
  <c r="BH4" i="44"/>
  <c r="BH84" i="44"/>
  <c r="BG4" i="44"/>
  <c r="BG84" i="44"/>
  <c r="BF4" i="44"/>
  <c r="BF84" i="44"/>
  <c r="BE4" i="44"/>
  <c r="BE84" i="44"/>
  <c r="BD4" i="44"/>
  <c r="BD84" i="44"/>
  <c r="BC4" i="44"/>
  <c r="BC84" i="44"/>
  <c r="BB4" i="44"/>
  <c r="BB84" i="44"/>
  <c r="BA4" i="44"/>
  <c r="BA84" i="44"/>
  <c r="AZ4" i="44"/>
  <c r="AZ84" i="44"/>
  <c r="AY4" i="44"/>
  <c r="AY84" i="44"/>
  <c r="AX4" i="44"/>
  <c r="AX84" i="44"/>
  <c r="AW4" i="44"/>
  <c r="AW84" i="44"/>
  <c r="AV4" i="44"/>
  <c r="AV84" i="44"/>
  <c r="AU4" i="44"/>
  <c r="AU84" i="44"/>
  <c r="AT4" i="44"/>
  <c r="AT84" i="44"/>
  <c r="AS4" i="44"/>
  <c r="AS84" i="44"/>
  <c r="AR4" i="44"/>
  <c r="AR84" i="44"/>
  <c r="AQ4" i="44"/>
  <c r="AQ84" i="44"/>
  <c r="AP4" i="44"/>
  <c r="AP84" i="44"/>
  <c r="AO4" i="44"/>
  <c r="AO84" i="44"/>
  <c r="AN4" i="44"/>
  <c r="AN84" i="44"/>
  <c r="AM4" i="44"/>
  <c r="AM84" i="44"/>
  <c r="AL4" i="44"/>
  <c r="AL84" i="44"/>
  <c r="AK4" i="44"/>
  <c r="AK84" i="44"/>
  <c r="AJ4" i="44"/>
  <c r="AJ84" i="44"/>
  <c r="AI4" i="44"/>
  <c r="AI84" i="44"/>
  <c r="AH4" i="44"/>
  <c r="AH84" i="44"/>
  <c r="BK3" i="44"/>
  <c r="BK83" i="44"/>
  <c r="BJ3" i="44"/>
  <c r="BJ83" i="44"/>
  <c r="BI3" i="44"/>
  <c r="BI83" i="44"/>
  <c r="BH3" i="44"/>
  <c r="BH83" i="44"/>
  <c r="BG3" i="44"/>
  <c r="BG83" i="44"/>
  <c r="BF3" i="44"/>
  <c r="BF83" i="44"/>
  <c r="BE3" i="44"/>
  <c r="BE83" i="44"/>
  <c r="BD3" i="44"/>
  <c r="BD83" i="44"/>
  <c r="BC3" i="44"/>
  <c r="BC83" i="44"/>
  <c r="BB3" i="44"/>
  <c r="BB83" i="44"/>
  <c r="BA3" i="44"/>
  <c r="BA83" i="44"/>
  <c r="AZ3" i="44"/>
  <c r="AZ83" i="44"/>
  <c r="AY3" i="44"/>
  <c r="AY83" i="44"/>
  <c r="AX3" i="44"/>
  <c r="AX83" i="44"/>
  <c r="AW3" i="44"/>
  <c r="AW83" i="44"/>
  <c r="AV3" i="44"/>
  <c r="AV83" i="44"/>
  <c r="AU3" i="44"/>
  <c r="AU83" i="44"/>
  <c r="AT3" i="44"/>
  <c r="AT83" i="44"/>
  <c r="AS3" i="44"/>
  <c r="AS83" i="44"/>
  <c r="AR3" i="44"/>
  <c r="AR83" i="44"/>
  <c r="AQ3" i="44"/>
  <c r="AQ83" i="44"/>
  <c r="AP3" i="44"/>
  <c r="AP83" i="44"/>
  <c r="AO3" i="44"/>
  <c r="AO83" i="44"/>
  <c r="AN3" i="44"/>
  <c r="AN83" i="44"/>
  <c r="AM3" i="44"/>
  <c r="AM83" i="44"/>
  <c r="AL3" i="44"/>
  <c r="AK3" i="44"/>
  <c r="AJ3" i="44"/>
  <c r="AJ83" i="44"/>
  <c r="AI3" i="44"/>
  <c r="AI37" i="44"/>
  <c r="AH3" i="44"/>
  <c r="AG3" i="44"/>
  <c r="AG83" i="44"/>
  <c r="AF3" i="44"/>
  <c r="AF83" i="44"/>
  <c r="AE3" i="44"/>
  <c r="AE83" i="44"/>
  <c r="AD3" i="44"/>
  <c r="AD83" i="44"/>
  <c r="AC3" i="44"/>
  <c r="AC83" i="44"/>
  <c r="AB3" i="44"/>
  <c r="AA3" i="44"/>
  <c r="AA83" i="44"/>
  <c r="Z3" i="44"/>
  <c r="Z83" i="44"/>
  <c r="Y3" i="44"/>
  <c r="Y83" i="44"/>
  <c r="X3" i="44"/>
  <c r="X83" i="44"/>
  <c r="W3" i="44"/>
  <c r="W83" i="44"/>
  <c r="V3" i="44"/>
  <c r="V83" i="44"/>
  <c r="U3" i="44"/>
  <c r="T3" i="44"/>
  <c r="T83" i="44"/>
  <c r="S3" i="44"/>
  <c r="R3" i="44"/>
  <c r="R83" i="44"/>
  <c r="Q3" i="44"/>
  <c r="Q83" i="44"/>
  <c r="P3" i="44"/>
  <c r="P83" i="44"/>
  <c r="O3" i="44"/>
  <c r="O83" i="44"/>
  <c r="N3" i="44"/>
  <c r="N83" i="44"/>
  <c r="M3" i="44"/>
  <c r="M83" i="44"/>
  <c r="L3" i="44"/>
  <c r="L83" i="44"/>
  <c r="K3" i="44"/>
  <c r="K83" i="44"/>
  <c r="J3" i="44"/>
  <c r="J83" i="44"/>
  <c r="I3" i="44"/>
  <c r="I83" i="44"/>
  <c r="H3" i="44"/>
  <c r="G3" i="44"/>
  <c r="G83" i="44"/>
  <c r="F3" i="44"/>
  <c r="F83" i="44"/>
  <c r="E3" i="44"/>
  <c r="E83" i="44"/>
  <c r="D3" i="44"/>
  <c r="D83" i="44"/>
  <c r="C3" i="44"/>
  <c r="C83" i="44"/>
  <c r="B3" i="44"/>
  <c r="B83" i="44"/>
  <c r="BQ71" i="43"/>
  <c r="BP71" i="43"/>
  <c r="BO71" i="43"/>
  <c r="BN71" i="43"/>
  <c r="BM71" i="43"/>
  <c r="BL71" i="43"/>
  <c r="BB71" i="43"/>
  <c r="AL71" i="43"/>
  <c r="AK71" i="43"/>
  <c r="AJ71" i="43"/>
  <c r="AI71" i="43"/>
  <c r="AH71" i="43"/>
  <c r="AG71" i="43"/>
  <c r="AD71" i="43"/>
  <c r="AB71" i="43"/>
  <c r="AA71" i="43"/>
  <c r="Z71" i="43"/>
  <c r="Y71" i="43"/>
  <c r="U71" i="43"/>
  <c r="T71" i="43"/>
  <c r="S71" i="43"/>
  <c r="P71" i="43"/>
  <c r="J71" i="43"/>
  <c r="H71" i="43"/>
  <c r="F71" i="43"/>
  <c r="C71" i="43"/>
  <c r="BQ68" i="43"/>
  <c r="BP68" i="43"/>
  <c r="BO68" i="43"/>
  <c r="BN68" i="43"/>
  <c r="BM68" i="43"/>
  <c r="BL68" i="43"/>
  <c r="BB68" i="43"/>
  <c r="AL68" i="43"/>
  <c r="AK68" i="43"/>
  <c r="AJ68" i="43"/>
  <c r="AI68" i="43"/>
  <c r="AH68" i="43"/>
  <c r="AG68" i="43"/>
  <c r="AD68" i="43"/>
  <c r="AB68" i="43"/>
  <c r="AA68" i="43"/>
  <c r="Z68" i="43"/>
  <c r="Y68" i="43"/>
  <c r="U68" i="43"/>
  <c r="T68" i="43"/>
  <c r="S68" i="43"/>
  <c r="P68" i="43"/>
  <c r="J68" i="43"/>
  <c r="H68" i="43"/>
  <c r="F68" i="43"/>
  <c r="C68" i="43"/>
  <c r="BQ49" i="43"/>
  <c r="BP49" i="43"/>
  <c r="BO49" i="43"/>
  <c r="BN49" i="43"/>
  <c r="BM49" i="43"/>
  <c r="BL49" i="43"/>
  <c r="BB49" i="43"/>
  <c r="AL49" i="43"/>
  <c r="AK49" i="43"/>
  <c r="AJ49" i="43"/>
  <c r="AI49" i="43"/>
  <c r="AH49" i="43"/>
  <c r="AG49" i="43"/>
  <c r="AD49" i="43"/>
  <c r="AB49" i="43"/>
  <c r="AA49" i="43"/>
  <c r="Z49" i="43"/>
  <c r="Y49" i="43"/>
  <c r="U49" i="43"/>
  <c r="T49" i="43"/>
  <c r="S49" i="43"/>
  <c r="P49" i="43"/>
  <c r="J49" i="43"/>
  <c r="H49" i="43"/>
  <c r="F49" i="43"/>
  <c r="C49" i="43"/>
  <c r="BQ48" i="43"/>
  <c r="BP48" i="43"/>
  <c r="BO48" i="43"/>
  <c r="BN48" i="43"/>
  <c r="BM48" i="43"/>
  <c r="BL48" i="43"/>
  <c r="BB48" i="43"/>
  <c r="AL48" i="43"/>
  <c r="AK48" i="43"/>
  <c r="AJ48" i="43"/>
  <c r="AI48" i="43"/>
  <c r="AH48" i="43"/>
  <c r="AG48" i="43"/>
  <c r="AD48" i="43"/>
  <c r="AB48" i="43"/>
  <c r="AA48" i="43"/>
  <c r="Z48" i="43"/>
  <c r="Y48" i="43"/>
  <c r="U48" i="43"/>
  <c r="T48" i="43"/>
  <c r="S48" i="43"/>
  <c r="P48" i="43"/>
  <c r="J48" i="43"/>
  <c r="H48" i="43"/>
  <c r="F48" i="43"/>
  <c r="C48" i="43"/>
  <c r="BQ43" i="43"/>
  <c r="BP43" i="43"/>
  <c r="BO43" i="43"/>
  <c r="BN43" i="43"/>
  <c r="BM43" i="43"/>
  <c r="BL43" i="43"/>
  <c r="BB43" i="43"/>
  <c r="AL43" i="43"/>
  <c r="AK43" i="43"/>
  <c r="AJ43" i="43"/>
  <c r="AI43" i="43"/>
  <c r="AH43" i="43"/>
  <c r="AG43" i="43"/>
  <c r="AD43" i="43"/>
  <c r="AB43" i="43"/>
  <c r="AA43" i="43"/>
  <c r="Z43" i="43"/>
  <c r="Y43" i="43"/>
  <c r="U43" i="43"/>
  <c r="T43" i="43"/>
  <c r="S43" i="43"/>
  <c r="P43" i="43"/>
  <c r="J43" i="43"/>
  <c r="H43" i="43"/>
  <c r="F43" i="43"/>
  <c r="C43" i="43"/>
  <c r="BQ42" i="43"/>
  <c r="BP42" i="43"/>
  <c r="BO42" i="43"/>
  <c r="BN42" i="43"/>
  <c r="BM42" i="43"/>
  <c r="BL42" i="43"/>
  <c r="BB42" i="43"/>
  <c r="AL42" i="43"/>
  <c r="AK42" i="43"/>
  <c r="AJ42" i="43"/>
  <c r="AI42" i="43"/>
  <c r="AH42" i="43"/>
  <c r="AG42" i="43"/>
  <c r="AD42" i="43"/>
  <c r="AB42" i="43"/>
  <c r="AA42" i="43"/>
  <c r="Z42" i="43"/>
  <c r="Y42" i="43"/>
  <c r="U42" i="43"/>
  <c r="T42" i="43"/>
  <c r="S42" i="43"/>
  <c r="P42" i="43"/>
  <c r="J42" i="43"/>
  <c r="H42" i="43"/>
  <c r="F42" i="43"/>
  <c r="C42" i="43"/>
  <c r="B32" i="43"/>
  <c r="BQ30" i="43"/>
  <c r="BQ69" i="43"/>
  <c r="BP30" i="43"/>
  <c r="BP69" i="43"/>
  <c r="BO30" i="43"/>
  <c r="BO69" i="43"/>
  <c r="BN30" i="43"/>
  <c r="BN69" i="43"/>
  <c r="BM30" i="43"/>
  <c r="BM69" i="43"/>
  <c r="BL30" i="43"/>
  <c r="BL69" i="43"/>
  <c r="BK30" i="43"/>
  <c r="BJ30" i="43"/>
  <c r="BI30" i="43"/>
  <c r="BH30" i="43"/>
  <c r="BG30" i="43"/>
  <c r="BF30" i="43"/>
  <c r="BE30" i="43"/>
  <c r="BD30" i="43"/>
  <c r="BC30" i="43"/>
  <c r="BB30" i="43"/>
  <c r="BB69" i="43"/>
  <c r="BA30" i="43"/>
  <c r="AZ30" i="43"/>
  <c r="AY30" i="43"/>
  <c r="AX30" i="43"/>
  <c r="AW30" i="43"/>
  <c r="AV30" i="43"/>
  <c r="AU30" i="43"/>
  <c r="AT30" i="43"/>
  <c r="AS30" i="43"/>
  <c r="AR30" i="43"/>
  <c r="AQ30" i="43"/>
  <c r="AP30" i="43"/>
  <c r="AO30" i="43"/>
  <c r="AN30" i="43"/>
  <c r="AM30" i="43"/>
  <c r="AL30" i="43"/>
  <c r="AL69" i="43"/>
  <c r="AK30" i="43"/>
  <c r="AK69" i="43"/>
  <c r="AJ30" i="43"/>
  <c r="AJ69" i="43"/>
  <c r="AI30" i="43"/>
  <c r="AI69" i="43"/>
  <c r="AH30" i="43"/>
  <c r="AH69" i="43"/>
  <c r="AG30" i="43"/>
  <c r="AG69" i="43"/>
  <c r="AF30" i="43"/>
  <c r="AE30" i="43"/>
  <c r="AD30" i="43"/>
  <c r="AD69" i="43"/>
  <c r="AC30" i="43"/>
  <c r="AB30" i="43"/>
  <c r="AB69" i="43"/>
  <c r="AA30" i="43"/>
  <c r="AA69" i="43"/>
  <c r="Z30" i="43"/>
  <c r="Z69" i="43"/>
  <c r="Y30" i="43"/>
  <c r="Y69" i="43"/>
  <c r="X30" i="43"/>
  <c r="W30" i="43"/>
  <c r="V30" i="43"/>
  <c r="U30" i="43"/>
  <c r="U69" i="43"/>
  <c r="T30" i="43"/>
  <c r="T69" i="43"/>
  <c r="S30" i="43"/>
  <c r="S69" i="43"/>
  <c r="R30" i="43"/>
  <c r="Q30" i="43"/>
  <c r="P30" i="43"/>
  <c r="P69" i="43"/>
  <c r="O30" i="43"/>
  <c r="N30" i="43"/>
  <c r="M30" i="43"/>
  <c r="L30" i="43"/>
  <c r="K30" i="43"/>
  <c r="J30" i="43"/>
  <c r="J69" i="43"/>
  <c r="I30" i="43"/>
  <c r="H30" i="43"/>
  <c r="H69" i="43"/>
  <c r="G30" i="43"/>
  <c r="F30" i="43"/>
  <c r="F69" i="43"/>
  <c r="E30" i="43"/>
  <c r="D30" i="43"/>
  <c r="C30" i="43"/>
  <c r="C69" i="43"/>
  <c r="B29" i="43"/>
  <c r="BK6" i="43"/>
  <c r="BK86" i="43"/>
  <c r="BJ6" i="43"/>
  <c r="BJ86" i="43"/>
  <c r="BI6" i="43"/>
  <c r="BH6" i="43"/>
  <c r="BG6" i="43"/>
  <c r="BF6" i="43"/>
  <c r="BF86" i="43"/>
  <c r="BE6" i="43"/>
  <c r="BD6" i="43"/>
  <c r="BD86" i="43"/>
  <c r="BC6" i="43"/>
  <c r="BC86" i="43"/>
  <c r="BB6" i="43"/>
  <c r="BB86" i="43"/>
  <c r="BA6" i="43"/>
  <c r="AZ6" i="43"/>
  <c r="AZ86" i="43"/>
  <c r="AY6" i="43"/>
  <c r="AX6" i="43"/>
  <c r="AX86" i="43"/>
  <c r="AW6" i="43"/>
  <c r="AV6" i="43"/>
  <c r="AV86" i="43"/>
  <c r="AU6" i="43"/>
  <c r="AT6" i="43"/>
  <c r="AT86" i="43"/>
  <c r="AS6" i="43"/>
  <c r="AR6" i="43"/>
  <c r="AR86" i="43"/>
  <c r="AQ6" i="43"/>
  <c r="AP6" i="43"/>
  <c r="AP86" i="43"/>
  <c r="AO6" i="43"/>
  <c r="AN6" i="43"/>
  <c r="AN86" i="43"/>
  <c r="AM6" i="43"/>
  <c r="AL6" i="43"/>
  <c r="AL86" i="43"/>
  <c r="AK6" i="43"/>
  <c r="AK27" i="43"/>
  <c r="AK66" i="43"/>
  <c r="AJ6" i="43"/>
  <c r="AJ39" i="43"/>
  <c r="AI6" i="43"/>
  <c r="AH6" i="43"/>
  <c r="AH86" i="43"/>
  <c r="AG6" i="43"/>
  <c r="AF6" i="43"/>
  <c r="AE6" i="43"/>
  <c r="AE86" i="43"/>
  <c r="AD6" i="43"/>
  <c r="AD86" i="43"/>
  <c r="AC6" i="43"/>
  <c r="AB6" i="43"/>
  <c r="AB86" i="43"/>
  <c r="AA6" i="43"/>
  <c r="AA86" i="43"/>
  <c r="Z6" i="43"/>
  <c r="Z39" i="43"/>
  <c r="Y6" i="43"/>
  <c r="Y39" i="43"/>
  <c r="X6" i="43"/>
  <c r="W6" i="43"/>
  <c r="W86" i="43"/>
  <c r="V6" i="43"/>
  <c r="U6" i="43"/>
  <c r="U39" i="43"/>
  <c r="T6" i="43"/>
  <c r="T86" i="43"/>
  <c r="S6" i="43"/>
  <c r="S86" i="43"/>
  <c r="R6" i="43"/>
  <c r="Q6" i="43"/>
  <c r="Q86" i="43"/>
  <c r="P6" i="43"/>
  <c r="P86" i="43"/>
  <c r="O6" i="43"/>
  <c r="N6" i="43"/>
  <c r="N86" i="43"/>
  <c r="M6" i="43"/>
  <c r="L6" i="43"/>
  <c r="L86" i="43"/>
  <c r="K6" i="43"/>
  <c r="K86" i="43"/>
  <c r="J6" i="43"/>
  <c r="J39" i="43"/>
  <c r="I6" i="43"/>
  <c r="I27" i="43"/>
  <c r="H6" i="43"/>
  <c r="G6" i="43"/>
  <c r="F6" i="43"/>
  <c r="E6" i="43"/>
  <c r="E86" i="43"/>
  <c r="D6" i="43"/>
  <c r="C6" i="43"/>
  <c r="B6" i="43"/>
  <c r="B86" i="43"/>
  <c r="BK4" i="43"/>
  <c r="BK84" i="43"/>
  <c r="BJ4" i="43"/>
  <c r="BJ84" i="43"/>
  <c r="BI4" i="43"/>
  <c r="BI84" i="43"/>
  <c r="BH4" i="43"/>
  <c r="BH84" i="43"/>
  <c r="BG4" i="43"/>
  <c r="BG84" i="43"/>
  <c r="BF4" i="43"/>
  <c r="BF84" i="43"/>
  <c r="BE4" i="43"/>
  <c r="BE84" i="43"/>
  <c r="BD4" i="43"/>
  <c r="BD84" i="43"/>
  <c r="BC4" i="43"/>
  <c r="BC84" i="43"/>
  <c r="BB4" i="43"/>
  <c r="BB84" i="43"/>
  <c r="BA4" i="43"/>
  <c r="BA84" i="43"/>
  <c r="AZ4" i="43"/>
  <c r="AZ84" i="43"/>
  <c r="AY4" i="43"/>
  <c r="AY84" i="43"/>
  <c r="AX4" i="43"/>
  <c r="AX84" i="43"/>
  <c r="AW4" i="43"/>
  <c r="AW84" i="43"/>
  <c r="AV4" i="43"/>
  <c r="AV84" i="43"/>
  <c r="AU4" i="43"/>
  <c r="AU84" i="43"/>
  <c r="AT4" i="43"/>
  <c r="AT84" i="43"/>
  <c r="AS4" i="43"/>
  <c r="AS84" i="43"/>
  <c r="AR4" i="43"/>
  <c r="AR84" i="43"/>
  <c r="AQ4" i="43"/>
  <c r="AQ84" i="43"/>
  <c r="AP4" i="43"/>
  <c r="AP84" i="43"/>
  <c r="AO4" i="43"/>
  <c r="AO84" i="43"/>
  <c r="AN4" i="43"/>
  <c r="AN84" i="43"/>
  <c r="AM4" i="43"/>
  <c r="AM84" i="43"/>
  <c r="AL4" i="43"/>
  <c r="AL84" i="43"/>
  <c r="AK4" i="43"/>
  <c r="AK84" i="43"/>
  <c r="AJ4" i="43"/>
  <c r="AJ84" i="43"/>
  <c r="AI4" i="43"/>
  <c r="AI84" i="43"/>
  <c r="AH4" i="43"/>
  <c r="AH84" i="43"/>
  <c r="BK3" i="43"/>
  <c r="BK83" i="43"/>
  <c r="BJ3" i="43"/>
  <c r="BJ83" i="43"/>
  <c r="BI3" i="43"/>
  <c r="BI83" i="43"/>
  <c r="BH3" i="43"/>
  <c r="BH83" i="43"/>
  <c r="BG3" i="43"/>
  <c r="BG83" i="43"/>
  <c r="BF3" i="43"/>
  <c r="BF83" i="43"/>
  <c r="BE3" i="43"/>
  <c r="BE83" i="43"/>
  <c r="BD3" i="43"/>
  <c r="BD83" i="43"/>
  <c r="BC3" i="43"/>
  <c r="BC83" i="43"/>
  <c r="BB3" i="43"/>
  <c r="BA3" i="43"/>
  <c r="BA83" i="43"/>
  <c r="AZ3" i="43"/>
  <c r="AZ83" i="43"/>
  <c r="AY3" i="43"/>
  <c r="AY83" i="43"/>
  <c r="AX3" i="43"/>
  <c r="AX83" i="43"/>
  <c r="AW3" i="43"/>
  <c r="AW83" i="43"/>
  <c r="AV3" i="43"/>
  <c r="AV83" i="43"/>
  <c r="AU3" i="43"/>
  <c r="AU83" i="43"/>
  <c r="AT3" i="43"/>
  <c r="AT83" i="43"/>
  <c r="AS3" i="43"/>
  <c r="AS83" i="43"/>
  <c r="AR3" i="43"/>
  <c r="AR83" i="43"/>
  <c r="AQ3" i="43"/>
  <c r="AQ83" i="43"/>
  <c r="AP3" i="43"/>
  <c r="AP83" i="43"/>
  <c r="AO3" i="43"/>
  <c r="AO83" i="43"/>
  <c r="AN3" i="43"/>
  <c r="AN83" i="43"/>
  <c r="AM3" i="43"/>
  <c r="AM83" i="43"/>
  <c r="AL3" i="43"/>
  <c r="AK3" i="43"/>
  <c r="AJ3" i="43"/>
  <c r="AJ83" i="43"/>
  <c r="AI3" i="43"/>
  <c r="AI83" i="43"/>
  <c r="AH3" i="43"/>
  <c r="AH83" i="43"/>
  <c r="AG3" i="43"/>
  <c r="AG83" i="43"/>
  <c r="AF3" i="43"/>
  <c r="AF83" i="43"/>
  <c r="AE3" i="43"/>
  <c r="AE83" i="43"/>
  <c r="AD3" i="43"/>
  <c r="AC3" i="43"/>
  <c r="AC83" i="43"/>
  <c r="AB3" i="43"/>
  <c r="AB83" i="43"/>
  <c r="AA3" i="43"/>
  <c r="AA83" i="43"/>
  <c r="Z3" i="43"/>
  <c r="Y3" i="43"/>
  <c r="Y37" i="43"/>
  <c r="X3" i="43"/>
  <c r="X83" i="43"/>
  <c r="W3" i="43"/>
  <c r="W83" i="43"/>
  <c r="V3" i="43"/>
  <c r="V83" i="43"/>
  <c r="U3" i="43"/>
  <c r="U83" i="43"/>
  <c r="T3" i="43"/>
  <c r="S3" i="43"/>
  <c r="S83" i="43"/>
  <c r="R3" i="43"/>
  <c r="R83" i="43"/>
  <c r="Q3" i="43"/>
  <c r="Q83" i="43"/>
  <c r="P3" i="43"/>
  <c r="P83" i="43"/>
  <c r="O3" i="43"/>
  <c r="O83" i="43"/>
  <c r="N3" i="43"/>
  <c r="N83" i="43"/>
  <c r="M3" i="43"/>
  <c r="M83" i="43"/>
  <c r="L3" i="43"/>
  <c r="L83" i="43"/>
  <c r="K3" i="43"/>
  <c r="K83" i="43"/>
  <c r="J3" i="43"/>
  <c r="J83" i="43"/>
  <c r="I3" i="43"/>
  <c r="I83" i="43"/>
  <c r="H3" i="43"/>
  <c r="H83" i="43"/>
  <c r="G3" i="43"/>
  <c r="G83" i="43"/>
  <c r="F3" i="43"/>
  <c r="E3" i="43"/>
  <c r="E83" i="43"/>
  <c r="D3" i="43"/>
  <c r="D83" i="43"/>
  <c r="C3" i="43"/>
  <c r="C83" i="43"/>
  <c r="B3" i="43"/>
  <c r="B83" i="43"/>
  <c r="U37" i="43"/>
  <c r="U39" i="45"/>
  <c r="AJ86" i="45"/>
  <c r="AJ39" i="45"/>
  <c r="X27" i="45"/>
  <c r="AF27" i="45"/>
  <c r="AV27" i="45"/>
  <c r="F86" i="45"/>
  <c r="F27" i="45"/>
  <c r="F66" i="45"/>
  <c r="J86" i="45"/>
  <c r="AX27" i="45"/>
  <c r="J39" i="45"/>
  <c r="AB39" i="45"/>
  <c r="L27" i="45"/>
  <c r="AB27" i="45"/>
  <c r="AB66" i="45"/>
  <c r="AJ27" i="45"/>
  <c r="AJ66" i="45"/>
  <c r="AR27" i="45"/>
  <c r="AJ86" i="44"/>
  <c r="L27" i="44"/>
  <c r="BH27" i="44"/>
  <c r="BY18" i="45"/>
  <c r="BY98" i="45"/>
  <c r="BY9" i="45"/>
  <c r="BY89" i="45"/>
  <c r="BY23" i="45"/>
  <c r="BY103" i="45"/>
  <c r="BY15" i="45"/>
  <c r="BY95" i="45"/>
  <c r="BY25" i="45"/>
  <c r="BY105" i="45"/>
  <c r="BY12" i="45"/>
  <c r="BY92" i="45"/>
  <c r="BY21" i="45"/>
  <c r="BY101" i="45"/>
  <c r="BY7" i="45"/>
  <c r="BY87" i="45"/>
  <c r="BX9" i="44"/>
  <c r="BX89" i="44"/>
  <c r="BX9" i="43"/>
  <c r="BX89" i="43"/>
  <c r="BX23" i="44"/>
  <c r="BX103" i="44"/>
  <c r="BX23" i="43"/>
  <c r="BX103" i="43"/>
  <c r="BX18" i="43"/>
  <c r="BX98" i="43"/>
  <c r="BX18" i="44"/>
  <c r="BX19" i="44"/>
  <c r="BX99" i="44"/>
  <c r="BX15" i="44"/>
  <c r="BX95" i="44"/>
  <c r="BX15" i="43"/>
  <c r="BX95" i="43"/>
  <c r="BX25" i="44"/>
  <c r="BX105" i="44"/>
  <c r="BX25" i="43"/>
  <c r="BX105" i="43"/>
  <c r="BX21" i="44"/>
  <c r="BX101" i="44"/>
  <c r="BX21" i="43"/>
  <c r="BX101" i="43"/>
  <c r="BX7" i="44"/>
  <c r="BX87" i="44"/>
  <c r="BX7" i="43"/>
  <c r="BX87" i="43"/>
  <c r="BX12" i="44"/>
  <c r="BX92" i="44"/>
  <c r="BX12" i="43"/>
  <c r="BX92" i="43"/>
  <c r="BY13" i="45"/>
  <c r="BY93" i="45"/>
  <c r="BY16" i="45"/>
  <c r="BY96" i="45"/>
  <c r="BY10" i="45"/>
  <c r="BY90" i="45"/>
  <c r="BX13" i="44"/>
  <c r="BX93" i="44"/>
  <c r="BX13" i="43"/>
  <c r="BX93" i="43"/>
  <c r="BX16" i="44"/>
  <c r="BX96" i="44"/>
  <c r="BX16" i="43"/>
  <c r="BX96" i="43"/>
  <c r="BX10" i="44"/>
  <c r="BX90" i="44"/>
  <c r="BX10" i="43"/>
  <c r="BX90" i="43"/>
  <c r="BJ15" i="45"/>
  <c r="BJ95" i="45"/>
  <c r="BJ15" i="44"/>
  <c r="BJ95" i="44"/>
  <c r="BJ15" i="43"/>
  <c r="BJ95" i="43"/>
  <c r="BJ18" i="45"/>
  <c r="BJ98" i="45"/>
  <c r="BJ18" i="44"/>
  <c r="BJ18" i="43"/>
  <c r="BJ19" i="43"/>
  <c r="BJ99" i="43"/>
  <c r="BJ25" i="45"/>
  <c r="BJ105" i="45"/>
  <c r="BJ25" i="44"/>
  <c r="BJ105" i="44"/>
  <c r="BJ25" i="43"/>
  <c r="BJ105" i="43"/>
  <c r="BJ12" i="45"/>
  <c r="BJ92" i="45"/>
  <c r="BJ12" i="44"/>
  <c r="BJ92" i="44"/>
  <c r="BJ12" i="43"/>
  <c r="BJ92" i="43"/>
  <c r="BJ7" i="45"/>
  <c r="BJ87" i="45"/>
  <c r="BJ7" i="44"/>
  <c r="BJ87" i="44"/>
  <c r="BJ7" i="43"/>
  <c r="BJ87" i="43"/>
  <c r="BJ9" i="45"/>
  <c r="BJ89" i="45"/>
  <c r="BJ9" i="44"/>
  <c r="BJ89" i="44"/>
  <c r="BJ9" i="43"/>
  <c r="BJ89" i="43"/>
  <c r="BJ23" i="45"/>
  <c r="BJ103" i="45"/>
  <c r="BJ23" i="44"/>
  <c r="BJ103" i="44"/>
  <c r="BJ23" i="43"/>
  <c r="BJ103" i="43"/>
  <c r="BJ21" i="45"/>
  <c r="BJ101" i="45"/>
  <c r="BJ21" i="44"/>
  <c r="BJ101" i="44"/>
  <c r="BJ21" i="43"/>
  <c r="BJ101" i="43"/>
  <c r="BJ16" i="45"/>
  <c r="BJ96" i="45"/>
  <c r="BJ16" i="44"/>
  <c r="BJ96" i="44"/>
  <c r="BJ16" i="43"/>
  <c r="BJ96" i="43"/>
  <c r="BJ10" i="45"/>
  <c r="BJ90" i="45"/>
  <c r="BJ10" i="44"/>
  <c r="BJ90" i="44"/>
  <c r="BJ10" i="43"/>
  <c r="BJ90" i="43"/>
  <c r="BJ13" i="45"/>
  <c r="BJ93" i="45"/>
  <c r="BJ13" i="44"/>
  <c r="BJ93" i="44"/>
  <c r="BJ13" i="43"/>
  <c r="BJ93" i="43"/>
  <c r="BB18" i="45"/>
  <c r="BB98" i="45"/>
  <c r="BB18" i="44"/>
  <c r="BB98" i="44"/>
  <c r="BB18" i="43"/>
  <c r="BB19" i="43"/>
  <c r="BB99" i="43"/>
  <c r="BC7" i="45"/>
  <c r="BC87" i="45"/>
  <c r="BC7" i="44"/>
  <c r="BC87" i="44"/>
  <c r="BC7" i="43"/>
  <c r="BC87" i="43"/>
  <c r="BB12" i="44"/>
  <c r="BB51" i="44"/>
  <c r="BB12" i="43"/>
  <c r="BB51" i="43"/>
  <c r="BB12" i="45"/>
  <c r="BB9" i="45"/>
  <c r="BB45" i="45"/>
  <c r="BB9" i="44"/>
  <c r="BB89" i="44"/>
  <c r="BB9" i="43"/>
  <c r="BB45" i="43"/>
  <c r="BC9" i="45"/>
  <c r="BC89" i="45"/>
  <c r="BC9" i="44"/>
  <c r="BC89" i="44"/>
  <c r="BC9" i="43"/>
  <c r="BC89" i="43"/>
  <c r="BC18" i="45"/>
  <c r="BC19" i="45"/>
  <c r="BC99" i="45"/>
  <c r="BC18" i="44"/>
  <c r="BC98" i="44"/>
  <c r="BC18" i="43"/>
  <c r="BC98" i="43"/>
  <c r="BB25" i="45"/>
  <c r="BB25" i="44"/>
  <c r="BB105" i="44"/>
  <c r="BB25" i="43"/>
  <c r="BB7" i="45"/>
  <c r="BB40" i="45"/>
  <c r="BB7" i="44"/>
  <c r="BB40" i="44"/>
  <c r="BB7" i="43"/>
  <c r="BC25" i="45"/>
  <c r="BC105" i="45"/>
  <c r="BC25" i="44"/>
  <c r="BC105" i="44"/>
  <c r="BC25" i="43"/>
  <c r="BC105" i="43"/>
  <c r="BB15" i="45"/>
  <c r="BB95" i="45"/>
  <c r="BB15" i="44"/>
  <c r="BB54" i="44"/>
  <c r="BB15" i="43"/>
  <c r="BB95" i="43"/>
  <c r="BC15" i="45"/>
  <c r="BC95" i="45"/>
  <c r="BC15" i="44"/>
  <c r="BC95" i="44"/>
  <c r="BC15" i="43"/>
  <c r="BC95" i="43"/>
  <c r="BC21" i="45"/>
  <c r="BC101" i="45"/>
  <c r="BC21" i="44"/>
  <c r="BC101" i="44"/>
  <c r="BC21" i="43"/>
  <c r="BC101" i="43"/>
  <c r="BB23" i="45"/>
  <c r="BB103" i="45"/>
  <c r="BB23" i="44"/>
  <c r="BB62" i="44"/>
  <c r="BB23" i="43"/>
  <c r="BC23" i="45"/>
  <c r="BC103" i="45"/>
  <c r="BC23" i="44"/>
  <c r="BC103" i="44"/>
  <c r="BC23" i="43"/>
  <c r="BC103" i="43"/>
  <c r="BC12" i="45"/>
  <c r="BC92" i="45"/>
  <c r="BC12" i="44"/>
  <c r="BC92" i="44"/>
  <c r="BC12" i="43"/>
  <c r="BC92" i="43"/>
  <c r="BB21" i="45"/>
  <c r="BB101" i="45"/>
  <c r="BB21" i="44"/>
  <c r="BB60" i="44"/>
  <c r="BB21" i="43"/>
  <c r="BB60" i="43"/>
  <c r="BC16" i="45"/>
  <c r="BC96" i="45"/>
  <c r="BC16" i="44"/>
  <c r="BC96" i="44"/>
  <c r="BC16" i="43"/>
  <c r="BC96" i="43"/>
  <c r="BB13" i="45"/>
  <c r="BB93" i="45"/>
  <c r="BB13" i="44"/>
  <c r="BB52" i="44"/>
  <c r="BB13" i="43"/>
  <c r="BB93" i="43"/>
  <c r="BB10" i="45"/>
  <c r="BB90" i="45"/>
  <c r="BB10" i="44"/>
  <c r="BB90" i="44"/>
  <c r="BB10" i="43"/>
  <c r="BB90" i="43"/>
  <c r="BB16" i="45"/>
  <c r="BB96" i="45"/>
  <c r="BB16" i="44"/>
  <c r="BB96" i="44"/>
  <c r="BB16" i="43"/>
  <c r="BB55" i="43"/>
  <c r="BB103" i="44"/>
  <c r="BC10" i="45"/>
  <c r="BC90" i="45"/>
  <c r="BC10" i="44"/>
  <c r="BC90" i="44"/>
  <c r="BC10" i="43"/>
  <c r="BC90" i="43"/>
  <c r="BC13" i="45"/>
  <c r="BC93" i="45"/>
  <c r="BC13" i="44"/>
  <c r="BC93" i="44"/>
  <c r="BC13" i="43"/>
  <c r="BC93" i="43"/>
  <c r="B13" i="30"/>
  <c r="B27" i="30"/>
  <c r="B41" i="30"/>
  <c r="B8" i="30"/>
  <c r="B22" i="30"/>
  <c r="B7" i="53"/>
  <c r="B10" i="30"/>
  <c r="B24" i="30"/>
  <c r="CB18" i="45"/>
  <c r="CC21" i="45"/>
  <c r="CC101" i="45"/>
  <c r="CC18" i="45"/>
  <c r="CC98" i="45"/>
  <c r="CB9" i="45"/>
  <c r="CB89" i="45"/>
  <c r="CC15" i="45"/>
  <c r="CC95" i="45"/>
  <c r="CB23" i="45"/>
  <c r="CB103" i="45"/>
  <c r="CB12" i="45"/>
  <c r="CB92" i="45"/>
  <c r="CC12" i="45"/>
  <c r="CC92" i="45"/>
  <c r="CC7" i="45"/>
  <c r="CC87" i="45"/>
  <c r="CC9" i="45"/>
  <c r="CC89" i="45"/>
  <c r="CB21" i="45"/>
  <c r="CB101" i="45"/>
  <c r="CB7" i="45"/>
  <c r="CB87" i="45"/>
  <c r="CB25" i="45"/>
  <c r="CB105" i="45"/>
  <c r="CC23" i="45"/>
  <c r="CC103" i="45"/>
  <c r="CC25" i="45"/>
  <c r="CC105" i="45"/>
  <c r="CB15" i="45"/>
  <c r="CB95" i="45"/>
  <c r="CB18" i="44"/>
  <c r="CB18" i="43"/>
  <c r="CA12" i="44"/>
  <c r="CA92" i="44"/>
  <c r="CA12" i="43"/>
  <c r="CA92" i="43"/>
  <c r="CB15" i="44"/>
  <c r="CB95" i="44"/>
  <c r="CB15" i="43"/>
  <c r="CB95" i="43"/>
  <c r="CB12" i="43"/>
  <c r="CB92" i="43"/>
  <c r="CB12" i="44"/>
  <c r="CB92" i="44"/>
  <c r="CA23" i="44"/>
  <c r="CA103" i="44"/>
  <c r="CA23" i="43"/>
  <c r="CA103" i="43"/>
  <c r="CB21" i="44"/>
  <c r="CB101" i="44"/>
  <c r="CB21" i="43"/>
  <c r="CB101" i="43"/>
  <c r="CB7" i="44"/>
  <c r="CB87" i="44"/>
  <c r="CB7" i="43"/>
  <c r="CB87" i="43"/>
  <c r="CB9" i="44"/>
  <c r="CB89" i="44"/>
  <c r="CB9" i="43"/>
  <c r="CB89" i="43"/>
  <c r="CA21" i="44"/>
  <c r="CA101" i="44"/>
  <c r="CA21" i="43"/>
  <c r="CA101" i="43"/>
  <c r="CA7" i="44"/>
  <c r="CA87" i="44"/>
  <c r="CA7" i="43"/>
  <c r="CA87" i="43"/>
  <c r="CA18" i="44"/>
  <c r="CA98" i="44"/>
  <c r="CA18" i="43"/>
  <c r="CA19" i="43"/>
  <c r="CA99" i="43"/>
  <c r="CA9" i="44"/>
  <c r="CA89" i="44"/>
  <c r="CA9" i="43"/>
  <c r="CA89" i="43"/>
  <c r="CA25" i="44"/>
  <c r="CA105" i="44"/>
  <c r="CA25" i="43"/>
  <c r="CA105" i="43"/>
  <c r="CB23" i="44"/>
  <c r="CB103" i="44"/>
  <c r="CB23" i="43"/>
  <c r="CB103" i="43"/>
  <c r="CB25" i="44"/>
  <c r="CB105" i="44"/>
  <c r="CB25" i="43"/>
  <c r="CB105" i="43"/>
  <c r="CA15" i="44"/>
  <c r="CA95" i="44"/>
  <c r="CA15" i="43"/>
  <c r="CA95" i="43"/>
  <c r="B14" i="30"/>
  <c r="B28" i="30"/>
  <c r="B42" i="30"/>
  <c r="B11" i="30"/>
  <c r="B25" i="30"/>
  <c r="CB10" i="45"/>
  <c r="CB90" i="45"/>
  <c r="CC10" i="45"/>
  <c r="CC90" i="45"/>
  <c r="CC13" i="45"/>
  <c r="CC93" i="45"/>
  <c r="CC16" i="45"/>
  <c r="CC96" i="45"/>
  <c r="CB13" i="45"/>
  <c r="CB93" i="45"/>
  <c r="CB16" i="45"/>
  <c r="CB96" i="45"/>
  <c r="CB13" i="44"/>
  <c r="CB93" i="44"/>
  <c r="CB13" i="43"/>
  <c r="CB93" i="43"/>
  <c r="CB16" i="44"/>
  <c r="CB96" i="44"/>
  <c r="CB16" i="43"/>
  <c r="CB96" i="43"/>
  <c r="CA98" i="43"/>
  <c r="CA13" i="44"/>
  <c r="CA93" i="44"/>
  <c r="CA13" i="43"/>
  <c r="CA93" i="43"/>
  <c r="CA16" i="44"/>
  <c r="CA96" i="44"/>
  <c r="CA16" i="43"/>
  <c r="CA96" i="43"/>
  <c r="CB10" i="44"/>
  <c r="CB90" i="44"/>
  <c r="CB10" i="43"/>
  <c r="CB90" i="43"/>
  <c r="CA10" i="44"/>
  <c r="CA90" i="44"/>
  <c r="CA10" i="43"/>
  <c r="CA90" i="43"/>
  <c r="BA25" i="45"/>
  <c r="BA105" i="45"/>
  <c r="BA25" i="44"/>
  <c r="BA105" i="44"/>
  <c r="BA25" i="43"/>
  <c r="BA105" i="43"/>
  <c r="BE15" i="45"/>
  <c r="BE95" i="45"/>
  <c r="BE15" i="44"/>
  <c r="BE95" i="44"/>
  <c r="BE15" i="43"/>
  <c r="BE95" i="43"/>
  <c r="BI7" i="45"/>
  <c r="BI87" i="45"/>
  <c r="BI7" i="44"/>
  <c r="BI87" i="44"/>
  <c r="BI7" i="43"/>
  <c r="BI87" i="43"/>
  <c r="BD15" i="45"/>
  <c r="BD95" i="45"/>
  <c r="BD15" i="44"/>
  <c r="BD95" i="44"/>
  <c r="BD15" i="43"/>
  <c r="BD95" i="43"/>
  <c r="BE7" i="45"/>
  <c r="BE87" i="45"/>
  <c r="BE7" i="44"/>
  <c r="BE87" i="44"/>
  <c r="BE7" i="43"/>
  <c r="BE87" i="43"/>
  <c r="BH7" i="45"/>
  <c r="BH87" i="45"/>
  <c r="BH7" i="43"/>
  <c r="BH87" i="43"/>
  <c r="BH7" i="44"/>
  <c r="BH87" i="44"/>
  <c r="BI15" i="45"/>
  <c r="BI95" i="45"/>
  <c r="BI15" i="44"/>
  <c r="BI95" i="44"/>
  <c r="BI15" i="43"/>
  <c r="BI95" i="43"/>
  <c r="BI23" i="45"/>
  <c r="BI103" i="45"/>
  <c r="BI23" i="43"/>
  <c r="BI103" i="43"/>
  <c r="BI23" i="44"/>
  <c r="BI103" i="44"/>
  <c r="BE25" i="45"/>
  <c r="BE105" i="45"/>
  <c r="BE25" i="44"/>
  <c r="BE105" i="44"/>
  <c r="BE25" i="43"/>
  <c r="BE105" i="43"/>
  <c r="BH25" i="45"/>
  <c r="BH105" i="45"/>
  <c r="BH25" i="44"/>
  <c r="BH105" i="44"/>
  <c r="BH25" i="43"/>
  <c r="BH105" i="43"/>
  <c r="BE21" i="45"/>
  <c r="BE101" i="45"/>
  <c r="BE21" i="44"/>
  <c r="BE101" i="44"/>
  <c r="BE21" i="43"/>
  <c r="BE101" i="43"/>
  <c r="BH15" i="45"/>
  <c r="BH95" i="45"/>
  <c r="BH15" i="44"/>
  <c r="BH95" i="44"/>
  <c r="BH15" i="43"/>
  <c r="BH95" i="43"/>
  <c r="BA21" i="45"/>
  <c r="BA101" i="45"/>
  <c r="BA21" i="44"/>
  <c r="BA101" i="44"/>
  <c r="BA21" i="43"/>
  <c r="BA101" i="43"/>
  <c r="BA18" i="45"/>
  <c r="BA98" i="45"/>
  <c r="BA18" i="44"/>
  <c r="BA18" i="43"/>
  <c r="BA15" i="45"/>
  <c r="BA95" i="45"/>
  <c r="BA15" i="44"/>
  <c r="BA95" i="44"/>
  <c r="BA15" i="43"/>
  <c r="BA95" i="43"/>
  <c r="BA12" i="45"/>
  <c r="BA92" i="45"/>
  <c r="BA12" i="44"/>
  <c r="BA92" i="44"/>
  <c r="BA12" i="43"/>
  <c r="BA92" i="43"/>
  <c r="BD18" i="45"/>
  <c r="BD98" i="45"/>
  <c r="BD18" i="44"/>
  <c r="BD98" i="44"/>
  <c r="BD18" i="43"/>
  <c r="BD23" i="45"/>
  <c r="BD103" i="45"/>
  <c r="BD23" i="43"/>
  <c r="BD103" i="43"/>
  <c r="BD23" i="44"/>
  <c r="BD103" i="44"/>
  <c r="BE18" i="45"/>
  <c r="BE19" i="45"/>
  <c r="BE99" i="45"/>
  <c r="BE18" i="43"/>
  <c r="BE18" i="44"/>
  <c r="BE19" i="44"/>
  <c r="BE99" i="44"/>
  <c r="BE9" i="45"/>
  <c r="BE89" i="45"/>
  <c r="BE9" i="44"/>
  <c r="BE89" i="44"/>
  <c r="BE9" i="43"/>
  <c r="BE89" i="43"/>
  <c r="BH18" i="45"/>
  <c r="BH19" i="45"/>
  <c r="BH99" i="45"/>
  <c r="BH18" i="44"/>
  <c r="BH19" i="44"/>
  <c r="BH99" i="44"/>
  <c r="BH18" i="43"/>
  <c r="BH98" i="43"/>
  <c r="BH21" i="45"/>
  <c r="BH101" i="45"/>
  <c r="BH21" i="44"/>
  <c r="BH101" i="44"/>
  <c r="BH21" i="43"/>
  <c r="BH101" i="43"/>
  <c r="BI9" i="45"/>
  <c r="BI89" i="45"/>
  <c r="BI9" i="44"/>
  <c r="BI89" i="44"/>
  <c r="BI9" i="43"/>
  <c r="BI89" i="43"/>
  <c r="BI25" i="45"/>
  <c r="BI105" i="45"/>
  <c r="BI25" i="44"/>
  <c r="BI105" i="44"/>
  <c r="BI25" i="43"/>
  <c r="BI105" i="43"/>
  <c r="BD25" i="45"/>
  <c r="BD105" i="45"/>
  <c r="BD25" i="43"/>
  <c r="BD105" i="43"/>
  <c r="BD25" i="44"/>
  <c r="BD105" i="44"/>
  <c r="BI21" i="45"/>
  <c r="BI101" i="45"/>
  <c r="BI21" i="44"/>
  <c r="BI101" i="44"/>
  <c r="BI21" i="43"/>
  <c r="BI101" i="43"/>
  <c r="BD21" i="45"/>
  <c r="BD101" i="45"/>
  <c r="BD21" i="44"/>
  <c r="BD101" i="44"/>
  <c r="BD21" i="43"/>
  <c r="BD101" i="43"/>
  <c r="BH23" i="45"/>
  <c r="BH103" i="45"/>
  <c r="BH23" i="44"/>
  <c r="BH103" i="44"/>
  <c r="BH23" i="43"/>
  <c r="BH103" i="43"/>
  <c r="BI12" i="45"/>
  <c r="BI92" i="45"/>
  <c r="BI12" i="44"/>
  <c r="BI92" i="44"/>
  <c r="BI12" i="43"/>
  <c r="BI92" i="43"/>
  <c r="BA7" i="45"/>
  <c r="BA87" i="45"/>
  <c r="BA7" i="44"/>
  <c r="BA87" i="44"/>
  <c r="BA7" i="43"/>
  <c r="BA87" i="43"/>
  <c r="BD9" i="45"/>
  <c r="BD89" i="45"/>
  <c r="BD9" i="44"/>
  <c r="BD89" i="44"/>
  <c r="BD9" i="43"/>
  <c r="BD89" i="43"/>
  <c r="BA9" i="45"/>
  <c r="BA89" i="45"/>
  <c r="BA9" i="44"/>
  <c r="BA89" i="44"/>
  <c r="BA9" i="43"/>
  <c r="BA89" i="43"/>
  <c r="BA23" i="45"/>
  <c r="BA103" i="45"/>
  <c r="BA23" i="44"/>
  <c r="BA103" i="44"/>
  <c r="BA23" i="43"/>
  <c r="BA103" i="43"/>
  <c r="BD12" i="45"/>
  <c r="BD92" i="45"/>
  <c r="BD12" i="44"/>
  <c r="BD92" i="44"/>
  <c r="BD12" i="43"/>
  <c r="BD92" i="43"/>
  <c r="BD7" i="45"/>
  <c r="BD87" i="45"/>
  <c r="BD7" i="44"/>
  <c r="BD87" i="44"/>
  <c r="BD7" i="43"/>
  <c r="BD87" i="43"/>
  <c r="BE12" i="45"/>
  <c r="BE92" i="45"/>
  <c r="BE12" i="44"/>
  <c r="BE92" i="44"/>
  <c r="BE12" i="43"/>
  <c r="BE92" i="43"/>
  <c r="BE23" i="45"/>
  <c r="BE103" i="45"/>
  <c r="BE23" i="44"/>
  <c r="BE103" i="44"/>
  <c r="BE23" i="43"/>
  <c r="BE103" i="43"/>
  <c r="BH12" i="45"/>
  <c r="BH92" i="45"/>
  <c r="BH12" i="43"/>
  <c r="BH92" i="43"/>
  <c r="BH12" i="44"/>
  <c r="BH92" i="44"/>
  <c r="BI18" i="45"/>
  <c r="BI98" i="45"/>
  <c r="BI18" i="44"/>
  <c r="BI98" i="44"/>
  <c r="BI18" i="43"/>
  <c r="BI19" i="43"/>
  <c r="BI99" i="43"/>
  <c r="BH9" i="45"/>
  <c r="BH89" i="45"/>
  <c r="BH9" i="43"/>
  <c r="BH89" i="43"/>
  <c r="BH9" i="44"/>
  <c r="BH89" i="44"/>
  <c r="BI13" i="45"/>
  <c r="BI93" i="45"/>
  <c r="BI13" i="44"/>
  <c r="BI93" i="44"/>
  <c r="BI13" i="43"/>
  <c r="BI93" i="43"/>
  <c r="BD16" i="45"/>
  <c r="BD96" i="45"/>
  <c r="BD16" i="44"/>
  <c r="BD96" i="44"/>
  <c r="BD16" i="43"/>
  <c r="BD96" i="43"/>
  <c r="BA13" i="45"/>
  <c r="BA93" i="45"/>
  <c r="BA13" i="44"/>
  <c r="BA93" i="44"/>
  <c r="BA13" i="43"/>
  <c r="BA93" i="43"/>
  <c r="BE13" i="45"/>
  <c r="BE93" i="45"/>
  <c r="BE13" i="43"/>
  <c r="BE93" i="43"/>
  <c r="BE13" i="44"/>
  <c r="BE93" i="44"/>
  <c r="BA16" i="45"/>
  <c r="BA96" i="45"/>
  <c r="BA16" i="44"/>
  <c r="BA96" i="44"/>
  <c r="BA16" i="43"/>
  <c r="BA96" i="43"/>
  <c r="BA10" i="45"/>
  <c r="BA90" i="45"/>
  <c r="BA10" i="44"/>
  <c r="BA90" i="44"/>
  <c r="BA10" i="43"/>
  <c r="BA90" i="43"/>
  <c r="BD10" i="45"/>
  <c r="BD90" i="45"/>
  <c r="BD10" i="44"/>
  <c r="BD90" i="44"/>
  <c r="BD10" i="43"/>
  <c r="BD90" i="43"/>
  <c r="BH10" i="45"/>
  <c r="BH90" i="45"/>
  <c r="BH10" i="43"/>
  <c r="BH90" i="43"/>
  <c r="BH10" i="44"/>
  <c r="BH90" i="44"/>
  <c r="BI16" i="45"/>
  <c r="BI96" i="45"/>
  <c r="BI16" i="44"/>
  <c r="BI96" i="44"/>
  <c r="BI16" i="43"/>
  <c r="BI96" i="43"/>
  <c r="BE16" i="45"/>
  <c r="BE96" i="45"/>
  <c r="BE16" i="44"/>
  <c r="BE96" i="44"/>
  <c r="BE16" i="43"/>
  <c r="BE96" i="43"/>
  <c r="BH13" i="45"/>
  <c r="BH93" i="45"/>
  <c r="BH13" i="44"/>
  <c r="BH93" i="44"/>
  <c r="BH13" i="43"/>
  <c r="BH93" i="43"/>
  <c r="BH98" i="44"/>
  <c r="BE10" i="45"/>
  <c r="BE90" i="45"/>
  <c r="BE10" i="44"/>
  <c r="BE90" i="44"/>
  <c r="BE10" i="43"/>
  <c r="BE90" i="43"/>
  <c r="BI10" i="45"/>
  <c r="BI90" i="45"/>
  <c r="BI10" i="44"/>
  <c r="BI90" i="44"/>
  <c r="BI10" i="43"/>
  <c r="BI90" i="43"/>
  <c r="BD13" i="45"/>
  <c r="BD93" i="45"/>
  <c r="BD13" i="44"/>
  <c r="BD93" i="44"/>
  <c r="BD13" i="43"/>
  <c r="BD93" i="43"/>
  <c r="BH16" i="45"/>
  <c r="BH96" i="45"/>
  <c r="BH16" i="44"/>
  <c r="BH96" i="44"/>
  <c r="BH16" i="43"/>
  <c r="BH96" i="43"/>
  <c r="BE98" i="44"/>
  <c r="AU3" i="27"/>
  <c r="AV3" i="27"/>
  <c r="AV35" i="27"/>
  <c r="AW3" i="27"/>
  <c r="AW35" i="27"/>
  <c r="AU4" i="27"/>
  <c r="AU18" i="27"/>
  <c r="AV4" i="27"/>
  <c r="AW4" i="27"/>
  <c r="AW36" i="27"/>
  <c r="J3" i="32"/>
  <c r="J3" i="35"/>
  <c r="J4" i="32"/>
  <c r="J18" i="32"/>
  <c r="H3" i="32"/>
  <c r="I3" i="32"/>
  <c r="I17" i="32"/>
  <c r="H4" i="32"/>
  <c r="H11" i="32"/>
  <c r="I4" i="32"/>
  <c r="I18" i="32"/>
  <c r="I6" i="32"/>
  <c r="I13" i="32"/>
  <c r="AV6" i="27"/>
  <c r="AV20" i="27"/>
  <c r="AV38" i="27"/>
  <c r="AL7" i="28"/>
  <c r="AV9" i="27"/>
  <c r="AV23" i="27"/>
  <c r="AV41" i="27"/>
  <c r="AL10" i="28"/>
  <c r="AV12" i="27"/>
  <c r="AV26" i="27"/>
  <c r="AV44" i="27"/>
  <c r="AL13" i="28"/>
  <c r="AV7" i="27"/>
  <c r="AV21" i="27"/>
  <c r="AV39" i="27"/>
  <c r="AL8" i="28"/>
  <c r="I7" i="32"/>
  <c r="I14" i="32"/>
  <c r="I28" i="32"/>
  <c r="AW6" i="27"/>
  <c r="AW20" i="27"/>
  <c r="AW38" i="27"/>
  <c r="J6" i="32"/>
  <c r="J13" i="32"/>
  <c r="J6" i="35"/>
  <c r="H6" i="32"/>
  <c r="H13" i="32"/>
  <c r="H27" i="32"/>
  <c r="AU6" i="27"/>
  <c r="AU20" i="27"/>
  <c r="AU38" i="27"/>
  <c r="AK7" i="28"/>
  <c r="AV10" i="27"/>
  <c r="AV24" i="27"/>
  <c r="AV42" i="27"/>
  <c r="AL11" i="28"/>
  <c r="AV13" i="27"/>
  <c r="AV27" i="27"/>
  <c r="AV45" i="27"/>
  <c r="AL14" i="28"/>
  <c r="G3" i="32"/>
  <c r="G4" i="32"/>
  <c r="G11" i="32"/>
  <c r="AJ4" i="28"/>
  <c r="AK4" i="28"/>
  <c r="AL4" i="28"/>
  <c r="AJ5" i="28"/>
  <c r="AK5" i="28"/>
  <c r="AL5" i="28"/>
  <c r="AT3" i="27"/>
  <c r="AT17" i="27"/>
  <c r="AT4" i="27"/>
  <c r="AT36" i="27"/>
  <c r="BS12" i="45"/>
  <c r="BS92" i="45"/>
  <c r="BL12" i="45"/>
  <c r="BL92" i="45"/>
  <c r="CE21" i="45"/>
  <c r="CE101" i="45"/>
  <c r="BU21" i="45"/>
  <c r="BU101" i="45"/>
  <c r="BO21" i="45"/>
  <c r="BO101" i="45"/>
  <c r="BT25" i="45"/>
  <c r="BT105" i="45"/>
  <c r="BV23" i="45"/>
  <c r="BV103" i="45"/>
  <c r="BS25" i="45"/>
  <c r="BS105" i="45"/>
  <c r="BM23" i="45"/>
  <c r="BM103" i="45"/>
  <c r="BP25" i="45"/>
  <c r="BL25" i="45"/>
  <c r="BL105" i="45"/>
  <c r="CE23" i="45"/>
  <c r="CE103" i="45"/>
  <c r="BX23" i="45"/>
  <c r="BX103" i="45"/>
  <c r="BU23" i="45"/>
  <c r="BU103" i="45"/>
  <c r="BQ23" i="45"/>
  <c r="BO23" i="45"/>
  <c r="BO103" i="45"/>
  <c r="CD21" i="45"/>
  <c r="CD101" i="45"/>
  <c r="BW21" i="45"/>
  <c r="BW101" i="45"/>
  <c r="BT21" i="45"/>
  <c r="BT101" i="45"/>
  <c r="BN21" i="45"/>
  <c r="BV25" i="45"/>
  <c r="BV105" i="45"/>
  <c r="BX21" i="45"/>
  <c r="BX101" i="45"/>
  <c r="CD25" i="45"/>
  <c r="CD105" i="45"/>
  <c r="BN25" i="45"/>
  <c r="BN105" i="45"/>
  <c r="BV21" i="45"/>
  <c r="BV101" i="45"/>
  <c r="BS21" i="45"/>
  <c r="BS101" i="45"/>
  <c r="BM21" i="45"/>
  <c r="BM101" i="45"/>
  <c r="BP23" i="45"/>
  <c r="BP103" i="45"/>
  <c r="BL23" i="45"/>
  <c r="CE25" i="45"/>
  <c r="CE105" i="45"/>
  <c r="BX25" i="45"/>
  <c r="BX105" i="45"/>
  <c r="BU12" i="45"/>
  <c r="BU92" i="45"/>
  <c r="BQ12" i="45"/>
  <c r="BQ92" i="45"/>
  <c r="BO25" i="45"/>
  <c r="BO105" i="45"/>
  <c r="CD23" i="45"/>
  <c r="CD103" i="45"/>
  <c r="BW12" i="45"/>
  <c r="BW92" i="45"/>
  <c r="BT12" i="45"/>
  <c r="BT92" i="45"/>
  <c r="BN12" i="45"/>
  <c r="BN92" i="45"/>
  <c r="BM25" i="45"/>
  <c r="BP12" i="45"/>
  <c r="BP92" i="45"/>
  <c r="BQ21" i="45"/>
  <c r="BQ101" i="45"/>
  <c r="BW25" i="45"/>
  <c r="BW105" i="45"/>
  <c r="BV12" i="45"/>
  <c r="BV92" i="45"/>
  <c r="BS23" i="45"/>
  <c r="BS103" i="45"/>
  <c r="BM12" i="45"/>
  <c r="BP21" i="45"/>
  <c r="BP60" i="45"/>
  <c r="BL21" i="45"/>
  <c r="BL101" i="45"/>
  <c r="CE12" i="45"/>
  <c r="CE92" i="45"/>
  <c r="BX12" i="45"/>
  <c r="BX92" i="45"/>
  <c r="BU25" i="45"/>
  <c r="BU105" i="45"/>
  <c r="BQ25" i="45"/>
  <c r="BQ105" i="45"/>
  <c r="BO12" i="45"/>
  <c r="CD12" i="45"/>
  <c r="CD92" i="45"/>
  <c r="BW23" i="45"/>
  <c r="BW103" i="45"/>
  <c r="BT23" i="45"/>
  <c r="BT103" i="45"/>
  <c r="BN23" i="45"/>
  <c r="BN103" i="45"/>
  <c r="BZ12" i="45"/>
  <c r="BZ92" i="45"/>
  <c r="BZ25" i="45"/>
  <c r="BZ105" i="45"/>
  <c r="BZ21" i="45"/>
  <c r="BZ101" i="45"/>
  <c r="BZ23" i="45"/>
  <c r="BZ103" i="45"/>
  <c r="BM12" i="44"/>
  <c r="BM12" i="43"/>
  <c r="BM92" i="43"/>
  <c r="BT25" i="44"/>
  <c r="BT105" i="44"/>
  <c r="BT25" i="43"/>
  <c r="BT105" i="43"/>
  <c r="CC12" i="44"/>
  <c r="CC92" i="44"/>
  <c r="CC12" i="43"/>
  <c r="CC92" i="43"/>
  <c r="BS23" i="44"/>
  <c r="BS103" i="44"/>
  <c r="BS23" i="43"/>
  <c r="BS103" i="43"/>
  <c r="BY12" i="44"/>
  <c r="BY92" i="44"/>
  <c r="BY12" i="43"/>
  <c r="BY92" i="43"/>
  <c r="BU25" i="44"/>
  <c r="BU105" i="44"/>
  <c r="BU25" i="43"/>
  <c r="BU105" i="43"/>
  <c r="BR12" i="43"/>
  <c r="BR92" i="43"/>
  <c r="BR12" i="44"/>
  <c r="BR92" i="44"/>
  <c r="BM25" i="44"/>
  <c r="BM105" i="44"/>
  <c r="BM25" i="43"/>
  <c r="BP12" i="44"/>
  <c r="BP12" i="43"/>
  <c r="BP92" i="43"/>
  <c r="BL12" i="43"/>
  <c r="BL92" i="43"/>
  <c r="BL12" i="44"/>
  <c r="CD21" i="44"/>
  <c r="CD101" i="44"/>
  <c r="CD21" i="43"/>
  <c r="CD101" i="43"/>
  <c r="BW21" i="43"/>
  <c r="BW101" i="43"/>
  <c r="BW21" i="44"/>
  <c r="BW101" i="44"/>
  <c r="BT21" i="44"/>
  <c r="BT101" i="44"/>
  <c r="BT21" i="43"/>
  <c r="BT101" i="43"/>
  <c r="BQ21" i="44"/>
  <c r="BQ21" i="43"/>
  <c r="BQ60" i="43"/>
  <c r="BO21" i="44"/>
  <c r="BO21" i="43"/>
  <c r="CC25" i="44"/>
  <c r="CC105" i="44"/>
  <c r="CC25" i="43"/>
  <c r="CC105" i="43"/>
  <c r="BV25" i="44"/>
  <c r="BV105" i="44"/>
  <c r="BV25" i="43"/>
  <c r="BV105" i="43"/>
  <c r="BS25" i="44"/>
  <c r="BS105" i="44"/>
  <c r="BS25" i="43"/>
  <c r="BS105" i="43"/>
  <c r="BN25" i="44"/>
  <c r="BN105" i="44"/>
  <c r="BN25" i="43"/>
  <c r="BN105" i="43"/>
  <c r="BU12" i="44"/>
  <c r="BU92" i="44"/>
  <c r="BU12" i="43"/>
  <c r="BU92" i="43"/>
  <c r="BL21" i="44"/>
  <c r="BL101" i="44"/>
  <c r="BL21" i="43"/>
  <c r="BL60" i="43"/>
  <c r="CD12" i="44"/>
  <c r="CD92" i="44"/>
  <c r="CD12" i="43"/>
  <c r="CD92" i="43"/>
  <c r="BQ25" i="43"/>
  <c r="BQ105" i="43"/>
  <c r="BQ25" i="44"/>
  <c r="BQ105" i="44"/>
  <c r="BY25" i="44"/>
  <c r="BY105" i="44"/>
  <c r="BY25" i="43"/>
  <c r="BY105" i="43"/>
  <c r="BM23" i="44"/>
  <c r="BM23" i="43"/>
  <c r="BM62" i="43"/>
  <c r="BL25" i="44"/>
  <c r="BL25" i="43"/>
  <c r="BL105" i="43"/>
  <c r="CD23" i="44"/>
  <c r="CD103" i="44"/>
  <c r="CD23" i="43"/>
  <c r="CD103" i="43"/>
  <c r="BQ23" i="44"/>
  <c r="BQ23" i="43"/>
  <c r="CC21" i="44"/>
  <c r="CC101" i="44"/>
  <c r="CC21" i="43"/>
  <c r="CC101" i="43"/>
  <c r="BS21" i="44"/>
  <c r="BS101" i="44"/>
  <c r="BS21" i="43"/>
  <c r="BS101" i="43"/>
  <c r="BY23" i="44"/>
  <c r="BY103" i="44"/>
  <c r="BY23" i="43"/>
  <c r="BY103" i="43"/>
  <c r="BR23" i="44"/>
  <c r="BR103" i="44"/>
  <c r="BR23" i="43"/>
  <c r="BR103" i="43"/>
  <c r="BP21" i="44"/>
  <c r="BP21" i="43"/>
  <c r="BP101" i="43"/>
  <c r="BW12" i="44"/>
  <c r="BW92" i="44"/>
  <c r="BW12" i="43"/>
  <c r="BW92" i="43"/>
  <c r="BO12" i="44"/>
  <c r="BO12" i="43"/>
  <c r="BO92" i="43"/>
  <c r="BV23" i="44"/>
  <c r="BV103" i="44"/>
  <c r="BV23" i="43"/>
  <c r="BV103" i="43"/>
  <c r="BN23" i="44"/>
  <c r="BN23" i="43"/>
  <c r="BN103" i="43"/>
  <c r="BU23" i="44"/>
  <c r="BU103" i="44"/>
  <c r="BU23" i="43"/>
  <c r="BU103" i="43"/>
  <c r="BR25" i="44"/>
  <c r="BR105" i="44"/>
  <c r="BR25" i="43"/>
  <c r="BR105" i="43"/>
  <c r="BP25" i="44"/>
  <c r="BP105" i="44"/>
  <c r="BP25" i="43"/>
  <c r="BW23" i="44"/>
  <c r="BW103" i="44"/>
  <c r="BW23" i="43"/>
  <c r="BW103" i="43"/>
  <c r="BT23" i="44"/>
  <c r="BT103" i="44"/>
  <c r="BT23" i="43"/>
  <c r="BT103" i="43"/>
  <c r="BO23" i="44"/>
  <c r="BO103" i="44"/>
  <c r="BO23" i="43"/>
  <c r="BV21" i="44"/>
  <c r="BV101" i="44"/>
  <c r="BV21" i="43"/>
  <c r="BV101" i="43"/>
  <c r="BN21" i="44"/>
  <c r="BN101" i="44"/>
  <c r="BN21" i="43"/>
  <c r="BN101" i="43"/>
  <c r="BY21" i="44"/>
  <c r="BY101" i="44"/>
  <c r="BY21" i="43"/>
  <c r="BY101" i="43"/>
  <c r="BU21" i="44"/>
  <c r="BU101" i="44"/>
  <c r="BU21" i="43"/>
  <c r="BU101" i="43"/>
  <c r="BR21" i="44"/>
  <c r="BR101" i="44"/>
  <c r="BR21" i="43"/>
  <c r="BR101" i="43"/>
  <c r="BM21" i="44"/>
  <c r="BM21" i="43"/>
  <c r="BM101" i="43"/>
  <c r="BP23" i="44"/>
  <c r="BP103" i="44"/>
  <c r="BP23" i="43"/>
  <c r="BL23" i="44"/>
  <c r="BL23" i="43"/>
  <c r="BL103" i="43"/>
  <c r="CD25" i="44"/>
  <c r="CD105" i="44"/>
  <c r="CD25" i="43"/>
  <c r="CD105" i="43"/>
  <c r="BW25" i="44"/>
  <c r="BW105" i="44"/>
  <c r="BW25" i="43"/>
  <c r="BW105" i="43"/>
  <c r="BT12" i="44"/>
  <c r="BT92" i="44"/>
  <c r="BT12" i="43"/>
  <c r="BT92" i="43"/>
  <c r="BQ12" i="44"/>
  <c r="BQ92" i="44"/>
  <c r="BQ12" i="43"/>
  <c r="BO25" i="44"/>
  <c r="BO105" i="44"/>
  <c r="BO25" i="43"/>
  <c r="CC23" i="44"/>
  <c r="CC103" i="44"/>
  <c r="CC23" i="43"/>
  <c r="CC103" i="43"/>
  <c r="BV12" i="44"/>
  <c r="BV92" i="44"/>
  <c r="BV12" i="43"/>
  <c r="BV92" i="43"/>
  <c r="BS12" i="44"/>
  <c r="BS92" i="44"/>
  <c r="BS12" i="43"/>
  <c r="BS92" i="43"/>
  <c r="BN12" i="44"/>
  <c r="BN92" i="44"/>
  <c r="BN12" i="43"/>
  <c r="BF25" i="45"/>
  <c r="BF105" i="45"/>
  <c r="BF25" i="44"/>
  <c r="BF105" i="44"/>
  <c r="BF25" i="43"/>
  <c r="BF105" i="43"/>
  <c r="AV12" i="45"/>
  <c r="AV92" i="45"/>
  <c r="AV12" i="43"/>
  <c r="AV92" i="43"/>
  <c r="AV12" i="44"/>
  <c r="AV92" i="44"/>
  <c r="AZ21" i="45"/>
  <c r="AZ101" i="45"/>
  <c r="AZ21" i="44"/>
  <c r="AZ101" i="44"/>
  <c r="AZ21" i="43"/>
  <c r="AZ101" i="43"/>
  <c r="AQ23" i="45"/>
  <c r="AQ103" i="45"/>
  <c r="AQ23" i="44"/>
  <c r="AQ103" i="44"/>
  <c r="AQ23" i="43"/>
  <c r="AQ103" i="43"/>
  <c r="AT25" i="45"/>
  <c r="AT105" i="45"/>
  <c r="AT25" i="44"/>
  <c r="AT105" i="44"/>
  <c r="AT25" i="43"/>
  <c r="AT105" i="43"/>
  <c r="BF23" i="45"/>
  <c r="BF103" i="45"/>
  <c r="BF23" i="44"/>
  <c r="BF103" i="44"/>
  <c r="BF23" i="43"/>
  <c r="BF103" i="43"/>
  <c r="AW25" i="45"/>
  <c r="AW105" i="45"/>
  <c r="AW25" i="44"/>
  <c r="AW105" i="44"/>
  <c r="AW25" i="43"/>
  <c r="AW105" i="43"/>
  <c r="AS23" i="45"/>
  <c r="AS103" i="45"/>
  <c r="AS23" i="44"/>
  <c r="AS103" i="44"/>
  <c r="AS23" i="43"/>
  <c r="AS103" i="43"/>
  <c r="AV25" i="45"/>
  <c r="AV105" i="45"/>
  <c r="AV25" i="43"/>
  <c r="AV105" i="43"/>
  <c r="AV25" i="44"/>
  <c r="AV105" i="44"/>
  <c r="AR25" i="45"/>
  <c r="AR105" i="45"/>
  <c r="AR25" i="44"/>
  <c r="AR105" i="44"/>
  <c r="AR25" i="43"/>
  <c r="AR105" i="43"/>
  <c r="BK23" i="45"/>
  <c r="BK103" i="45"/>
  <c r="BK23" i="43"/>
  <c r="BK103" i="43"/>
  <c r="BK23" i="44"/>
  <c r="BK103" i="44"/>
  <c r="AZ23" i="45"/>
  <c r="AZ103" i="45"/>
  <c r="AZ23" i="43"/>
  <c r="AZ103" i="43"/>
  <c r="AZ23" i="44"/>
  <c r="AZ103" i="44"/>
  <c r="AY23" i="45"/>
  <c r="AY103" i="45"/>
  <c r="AY23" i="43"/>
  <c r="AY103" i="43"/>
  <c r="AY23" i="44"/>
  <c r="AY103" i="44"/>
  <c r="AU23" i="45"/>
  <c r="AU103" i="45"/>
  <c r="AU23" i="43"/>
  <c r="AU103" i="43"/>
  <c r="AU23" i="44"/>
  <c r="AU103" i="44"/>
  <c r="AQ21" i="45"/>
  <c r="AQ101" i="45"/>
  <c r="AQ21" i="44"/>
  <c r="AQ101" i="44"/>
  <c r="AQ21" i="43"/>
  <c r="AQ101" i="43"/>
  <c r="BG21" i="45"/>
  <c r="BG101" i="45"/>
  <c r="BG21" i="44"/>
  <c r="BG101" i="44"/>
  <c r="BG21" i="43"/>
  <c r="BG101" i="43"/>
  <c r="AX21" i="45"/>
  <c r="AX101" i="45"/>
  <c r="AX21" i="44"/>
  <c r="AX101" i="44"/>
  <c r="AX21" i="43"/>
  <c r="AX101" i="43"/>
  <c r="AT21" i="45"/>
  <c r="AT101" i="45"/>
  <c r="AT21" i="44"/>
  <c r="AT101" i="44"/>
  <c r="AT21" i="43"/>
  <c r="AT101" i="43"/>
  <c r="AS25" i="45"/>
  <c r="AS105" i="45"/>
  <c r="AS25" i="44"/>
  <c r="AS105" i="44"/>
  <c r="AS25" i="43"/>
  <c r="AS105" i="43"/>
  <c r="BK21" i="45"/>
  <c r="BK101" i="45"/>
  <c r="BK21" i="43"/>
  <c r="BK101" i="43"/>
  <c r="BK21" i="44"/>
  <c r="BK101" i="44"/>
  <c r="AY21" i="45"/>
  <c r="AY101" i="45"/>
  <c r="AY21" i="43"/>
  <c r="AY101" i="43"/>
  <c r="AY21" i="44"/>
  <c r="AY101" i="44"/>
  <c r="AX25" i="45"/>
  <c r="AX105" i="45"/>
  <c r="AX25" i="44"/>
  <c r="AX105" i="44"/>
  <c r="AX25" i="43"/>
  <c r="AX105" i="43"/>
  <c r="BF21" i="45"/>
  <c r="BF101" i="45"/>
  <c r="BF21" i="44"/>
  <c r="BF101" i="44"/>
  <c r="BF21" i="43"/>
  <c r="BF101" i="43"/>
  <c r="AW21" i="45"/>
  <c r="AW101" i="45"/>
  <c r="AW21" i="44"/>
  <c r="AW101" i="44"/>
  <c r="AW21" i="43"/>
  <c r="AW101" i="43"/>
  <c r="AS21" i="45"/>
  <c r="AS101" i="45"/>
  <c r="AS21" i="44"/>
  <c r="AS101" i="44"/>
  <c r="AS21" i="43"/>
  <c r="AS101" i="43"/>
  <c r="AV21" i="45"/>
  <c r="AV101" i="45"/>
  <c r="AV21" i="44"/>
  <c r="AV101" i="44"/>
  <c r="AV21" i="43"/>
  <c r="AV101" i="43"/>
  <c r="AR23" i="45"/>
  <c r="AR103" i="45"/>
  <c r="AR23" i="44"/>
  <c r="AR103" i="44"/>
  <c r="AR23" i="43"/>
  <c r="AR103" i="43"/>
  <c r="BK12" i="45"/>
  <c r="BK92" i="45"/>
  <c r="BK12" i="44"/>
  <c r="BK92" i="44"/>
  <c r="BK12" i="43"/>
  <c r="BK92" i="43"/>
  <c r="AZ25" i="45"/>
  <c r="AZ105" i="45"/>
  <c r="AZ25" i="43"/>
  <c r="AZ105" i="43"/>
  <c r="AZ25" i="44"/>
  <c r="AZ105" i="44"/>
  <c r="AY12" i="45"/>
  <c r="AY92" i="45"/>
  <c r="AY12" i="44"/>
  <c r="AY92" i="44"/>
  <c r="AY12" i="43"/>
  <c r="AY92" i="43"/>
  <c r="AU12" i="45"/>
  <c r="AU92" i="45"/>
  <c r="AU12" i="44"/>
  <c r="AU92" i="44"/>
  <c r="AU12" i="43"/>
  <c r="AU92" i="43"/>
  <c r="AQ25" i="45"/>
  <c r="AQ105" i="45"/>
  <c r="AQ25" i="44"/>
  <c r="AQ105" i="44"/>
  <c r="AQ25" i="43"/>
  <c r="AQ105" i="43"/>
  <c r="BG12" i="45"/>
  <c r="BG92" i="45"/>
  <c r="BG12" i="44"/>
  <c r="BG92" i="44"/>
  <c r="BG12" i="43"/>
  <c r="BG92" i="43"/>
  <c r="AX12" i="45"/>
  <c r="AX92" i="45"/>
  <c r="AX12" i="44"/>
  <c r="AX92" i="44"/>
  <c r="AX12" i="43"/>
  <c r="AX92" i="43"/>
  <c r="AT12" i="45"/>
  <c r="AT92" i="45"/>
  <c r="AT12" i="44"/>
  <c r="AT92" i="44"/>
  <c r="AT12" i="43"/>
  <c r="AT92" i="43"/>
  <c r="AW12" i="45"/>
  <c r="AW92" i="45"/>
  <c r="AW12" i="44"/>
  <c r="AW92" i="44"/>
  <c r="AW12" i="43"/>
  <c r="AW92" i="43"/>
  <c r="AR12" i="45"/>
  <c r="AR92" i="45"/>
  <c r="AR12" i="43"/>
  <c r="AR92" i="43"/>
  <c r="AR12" i="44"/>
  <c r="AR92" i="44"/>
  <c r="AU21" i="45"/>
  <c r="AU101" i="45"/>
  <c r="AU21" i="43"/>
  <c r="AU101" i="43"/>
  <c r="AU21" i="44"/>
  <c r="AU101" i="44"/>
  <c r="BG25" i="45"/>
  <c r="BG105" i="45"/>
  <c r="BG25" i="44"/>
  <c r="BG105" i="44"/>
  <c r="BG25" i="43"/>
  <c r="BG105" i="43"/>
  <c r="BF12" i="45"/>
  <c r="BF92" i="45"/>
  <c r="BF12" i="44"/>
  <c r="BF92" i="44"/>
  <c r="BF12" i="43"/>
  <c r="BF92" i="43"/>
  <c r="AW23" i="45"/>
  <c r="AW103" i="45"/>
  <c r="AW23" i="44"/>
  <c r="AW103" i="44"/>
  <c r="AW23" i="43"/>
  <c r="AW103" i="43"/>
  <c r="AS12" i="45"/>
  <c r="AS92" i="45"/>
  <c r="AS12" i="44"/>
  <c r="AS92" i="44"/>
  <c r="AS12" i="43"/>
  <c r="AS92" i="43"/>
  <c r="AV23" i="45"/>
  <c r="AV103" i="45"/>
  <c r="AV23" i="43"/>
  <c r="AV103" i="43"/>
  <c r="AV23" i="44"/>
  <c r="AV103" i="44"/>
  <c r="AR21" i="45"/>
  <c r="AR101" i="45"/>
  <c r="AR21" i="44"/>
  <c r="AR101" i="44"/>
  <c r="AR21" i="43"/>
  <c r="AR101" i="43"/>
  <c r="BK25" i="45"/>
  <c r="BK105" i="45"/>
  <c r="BK25" i="43"/>
  <c r="BK105" i="43"/>
  <c r="BK25" i="44"/>
  <c r="BK105" i="44"/>
  <c r="AZ12" i="45"/>
  <c r="AZ92" i="45"/>
  <c r="AZ12" i="44"/>
  <c r="AZ92" i="44"/>
  <c r="AZ12" i="43"/>
  <c r="AZ92" i="43"/>
  <c r="AY25" i="45"/>
  <c r="AY105" i="45"/>
  <c r="AY25" i="43"/>
  <c r="AY105" i="43"/>
  <c r="AY25" i="44"/>
  <c r="AY105" i="44"/>
  <c r="AU25" i="45"/>
  <c r="AU105" i="45"/>
  <c r="AU25" i="43"/>
  <c r="AU105" i="43"/>
  <c r="AU25" i="44"/>
  <c r="AU105" i="44"/>
  <c r="AQ12" i="45"/>
  <c r="AQ92" i="45"/>
  <c r="AQ12" i="44"/>
  <c r="AQ92" i="44"/>
  <c r="AQ12" i="43"/>
  <c r="AQ92" i="43"/>
  <c r="BG23" i="45"/>
  <c r="BG103" i="45"/>
  <c r="BG23" i="44"/>
  <c r="BG103" i="44"/>
  <c r="BG23" i="43"/>
  <c r="BG103" i="43"/>
  <c r="AX23" i="45"/>
  <c r="AX103" i="45"/>
  <c r="AX23" i="44"/>
  <c r="AX103" i="44"/>
  <c r="AX23" i="43"/>
  <c r="AX103" i="43"/>
  <c r="AT23" i="44"/>
  <c r="AT103" i="44"/>
  <c r="AT23" i="45"/>
  <c r="AT103" i="45"/>
  <c r="AT23" i="43"/>
  <c r="AT103" i="43"/>
  <c r="BN51" i="45"/>
  <c r="BN62" i="45"/>
  <c r="AY9" i="45"/>
  <c r="AY89" i="45"/>
  <c r="AY9" i="44"/>
  <c r="AY89" i="44"/>
  <c r="AY9" i="43"/>
  <c r="AY89" i="43"/>
  <c r="AY18" i="45"/>
  <c r="AY19" i="45"/>
  <c r="AY99" i="45"/>
  <c r="AY18" i="44"/>
  <c r="AY19" i="44"/>
  <c r="AY99" i="44"/>
  <c r="AY18" i="43"/>
  <c r="AY7" i="45"/>
  <c r="AY87" i="45"/>
  <c r="AY7" i="44"/>
  <c r="AY87" i="44"/>
  <c r="AY7" i="43"/>
  <c r="AY87" i="43"/>
  <c r="AY15" i="45"/>
  <c r="AY95" i="45"/>
  <c r="AY15" i="44"/>
  <c r="AY95" i="44"/>
  <c r="AY15" i="43"/>
  <c r="AY95" i="43"/>
  <c r="AY13" i="45"/>
  <c r="AY93" i="45"/>
  <c r="AY13" i="44"/>
  <c r="AY93" i="44"/>
  <c r="AY13" i="43"/>
  <c r="AY93" i="43"/>
  <c r="AY98" i="45"/>
  <c r="AY10" i="45"/>
  <c r="AY90" i="45"/>
  <c r="AY10" i="44"/>
  <c r="AY90" i="44"/>
  <c r="AY10" i="43"/>
  <c r="AY90" i="43"/>
  <c r="AY16" i="45"/>
  <c r="AY96" i="45"/>
  <c r="AY16" i="44"/>
  <c r="AY96" i="44"/>
  <c r="AY16" i="43"/>
  <c r="AY96" i="43"/>
  <c r="E3" i="32"/>
  <c r="F3" i="32"/>
  <c r="F10" i="32"/>
  <c r="F25" i="32"/>
  <c r="E4" i="32"/>
  <c r="E18" i="32"/>
  <c r="F4" i="32"/>
  <c r="F11" i="32"/>
  <c r="AR3" i="27"/>
  <c r="AS3" i="27"/>
  <c r="AS35" i="27"/>
  <c r="AR4" i="27"/>
  <c r="AR18" i="27"/>
  <c r="AS4" i="27"/>
  <c r="AS18" i="27"/>
  <c r="D6" i="32"/>
  <c r="D6" i="35"/>
  <c r="G6" i="32"/>
  <c r="G13" i="32"/>
  <c r="G27" i="32"/>
  <c r="AT6" i="27"/>
  <c r="AT20" i="27"/>
  <c r="AT38" i="27"/>
  <c r="AJ7" i="28"/>
  <c r="F6" i="32"/>
  <c r="F13" i="32"/>
  <c r="F27" i="32"/>
  <c r="AS6" i="27"/>
  <c r="AS20" i="27"/>
  <c r="AS38" i="27"/>
  <c r="AI7" i="28"/>
  <c r="E6" i="32"/>
  <c r="E13" i="32"/>
  <c r="E27" i="32"/>
  <c r="AR6" i="27"/>
  <c r="AR20" i="27"/>
  <c r="AR38" i="27"/>
  <c r="AH7" i="28"/>
  <c r="D3" i="32"/>
  <c r="D4" i="32"/>
  <c r="D4" i="34"/>
  <c r="E4" i="34"/>
  <c r="F4" i="34"/>
  <c r="G4" i="34"/>
  <c r="H4" i="34"/>
  <c r="I4" i="34"/>
  <c r="D5" i="34"/>
  <c r="E5" i="34"/>
  <c r="F5" i="34"/>
  <c r="G5" i="34"/>
  <c r="H5" i="34"/>
  <c r="I5" i="34"/>
  <c r="AG4" i="28"/>
  <c r="AH4" i="28"/>
  <c r="AI4" i="28"/>
  <c r="AG5" i="28"/>
  <c r="AH5" i="28"/>
  <c r="AI5" i="28"/>
  <c r="AQ3" i="27"/>
  <c r="AQ4" i="27"/>
  <c r="AQ36" i="27"/>
  <c r="BN9" i="45"/>
  <c r="BN89" i="45"/>
  <c r="BN7" i="45"/>
  <c r="BN87" i="45"/>
  <c r="BN15" i="45"/>
  <c r="BN95" i="45"/>
  <c r="BN18" i="45"/>
  <c r="BN57" i="45"/>
  <c r="BN9" i="44"/>
  <c r="BN9" i="43"/>
  <c r="BN7" i="44"/>
  <c r="BN7" i="43"/>
  <c r="BN40" i="43"/>
  <c r="BN15" i="44"/>
  <c r="BN95" i="44"/>
  <c r="BN15" i="43"/>
  <c r="BN95" i="43"/>
  <c r="BN18" i="44"/>
  <c r="BN19" i="44"/>
  <c r="BN18" i="43"/>
  <c r="BN57" i="43"/>
  <c r="C4" i="34"/>
  <c r="C5" i="34"/>
  <c r="C4" i="32"/>
  <c r="C3" i="32"/>
  <c r="BN10" i="45"/>
  <c r="BN90" i="45"/>
  <c r="BN16" i="45"/>
  <c r="BN13" i="45"/>
  <c r="BN10" i="44"/>
  <c r="BN10" i="43"/>
  <c r="BN46" i="43"/>
  <c r="BN16" i="44"/>
  <c r="BN96" i="44"/>
  <c r="BN16" i="43"/>
  <c r="BN13" i="44"/>
  <c r="BN93" i="44"/>
  <c r="BN13" i="43"/>
  <c r="BN54" i="43"/>
  <c r="AO9" i="45"/>
  <c r="AO89" i="45"/>
  <c r="AO9" i="44"/>
  <c r="AO89" i="44"/>
  <c r="AO9" i="43"/>
  <c r="AO89" i="43"/>
  <c r="AO18" i="45"/>
  <c r="AO18" i="44"/>
  <c r="AO18" i="43"/>
  <c r="AO98" i="43"/>
  <c r="AZ9" i="45"/>
  <c r="AZ89" i="45"/>
  <c r="AZ9" i="44"/>
  <c r="AZ89" i="44"/>
  <c r="AZ9" i="43"/>
  <c r="AZ89" i="43"/>
  <c r="AO7" i="45"/>
  <c r="AO87" i="45"/>
  <c r="AO7" i="44"/>
  <c r="AO87" i="44"/>
  <c r="AO7" i="43"/>
  <c r="AO87" i="43"/>
  <c r="AO12" i="45"/>
  <c r="AO92" i="45"/>
  <c r="AO12" i="44"/>
  <c r="AO92" i="44"/>
  <c r="AO12" i="43"/>
  <c r="AO92" i="43"/>
  <c r="AO15" i="45"/>
  <c r="AO95" i="45"/>
  <c r="AO15" i="44"/>
  <c r="AO95" i="44"/>
  <c r="AO15" i="43"/>
  <c r="AO95" i="43"/>
  <c r="AO25" i="45"/>
  <c r="AO105" i="45"/>
  <c r="AO25" i="44"/>
  <c r="AO105" i="44"/>
  <c r="AO25" i="43"/>
  <c r="AO105" i="43"/>
  <c r="AZ15" i="45"/>
  <c r="AZ95" i="45"/>
  <c r="AZ15" i="43"/>
  <c r="AZ95" i="43"/>
  <c r="AZ15" i="44"/>
  <c r="AZ95" i="44"/>
  <c r="AZ7" i="45"/>
  <c r="AZ87" i="45"/>
  <c r="AZ7" i="44"/>
  <c r="AZ87" i="44"/>
  <c r="AZ7" i="43"/>
  <c r="AZ87" i="43"/>
  <c r="AO21" i="45"/>
  <c r="AO101" i="45"/>
  <c r="AO21" i="44"/>
  <c r="AO101" i="44"/>
  <c r="AO21" i="43"/>
  <c r="AO101" i="43"/>
  <c r="AO23" i="45"/>
  <c r="AO103" i="45"/>
  <c r="AO23" i="44"/>
  <c r="AO103" i="44"/>
  <c r="AO23" i="43"/>
  <c r="AO103" i="43"/>
  <c r="AZ18" i="45"/>
  <c r="AZ98" i="45"/>
  <c r="AZ18" i="43"/>
  <c r="AZ98" i="43"/>
  <c r="AZ18" i="44"/>
  <c r="AT9" i="27"/>
  <c r="AT23" i="27"/>
  <c r="AT41" i="27"/>
  <c r="AJ10" i="28"/>
  <c r="G7" i="32"/>
  <c r="G14" i="32"/>
  <c r="AT7" i="27"/>
  <c r="AT21" i="27"/>
  <c r="AT39" i="27"/>
  <c r="AJ8" i="28"/>
  <c r="AT12" i="27"/>
  <c r="AT26" i="27"/>
  <c r="AT44" i="27"/>
  <c r="AJ13" i="28"/>
  <c r="AZ16" i="45"/>
  <c r="AZ96" i="45"/>
  <c r="AZ16" i="43"/>
  <c r="AZ96" i="43"/>
  <c r="AZ16" i="44"/>
  <c r="AZ96" i="44"/>
  <c r="AO13" i="45"/>
  <c r="AO93" i="45"/>
  <c r="AO13" i="43"/>
  <c r="AO93" i="43"/>
  <c r="AO13" i="44"/>
  <c r="AO93" i="44"/>
  <c r="AO16" i="45"/>
  <c r="AO96" i="45"/>
  <c r="AO16" i="43"/>
  <c r="AO96" i="43"/>
  <c r="AO16" i="44"/>
  <c r="AO96" i="44"/>
  <c r="AO10" i="45"/>
  <c r="AO90" i="45"/>
  <c r="AO10" i="44"/>
  <c r="AO90" i="44"/>
  <c r="AO10" i="43"/>
  <c r="AO90" i="43"/>
  <c r="AZ10" i="45"/>
  <c r="AZ90" i="45"/>
  <c r="AZ10" i="44"/>
  <c r="AZ90" i="44"/>
  <c r="AZ10" i="43"/>
  <c r="AZ90" i="43"/>
  <c r="AZ13" i="45"/>
  <c r="AZ93" i="45"/>
  <c r="AZ13" i="43"/>
  <c r="AZ93" i="43"/>
  <c r="AZ13" i="44"/>
  <c r="AZ93" i="44"/>
  <c r="AT10" i="27"/>
  <c r="AT24" i="27"/>
  <c r="AT42" i="27"/>
  <c r="AJ11" i="28"/>
  <c r="AT13" i="27"/>
  <c r="AT27" i="27"/>
  <c r="AT45" i="27"/>
  <c r="AJ14" i="28"/>
  <c r="B4" i="35"/>
  <c r="B3" i="35"/>
  <c r="B5" i="34"/>
  <c r="B4" i="34"/>
  <c r="D15" i="34"/>
  <c r="H15" i="34"/>
  <c r="D12" i="34"/>
  <c r="H12" i="34"/>
  <c r="C14" i="34"/>
  <c r="E14" i="34"/>
  <c r="F15" i="35"/>
  <c r="B15" i="35"/>
  <c r="I14" i="35"/>
  <c r="G14" i="35"/>
  <c r="E14" i="35"/>
  <c r="C14" i="35"/>
  <c r="A14" i="35"/>
  <c r="I13" i="35"/>
  <c r="H13" i="35"/>
  <c r="G13" i="35"/>
  <c r="F13" i="35"/>
  <c r="E13" i="35"/>
  <c r="D13" i="35"/>
  <c r="C13" i="35"/>
  <c r="B13" i="35"/>
  <c r="A13" i="35"/>
  <c r="A15" i="35"/>
  <c r="F14" i="35"/>
  <c r="B14" i="35"/>
  <c r="I12" i="35"/>
  <c r="H12" i="35"/>
  <c r="G12" i="35"/>
  <c r="F12" i="35"/>
  <c r="E12" i="35"/>
  <c r="D12" i="35"/>
  <c r="C12" i="35"/>
  <c r="B12" i="35"/>
  <c r="H14" i="34"/>
  <c r="D14" i="34"/>
  <c r="I13" i="34"/>
  <c r="H13" i="34"/>
  <c r="G13" i="34"/>
  <c r="F13" i="34"/>
  <c r="E13" i="34"/>
  <c r="D13" i="34"/>
  <c r="C13" i="34"/>
  <c r="B13" i="34"/>
  <c r="A13" i="34"/>
  <c r="I14" i="34"/>
  <c r="F14" i="34"/>
  <c r="A14" i="34"/>
  <c r="I12" i="34"/>
  <c r="G12" i="34"/>
  <c r="F12" i="34"/>
  <c r="E12" i="34"/>
  <c r="C12" i="34"/>
  <c r="B12" i="34"/>
  <c r="B18" i="32"/>
  <c r="B17" i="32"/>
  <c r="B11" i="32"/>
  <c r="B10" i="32"/>
  <c r="G14" i="34"/>
  <c r="E15" i="35"/>
  <c r="I15" i="35"/>
  <c r="D15" i="35"/>
  <c r="H15" i="35"/>
  <c r="D14" i="35"/>
  <c r="H14" i="35"/>
  <c r="C15" i="35"/>
  <c r="G15" i="35"/>
  <c r="B15" i="34"/>
  <c r="F15" i="34"/>
  <c r="C15" i="34"/>
  <c r="G15" i="34"/>
  <c r="B14" i="34"/>
  <c r="A15" i="34"/>
  <c r="E15" i="34"/>
  <c r="I15" i="34"/>
  <c r="I26" i="32"/>
  <c r="H26" i="32"/>
  <c r="G26" i="32"/>
  <c r="F26" i="32"/>
  <c r="E26" i="32"/>
  <c r="D26" i="32"/>
  <c r="C26" i="32"/>
  <c r="B26" i="32"/>
  <c r="A26" i="32"/>
  <c r="A28" i="32"/>
  <c r="A27" i="32"/>
  <c r="B25" i="32"/>
  <c r="A20" i="32"/>
  <c r="A21" i="32"/>
  <c r="AI18" i="45"/>
  <c r="AI19" i="45"/>
  <c r="AI58" i="45"/>
  <c r="AI18" i="44"/>
  <c r="AI57" i="44"/>
  <c r="AI18" i="43"/>
  <c r="AI19" i="43"/>
  <c r="AI58" i="43"/>
  <c r="AQ6" i="27"/>
  <c r="AQ20" i="27"/>
  <c r="AQ38" i="27"/>
  <c r="AG7" i="28"/>
  <c r="AN6" i="27"/>
  <c r="AN20" i="27"/>
  <c r="AN38" i="27"/>
  <c r="AD7" i="28"/>
  <c r="AO6" i="27"/>
  <c r="AO20" i="27"/>
  <c r="AO38" i="27"/>
  <c r="AE7" i="28"/>
  <c r="B6" i="32"/>
  <c r="AP6" i="27"/>
  <c r="AP20" i="27"/>
  <c r="AP38" i="27"/>
  <c r="AF7" i="28"/>
  <c r="C6" i="32"/>
  <c r="AW12" i="27"/>
  <c r="AW26" i="27"/>
  <c r="AW44" i="27"/>
  <c r="CE15" i="45"/>
  <c r="CE95" i="45"/>
  <c r="BQ9" i="45"/>
  <c r="BQ89" i="45"/>
  <c r="BT15" i="45"/>
  <c r="BT95" i="45"/>
  <c r="BS9" i="45"/>
  <c r="BS89" i="45"/>
  <c r="BT18" i="45"/>
  <c r="BT98" i="45"/>
  <c r="BQ7" i="45"/>
  <c r="BQ87" i="45"/>
  <c r="BP9" i="45"/>
  <c r="BP89" i="45"/>
  <c r="BP18" i="45"/>
  <c r="BL9" i="45"/>
  <c r="BL89" i="45"/>
  <c r="BX7" i="45"/>
  <c r="BX87" i="45"/>
  <c r="BO7" i="45"/>
  <c r="BU7" i="45"/>
  <c r="BU87" i="45"/>
  <c r="BW15" i="45"/>
  <c r="BW95" i="45"/>
  <c r="BV7" i="45"/>
  <c r="BV87" i="45"/>
  <c r="BV9" i="45"/>
  <c r="BV89" i="45"/>
  <c r="BW18" i="45"/>
  <c r="BW98" i="45"/>
  <c r="CD9" i="45"/>
  <c r="CD89" i="45"/>
  <c r="BP15" i="45"/>
  <c r="BP95" i="45"/>
  <c r="BL18" i="45"/>
  <c r="BX18" i="45"/>
  <c r="BX98" i="45"/>
  <c r="BX15" i="45"/>
  <c r="BX95" i="45"/>
  <c r="BV15" i="45"/>
  <c r="BV95" i="45"/>
  <c r="CE9" i="45"/>
  <c r="CE89" i="45"/>
  <c r="BM9" i="45"/>
  <c r="BT7" i="45"/>
  <c r="BT87" i="45"/>
  <c r="BO18" i="45"/>
  <c r="BO98" i="45"/>
  <c r="CD15" i="45"/>
  <c r="CD95" i="45"/>
  <c r="BU18" i="45"/>
  <c r="CD18" i="45"/>
  <c r="BL15" i="45"/>
  <c r="BL95" i="45"/>
  <c r="BT9" i="45"/>
  <c r="BT89" i="45"/>
  <c r="BS18" i="45"/>
  <c r="BS19" i="45"/>
  <c r="BS99" i="45"/>
  <c r="BS15" i="45"/>
  <c r="BS95" i="45"/>
  <c r="BS7" i="45"/>
  <c r="BS87" i="45"/>
  <c r="BV18" i="45"/>
  <c r="BV98" i="45"/>
  <c r="BO9" i="45"/>
  <c r="BM18" i="45"/>
  <c r="BM57" i="45"/>
  <c r="BU9" i="45"/>
  <c r="BU89" i="45"/>
  <c r="BM15" i="45"/>
  <c r="BW9" i="45"/>
  <c r="BW89" i="45"/>
  <c r="CE7" i="45"/>
  <c r="CE87" i="45"/>
  <c r="BM7" i="45"/>
  <c r="BM87" i="45"/>
  <c r="BQ15" i="45"/>
  <c r="BQ95" i="45"/>
  <c r="BQ18" i="45"/>
  <c r="BQ57" i="45"/>
  <c r="BW7" i="45"/>
  <c r="BW87" i="45"/>
  <c r="BP7" i="45"/>
  <c r="BP87" i="45"/>
  <c r="BU15" i="45"/>
  <c r="BU95" i="45"/>
  <c r="CD7" i="45"/>
  <c r="CD87" i="45"/>
  <c r="BL7" i="45"/>
  <c r="BL87" i="45"/>
  <c r="BX9" i="45"/>
  <c r="BX89" i="45"/>
  <c r="CE18" i="45"/>
  <c r="BO15" i="45"/>
  <c r="BO95" i="45"/>
  <c r="BZ9" i="45"/>
  <c r="BZ89" i="45"/>
  <c r="BZ7" i="45"/>
  <c r="BZ87" i="45"/>
  <c r="BZ15" i="45"/>
  <c r="BZ95" i="45"/>
  <c r="BZ18" i="45"/>
  <c r="CD15" i="44"/>
  <c r="CD95" i="44"/>
  <c r="CD15" i="43"/>
  <c r="CD95" i="43"/>
  <c r="BQ9" i="44"/>
  <c r="BQ89" i="44"/>
  <c r="BQ9" i="43"/>
  <c r="BQ89" i="43"/>
  <c r="BR9" i="44"/>
  <c r="BR89" i="44"/>
  <c r="BR9" i="43"/>
  <c r="BR89" i="43"/>
  <c r="BP18" i="44"/>
  <c r="BP98" i="44"/>
  <c r="BP18" i="43"/>
  <c r="BP57" i="43"/>
  <c r="BT7" i="44"/>
  <c r="BT87" i="44"/>
  <c r="BT7" i="43"/>
  <c r="BT87" i="43"/>
  <c r="BV15" i="43"/>
  <c r="BV95" i="43"/>
  <c r="BV15" i="44"/>
  <c r="BV95" i="44"/>
  <c r="BY9" i="44"/>
  <c r="BY89" i="44"/>
  <c r="BY9" i="43"/>
  <c r="BY89" i="43"/>
  <c r="BM15" i="44"/>
  <c r="BM95" i="44"/>
  <c r="BM15" i="43"/>
  <c r="CD9" i="44"/>
  <c r="CD89" i="44"/>
  <c r="CD9" i="43"/>
  <c r="CD89" i="43"/>
  <c r="BU7" i="43"/>
  <c r="BU87" i="43"/>
  <c r="BU7" i="44"/>
  <c r="BU87" i="44"/>
  <c r="BV9" i="44"/>
  <c r="BV89" i="44"/>
  <c r="BV9" i="43"/>
  <c r="BV89" i="43"/>
  <c r="BU9" i="44"/>
  <c r="BU89" i="44"/>
  <c r="BU9" i="43"/>
  <c r="BU89" i="43"/>
  <c r="BV18" i="44"/>
  <c r="BV18" i="43"/>
  <c r="BV19" i="43"/>
  <c r="BV99" i="43"/>
  <c r="CC9" i="44"/>
  <c r="CC89" i="44"/>
  <c r="CC9" i="43"/>
  <c r="CC89" i="43"/>
  <c r="BP15" i="44"/>
  <c r="BP15" i="43"/>
  <c r="BP95" i="43"/>
  <c r="BL18" i="44"/>
  <c r="BL18" i="43"/>
  <c r="BL19" i="43"/>
  <c r="BW18" i="44"/>
  <c r="BW98" i="44"/>
  <c r="BW18" i="43"/>
  <c r="BW98" i="43"/>
  <c r="BW15" i="44"/>
  <c r="BW95" i="44"/>
  <c r="BW15" i="43"/>
  <c r="BW95" i="43"/>
  <c r="BU15" i="44"/>
  <c r="BU95" i="44"/>
  <c r="BU15" i="43"/>
  <c r="BU95" i="43"/>
  <c r="BS15" i="44"/>
  <c r="BS95" i="44"/>
  <c r="BS15" i="43"/>
  <c r="BS95" i="43"/>
  <c r="BS18" i="44"/>
  <c r="BS98" i="44"/>
  <c r="BS18" i="43"/>
  <c r="BS98" i="43"/>
  <c r="BP9" i="44"/>
  <c r="BP89" i="44"/>
  <c r="BP9" i="43"/>
  <c r="BW7" i="44"/>
  <c r="BW87" i="44"/>
  <c r="BW7" i="43"/>
  <c r="BW87" i="43"/>
  <c r="CD7" i="44"/>
  <c r="CD87" i="44"/>
  <c r="CD7" i="43"/>
  <c r="CD87" i="43"/>
  <c r="BS7" i="44"/>
  <c r="BS87" i="44"/>
  <c r="BS7" i="43"/>
  <c r="BS87" i="43"/>
  <c r="BT18" i="44"/>
  <c r="BT18" i="43"/>
  <c r="BT19" i="43"/>
  <c r="BT99" i="43"/>
  <c r="BS9" i="44"/>
  <c r="BS89" i="44"/>
  <c r="BS9" i="43"/>
  <c r="BS89" i="43"/>
  <c r="BR18" i="44"/>
  <c r="BR18" i="43"/>
  <c r="BR19" i="43"/>
  <c r="BR99" i="43"/>
  <c r="BY15" i="44"/>
  <c r="BY95" i="44"/>
  <c r="BY15" i="43"/>
  <c r="BY95" i="43"/>
  <c r="BR15" i="44"/>
  <c r="BR95" i="44"/>
  <c r="BR15" i="43"/>
  <c r="BR95" i="43"/>
  <c r="BR7" i="44"/>
  <c r="BR87" i="44"/>
  <c r="BR7" i="43"/>
  <c r="BR87" i="43"/>
  <c r="BU18" i="44"/>
  <c r="BU18" i="43"/>
  <c r="BU19" i="43"/>
  <c r="BU99" i="43"/>
  <c r="BO9" i="44"/>
  <c r="BO89" i="44"/>
  <c r="BO9" i="43"/>
  <c r="BO89" i="43"/>
  <c r="BM18" i="44"/>
  <c r="BM19" i="44"/>
  <c r="BM99" i="44"/>
  <c r="BM18" i="43"/>
  <c r="BM19" i="43"/>
  <c r="BT9" i="44"/>
  <c r="BT89" i="44"/>
  <c r="BT9" i="43"/>
  <c r="BT89" i="43"/>
  <c r="BQ7" i="44"/>
  <c r="BQ87" i="44"/>
  <c r="BQ7" i="43"/>
  <c r="BQ87" i="43"/>
  <c r="BL9" i="44"/>
  <c r="BL89" i="44"/>
  <c r="BL9" i="43"/>
  <c r="BO7" i="44"/>
  <c r="BO87" i="44"/>
  <c r="BO7" i="43"/>
  <c r="BO87" i="43"/>
  <c r="BM9" i="44"/>
  <c r="BM9" i="43"/>
  <c r="BY7" i="44"/>
  <c r="BY87" i="44"/>
  <c r="BY7" i="43"/>
  <c r="BY87" i="43"/>
  <c r="BO18" i="44"/>
  <c r="BO19" i="44"/>
  <c r="BO18" i="43"/>
  <c r="CC15" i="44"/>
  <c r="CC95" i="44"/>
  <c r="CC15" i="43"/>
  <c r="CC95" i="43"/>
  <c r="CC18" i="44"/>
  <c r="CC19" i="44"/>
  <c r="CC99" i="44"/>
  <c r="CC18" i="43"/>
  <c r="BL15" i="44"/>
  <c r="BL95" i="44"/>
  <c r="BL15" i="43"/>
  <c r="BL95" i="43"/>
  <c r="BM7" i="44"/>
  <c r="BM87" i="44"/>
  <c r="BM7" i="43"/>
  <c r="BM87" i="43"/>
  <c r="BY18" i="44"/>
  <c r="BY98" i="44"/>
  <c r="BY18" i="43"/>
  <c r="BY98" i="43"/>
  <c r="BQ15" i="44"/>
  <c r="BQ95" i="44"/>
  <c r="BQ15" i="43"/>
  <c r="BQ18" i="44"/>
  <c r="BQ98" i="44"/>
  <c r="BQ18" i="43"/>
  <c r="BQ98" i="43"/>
  <c r="BV7" i="44"/>
  <c r="BV87" i="44"/>
  <c r="BV7" i="43"/>
  <c r="BV87" i="43"/>
  <c r="BP7" i="44"/>
  <c r="BP87" i="44"/>
  <c r="BP7" i="43"/>
  <c r="BT15" i="44"/>
  <c r="BT95" i="44"/>
  <c r="BT15" i="43"/>
  <c r="BT95" i="43"/>
  <c r="CC7" i="44"/>
  <c r="CC87" i="44"/>
  <c r="CC7" i="43"/>
  <c r="CC87" i="43"/>
  <c r="BL7" i="44"/>
  <c r="BL87" i="44"/>
  <c r="BL7" i="43"/>
  <c r="BL87" i="43"/>
  <c r="BW9" i="44"/>
  <c r="BW89" i="44"/>
  <c r="BW9" i="43"/>
  <c r="BW89" i="43"/>
  <c r="CD18" i="44"/>
  <c r="CD18" i="43"/>
  <c r="BO15" i="44"/>
  <c r="BO95" i="44"/>
  <c r="BO15" i="43"/>
  <c r="AV9" i="45"/>
  <c r="AV89" i="45"/>
  <c r="AV9" i="43"/>
  <c r="AV89" i="43"/>
  <c r="AV9" i="44"/>
  <c r="AV89" i="44"/>
  <c r="AT9" i="45"/>
  <c r="AT89" i="45"/>
  <c r="AT9" i="44"/>
  <c r="AT89" i="44"/>
  <c r="AT9" i="43"/>
  <c r="AT89" i="43"/>
  <c r="AX18" i="45"/>
  <c r="AX98" i="45"/>
  <c r="AX18" i="44"/>
  <c r="AX98" i="44"/>
  <c r="AX18" i="43"/>
  <c r="AX98" i="43"/>
  <c r="AN25" i="45"/>
  <c r="AN105" i="45"/>
  <c r="AN25" i="43"/>
  <c r="AN105" i="43"/>
  <c r="AN25" i="44"/>
  <c r="AN105" i="44"/>
  <c r="AR15" i="45"/>
  <c r="AR95" i="45"/>
  <c r="AR15" i="44"/>
  <c r="AR95" i="44"/>
  <c r="AR15" i="43"/>
  <c r="AR95" i="43"/>
  <c r="AM9" i="45"/>
  <c r="AM89" i="45"/>
  <c r="AM9" i="44"/>
  <c r="AM89" i="44"/>
  <c r="AM9" i="43"/>
  <c r="AM89" i="43"/>
  <c r="AP15" i="45"/>
  <c r="AP95" i="45"/>
  <c r="AP15" i="44"/>
  <c r="AP95" i="44"/>
  <c r="AP15" i="43"/>
  <c r="AP95" i="43"/>
  <c r="AP25" i="45"/>
  <c r="AP105" i="45"/>
  <c r="AP25" i="44"/>
  <c r="AP105" i="44"/>
  <c r="AP25" i="43"/>
  <c r="AP105" i="43"/>
  <c r="AS7" i="45"/>
  <c r="AS87" i="45"/>
  <c r="AS7" i="44"/>
  <c r="AS87" i="44"/>
  <c r="AS7" i="43"/>
  <c r="AS87" i="43"/>
  <c r="BG18" i="45"/>
  <c r="BG19" i="45"/>
  <c r="BG99" i="45"/>
  <c r="BG18" i="44"/>
  <c r="BG98" i="44"/>
  <c r="BG18" i="43"/>
  <c r="BG98" i="43"/>
  <c r="AV18" i="45"/>
  <c r="AV18" i="43"/>
  <c r="AV19" i="43"/>
  <c r="AV99" i="43"/>
  <c r="AV18" i="44"/>
  <c r="AV19" i="44"/>
  <c r="AV99" i="44"/>
  <c r="AV7" i="45"/>
  <c r="AV87" i="45"/>
  <c r="AV7" i="43"/>
  <c r="AV87" i="43"/>
  <c r="AV7" i="44"/>
  <c r="AV87" i="44"/>
  <c r="AJ21" i="45"/>
  <c r="AJ60" i="45"/>
  <c r="AJ21" i="44"/>
  <c r="AJ60" i="44"/>
  <c r="AJ21" i="43"/>
  <c r="AJ60" i="43"/>
  <c r="AM25" i="45"/>
  <c r="AM25" i="44"/>
  <c r="AM25" i="43"/>
  <c r="BK9" i="45"/>
  <c r="BK89" i="45"/>
  <c r="BK9" i="44"/>
  <c r="BK89" i="44"/>
  <c r="BK9" i="43"/>
  <c r="BK89" i="43"/>
  <c r="AQ15" i="45"/>
  <c r="AQ95" i="45"/>
  <c r="AQ15" i="44"/>
  <c r="AQ95" i="44"/>
  <c r="AQ15" i="43"/>
  <c r="AQ95" i="43"/>
  <c r="AM18" i="45"/>
  <c r="AM19" i="45"/>
  <c r="AM18" i="44"/>
  <c r="AM19" i="44"/>
  <c r="AM18" i="43"/>
  <c r="AM19" i="43"/>
  <c r="BK18" i="45"/>
  <c r="BK18" i="44"/>
  <c r="BK19" i="44"/>
  <c r="BK99" i="44"/>
  <c r="BK18" i="43"/>
  <c r="AN12" i="45"/>
  <c r="AN92" i="45"/>
  <c r="AN12" i="44"/>
  <c r="AN92" i="44"/>
  <c r="AN12" i="43"/>
  <c r="AN92" i="43"/>
  <c r="AN9" i="45"/>
  <c r="AN89" i="45"/>
  <c r="AN9" i="44"/>
  <c r="AN89" i="44"/>
  <c r="AN9" i="43"/>
  <c r="AN89" i="43"/>
  <c r="AR7" i="45"/>
  <c r="AR87" i="45"/>
  <c r="AR7" i="43"/>
  <c r="AR87" i="43"/>
  <c r="AR7" i="44"/>
  <c r="AR87" i="44"/>
  <c r="AU15" i="45"/>
  <c r="AU95" i="45"/>
  <c r="AU15" i="44"/>
  <c r="AU95" i="44"/>
  <c r="AU15" i="43"/>
  <c r="AU95" i="43"/>
  <c r="AK18" i="45"/>
  <c r="AK57" i="45"/>
  <c r="AK18" i="44"/>
  <c r="AK18" i="43"/>
  <c r="AK19" i="43"/>
  <c r="AK58" i="43"/>
  <c r="AK7" i="45"/>
  <c r="AK7" i="44"/>
  <c r="AK87" i="44"/>
  <c r="AK7" i="43"/>
  <c r="AK87" i="43"/>
  <c r="AJ25" i="45"/>
  <c r="AJ64" i="45"/>
  <c r="AJ25" i="43"/>
  <c r="AJ64" i="43"/>
  <c r="AJ25" i="44"/>
  <c r="AJ64" i="44"/>
  <c r="AM15" i="45"/>
  <c r="AM15" i="44"/>
  <c r="AM15" i="43"/>
  <c r="AW9" i="45"/>
  <c r="AW89" i="45"/>
  <c r="AW9" i="44"/>
  <c r="AW89" i="44"/>
  <c r="AW9" i="43"/>
  <c r="AW89" i="43"/>
  <c r="AP9" i="45"/>
  <c r="AP89" i="45"/>
  <c r="AP9" i="44"/>
  <c r="AP89" i="44"/>
  <c r="AP9" i="43"/>
  <c r="AP89" i="43"/>
  <c r="AL9" i="45"/>
  <c r="AL89" i="45"/>
  <c r="AL9" i="44"/>
  <c r="AL89" i="44"/>
  <c r="AL9" i="43"/>
  <c r="AL89" i="43"/>
  <c r="AS18" i="45"/>
  <c r="AS98" i="45"/>
  <c r="AS18" i="44"/>
  <c r="AS98" i="44"/>
  <c r="AS18" i="43"/>
  <c r="AS98" i="43"/>
  <c r="AP7" i="45"/>
  <c r="AP87" i="45"/>
  <c r="AP7" i="44"/>
  <c r="AP87" i="44"/>
  <c r="AP7" i="43"/>
  <c r="AP87" i="43"/>
  <c r="AW15" i="45"/>
  <c r="AW95" i="45"/>
  <c r="AW15" i="44"/>
  <c r="AW95" i="44"/>
  <c r="AW15" i="43"/>
  <c r="AW95" i="43"/>
  <c r="AL21" i="45"/>
  <c r="AL60" i="45"/>
  <c r="AL21" i="44"/>
  <c r="AL60" i="44"/>
  <c r="AL21" i="43"/>
  <c r="AL60" i="43"/>
  <c r="AL15" i="45"/>
  <c r="AL54" i="45"/>
  <c r="AL15" i="44"/>
  <c r="AL54" i="44"/>
  <c r="AL15" i="43"/>
  <c r="AL54" i="43"/>
  <c r="AL23" i="45"/>
  <c r="AL62" i="45"/>
  <c r="AL23" i="44"/>
  <c r="AL62" i="44"/>
  <c r="AL23" i="43"/>
  <c r="AL62" i="43"/>
  <c r="AN15" i="45"/>
  <c r="AN95" i="45"/>
  <c r="AN15" i="44"/>
  <c r="AN95" i="44"/>
  <c r="AN15" i="43"/>
  <c r="AN95" i="43"/>
  <c r="AW18" i="45"/>
  <c r="AW98" i="45"/>
  <c r="AW18" i="44"/>
  <c r="AW98" i="44"/>
  <c r="AW18" i="43"/>
  <c r="AW19" i="43"/>
  <c r="AW99" i="43"/>
  <c r="BF18" i="45"/>
  <c r="BF98" i="45"/>
  <c r="BF18" i="44"/>
  <c r="BF19" i="44"/>
  <c r="BF99" i="44"/>
  <c r="BF18" i="43"/>
  <c r="BF19" i="43"/>
  <c r="BF99" i="43"/>
  <c r="BF7" i="45"/>
  <c r="BF87" i="45"/>
  <c r="BF7" i="44"/>
  <c r="BF87" i="44"/>
  <c r="BF7" i="43"/>
  <c r="BF87" i="43"/>
  <c r="BK7" i="45"/>
  <c r="BK87" i="45"/>
  <c r="BK7" i="44"/>
  <c r="BK87" i="44"/>
  <c r="BK7" i="43"/>
  <c r="BK87" i="43"/>
  <c r="AJ18" i="45"/>
  <c r="AJ19" i="45"/>
  <c r="AJ58" i="45"/>
  <c r="AJ18" i="43"/>
  <c r="AJ57" i="43"/>
  <c r="AJ18" i="44"/>
  <c r="AJ57" i="44"/>
  <c r="AK15" i="45"/>
  <c r="AK54" i="45"/>
  <c r="AK15" i="44"/>
  <c r="AK54" i="44"/>
  <c r="AK15" i="43"/>
  <c r="AK54" i="43"/>
  <c r="AJ23" i="45"/>
  <c r="AJ62" i="45"/>
  <c r="AJ23" i="43"/>
  <c r="AJ62" i="43"/>
  <c r="AJ23" i="44"/>
  <c r="AJ62" i="44"/>
  <c r="AL25" i="45"/>
  <c r="AL64" i="45"/>
  <c r="AL25" i="44"/>
  <c r="AL64" i="44"/>
  <c r="AL25" i="43"/>
  <c r="AL64" i="43"/>
  <c r="AL18" i="45"/>
  <c r="AL19" i="45"/>
  <c r="AL58" i="45"/>
  <c r="AL18" i="44"/>
  <c r="AL18" i="43"/>
  <c r="AL12" i="45"/>
  <c r="AL51" i="45"/>
  <c r="AL12" i="44"/>
  <c r="AL12" i="43"/>
  <c r="AL92" i="43"/>
  <c r="BF15" i="45"/>
  <c r="BF95" i="45"/>
  <c r="BF15" i="44"/>
  <c r="BF95" i="44"/>
  <c r="BF15" i="43"/>
  <c r="BF95" i="43"/>
  <c r="AJ9" i="45"/>
  <c r="AJ89" i="45"/>
  <c r="AJ9" i="44"/>
  <c r="AJ89" i="44"/>
  <c r="AJ9" i="43"/>
  <c r="AJ45" i="43"/>
  <c r="AT15" i="45"/>
  <c r="AT95" i="45"/>
  <c r="AT15" i="44"/>
  <c r="AT95" i="44"/>
  <c r="AT15" i="43"/>
  <c r="AT95" i="43"/>
  <c r="AJ12" i="45"/>
  <c r="AJ92" i="45"/>
  <c r="AJ12" i="44"/>
  <c r="AJ92" i="44"/>
  <c r="AJ12" i="43"/>
  <c r="AQ18" i="45"/>
  <c r="AQ19" i="45"/>
  <c r="AQ99" i="45"/>
  <c r="AQ18" i="44"/>
  <c r="AQ98" i="44"/>
  <c r="AQ18" i="43"/>
  <c r="AQ19" i="43"/>
  <c r="AQ99" i="43"/>
  <c r="AK25" i="45"/>
  <c r="AK64" i="45"/>
  <c r="AK25" i="44"/>
  <c r="AK64" i="44"/>
  <c r="AK25" i="43"/>
  <c r="AK64" i="43"/>
  <c r="AU7" i="45"/>
  <c r="AU87" i="45"/>
  <c r="AU7" i="44"/>
  <c r="AU87" i="44"/>
  <c r="AU7" i="43"/>
  <c r="AU87" i="43"/>
  <c r="AK21" i="45"/>
  <c r="AK60" i="45"/>
  <c r="AK21" i="44"/>
  <c r="AK60" i="44"/>
  <c r="AK21" i="43"/>
  <c r="AK60" i="43"/>
  <c r="AK12" i="45"/>
  <c r="AK12" i="44"/>
  <c r="AK92" i="44"/>
  <c r="AK12" i="43"/>
  <c r="AK92" i="43"/>
  <c r="AN7" i="45"/>
  <c r="AN87" i="45"/>
  <c r="AN7" i="44"/>
  <c r="AN87" i="44"/>
  <c r="AN7" i="43"/>
  <c r="AN87" i="43"/>
  <c r="AQ7" i="45"/>
  <c r="AQ87" i="45"/>
  <c r="AQ7" i="44"/>
  <c r="AQ87" i="44"/>
  <c r="AQ7" i="43"/>
  <c r="AQ87" i="43"/>
  <c r="AM7" i="45"/>
  <c r="AM87" i="45"/>
  <c r="AM7" i="44"/>
  <c r="AM87" i="44"/>
  <c r="AM7" i="43"/>
  <c r="AM87" i="43"/>
  <c r="AM21" i="45"/>
  <c r="AM21" i="44"/>
  <c r="AM21" i="43"/>
  <c r="AI7" i="45"/>
  <c r="AI87" i="45"/>
  <c r="AI7" i="44"/>
  <c r="AI7" i="43"/>
  <c r="AI12" i="45"/>
  <c r="AI92" i="45"/>
  <c r="AI12" i="44"/>
  <c r="AI51" i="44"/>
  <c r="AI12" i="43"/>
  <c r="AI51" i="43"/>
  <c r="AP21" i="45"/>
  <c r="AP101" i="45"/>
  <c r="AP21" i="44"/>
  <c r="AP101" i="44"/>
  <c r="AP21" i="43"/>
  <c r="AP101" i="43"/>
  <c r="AI15" i="45"/>
  <c r="AI54" i="45"/>
  <c r="AI15" i="44"/>
  <c r="AI54" i="44"/>
  <c r="AI15" i="43"/>
  <c r="AI54" i="43"/>
  <c r="AS15" i="45"/>
  <c r="AS95" i="45"/>
  <c r="AS15" i="44"/>
  <c r="AS95" i="44"/>
  <c r="AS15" i="43"/>
  <c r="AS95" i="43"/>
  <c r="BG7" i="45"/>
  <c r="BG87" i="45"/>
  <c r="BG7" i="44"/>
  <c r="BG87" i="44"/>
  <c r="BG7" i="43"/>
  <c r="BG87" i="43"/>
  <c r="AQ9" i="45"/>
  <c r="AQ89" i="45"/>
  <c r="AQ9" i="44"/>
  <c r="AQ89" i="44"/>
  <c r="AQ9" i="43"/>
  <c r="AQ89" i="43"/>
  <c r="AI25" i="45"/>
  <c r="AI64" i="45"/>
  <c r="AI25" i="43"/>
  <c r="AI64" i="43"/>
  <c r="AI25" i="44"/>
  <c r="AI64" i="44"/>
  <c r="AN21" i="45"/>
  <c r="AN101" i="45"/>
  <c r="AN21" i="44"/>
  <c r="AN101" i="44"/>
  <c r="AN21" i="43"/>
  <c r="AN101" i="43"/>
  <c r="AR9" i="45"/>
  <c r="AR89" i="45"/>
  <c r="AR9" i="43"/>
  <c r="AR89" i="43"/>
  <c r="AR9" i="44"/>
  <c r="AR89" i="44"/>
  <c r="AI9" i="45"/>
  <c r="AI9" i="44"/>
  <c r="AI45" i="44"/>
  <c r="AI9" i="43"/>
  <c r="AI45" i="43"/>
  <c r="AL7" i="45"/>
  <c r="AL7" i="44"/>
  <c r="AL7" i="43"/>
  <c r="AL87" i="43"/>
  <c r="AV15" i="45"/>
  <c r="AV95" i="45"/>
  <c r="AV15" i="44"/>
  <c r="AV95" i="44"/>
  <c r="AV15" i="43"/>
  <c r="AV95" i="43"/>
  <c r="BF9" i="45"/>
  <c r="BF89" i="45"/>
  <c r="BF9" i="44"/>
  <c r="BF89" i="44"/>
  <c r="BF9" i="43"/>
  <c r="BF89" i="43"/>
  <c r="AT7" i="45"/>
  <c r="AT87" i="45"/>
  <c r="AT7" i="44"/>
  <c r="AT87" i="44"/>
  <c r="AT7" i="43"/>
  <c r="AT87" i="43"/>
  <c r="AX9" i="45"/>
  <c r="AX89" i="45"/>
  <c r="AX9" i="44"/>
  <c r="AX89" i="44"/>
  <c r="AX9" i="43"/>
  <c r="AX89" i="43"/>
  <c r="BK15" i="45"/>
  <c r="BK95" i="45"/>
  <c r="BK15" i="44"/>
  <c r="BK95" i="44"/>
  <c r="BK15" i="43"/>
  <c r="BK95" i="43"/>
  <c r="AM12" i="45"/>
  <c r="AM92" i="45"/>
  <c r="AM12" i="44"/>
  <c r="AM92" i="44"/>
  <c r="AM12" i="43"/>
  <c r="AM92" i="43"/>
  <c r="AT18" i="45"/>
  <c r="AT19" i="45"/>
  <c r="AT99" i="45"/>
  <c r="AT18" i="44"/>
  <c r="AT19" i="44"/>
  <c r="AT99" i="44"/>
  <c r="AT18" i="43"/>
  <c r="AN23" i="45"/>
  <c r="AN103" i="45"/>
  <c r="AN23" i="43"/>
  <c r="AN103" i="43"/>
  <c r="AN23" i="44"/>
  <c r="AN103" i="44"/>
  <c r="AN18" i="45"/>
  <c r="AN18" i="44"/>
  <c r="AN18" i="43"/>
  <c r="AN98" i="43"/>
  <c r="AR18" i="45"/>
  <c r="AR19" i="45"/>
  <c r="AR99" i="45"/>
  <c r="AR18" i="44"/>
  <c r="AR18" i="43"/>
  <c r="AU9" i="45"/>
  <c r="AU89" i="45"/>
  <c r="AU9" i="44"/>
  <c r="AU89" i="44"/>
  <c r="AU9" i="43"/>
  <c r="AU89" i="43"/>
  <c r="AU18" i="45"/>
  <c r="AU18" i="44"/>
  <c r="AU98" i="44"/>
  <c r="AU18" i="43"/>
  <c r="AU98" i="43"/>
  <c r="AK9" i="45"/>
  <c r="AK45" i="45"/>
  <c r="AK9" i="44"/>
  <c r="AK45" i="44"/>
  <c r="AK9" i="43"/>
  <c r="AK89" i="43"/>
  <c r="AK23" i="45"/>
  <c r="AK62" i="45"/>
  <c r="AK23" i="44"/>
  <c r="AK62" i="44"/>
  <c r="AK23" i="43"/>
  <c r="AK62" i="43"/>
  <c r="AJ7" i="45"/>
  <c r="AJ87" i="45"/>
  <c r="AJ7" i="44"/>
  <c r="AJ87" i="44"/>
  <c r="AJ7" i="43"/>
  <c r="AJ15" i="45"/>
  <c r="AJ54" i="45"/>
  <c r="AJ15" i="44"/>
  <c r="AJ54" i="44"/>
  <c r="AJ15" i="43"/>
  <c r="AJ54" i="43"/>
  <c r="AX7" i="45"/>
  <c r="AX87" i="45"/>
  <c r="AX7" i="44"/>
  <c r="AX87" i="44"/>
  <c r="AX7" i="43"/>
  <c r="AX87" i="43"/>
  <c r="AM23" i="45"/>
  <c r="AM23" i="44"/>
  <c r="AM23" i="43"/>
  <c r="AW7" i="45"/>
  <c r="AW87" i="45"/>
  <c r="AW7" i="44"/>
  <c r="AW87" i="44"/>
  <c r="AW7" i="43"/>
  <c r="AW87" i="43"/>
  <c r="AP12" i="45"/>
  <c r="AP92" i="45"/>
  <c r="AP12" i="44"/>
  <c r="AP92" i="44"/>
  <c r="AP12" i="43"/>
  <c r="AP92" i="43"/>
  <c r="AP23" i="45"/>
  <c r="AP103" i="45"/>
  <c r="AP23" i="44"/>
  <c r="AP103" i="44"/>
  <c r="AP23" i="43"/>
  <c r="AP103" i="43"/>
  <c r="AI21" i="45"/>
  <c r="AI60" i="45"/>
  <c r="AI21" i="43"/>
  <c r="AI60" i="43"/>
  <c r="AI21" i="44"/>
  <c r="AI60" i="44"/>
  <c r="BG15" i="45"/>
  <c r="BG95" i="45"/>
  <c r="BG15" i="44"/>
  <c r="BG95" i="44"/>
  <c r="BG15" i="43"/>
  <c r="BG95" i="43"/>
  <c r="BG9" i="45"/>
  <c r="BG89" i="45"/>
  <c r="BG9" i="44"/>
  <c r="BG89" i="44"/>
  <c r="BG9" i="43"/>
  <c r="BG89" i="43"/>
  <c r="AI23" i="45"/>
  <c r="AI62" i="45"/>
  <c r="AI23" i="43"/>
  <c r="AI62" i="43"/>
  <c r="AI23" i="44"/>
  <c r="AI62" i="44"/>
  <c r="AP18" i="45"/>
  <c r="AP18" i="44"/>
  <c r="AP18" i="43"/>
  <c r="AP98" i="43"/>
  <c r="AX15" i="45"/>
  <c r="AX95" i="45"/>
  <c r="AX15" i="44"/>
  <c r="AX95" i="44"/>
  <c r="AX15" i="43"/>
  <c r="AX95" i="43"/>
  <c r="AS9" i="45"/>
  <c r="AS89" i="45"/>
  <c r="AS9" i="44"/>
  <c r="AS89" i="44"/>
  <c r="AS9" i="43"/>
  <c r="AS89" i="43"/>
  <c r="AI57" i="45"/>
  <c r="AW9" i="27"/>
  <c r="AW23" i="27"/>
  <c r="AW41" i="27"/>
  <c r="AU12" i="27"/>
  <c r="AU26" i="27"/>
  <c r="AU44" i="27"/>
  <c r="AK13" i="28"/>
  <c r="AU9" i="27"/>
  <c r="AU23" i="27"/>
  <c r="AU41" i="27"/>
  <c r="AK10" i="28"/>
  <c r="D7" i="32"/>
  <c r="D7" i="35"/>
  <c r="J7" i="32"/>
  <c r="J14" i="32"/>
  <c r="AW7" i="27"/>
  <c r="AW21" i="27"/>
  <c r="AW39" i="27"/>
  <c r="AU7" i="27"/>
  <c r="AU21" i="27"/>
  <c r="AU39" i="27"/>
  <c r="AK8" i="28"/>
  <c r="H7" i="32"/>
  <c r="H14" i="32"/>
  <c r="E7" i="32"/>
  <c r="E7" i="35"/>
  <c r="AR7" i="27"/>
  <c r="AR21" i="27"/>
  <c r="AR39" i="27"/>
  <c r="AH8" i="28"/>
  <c r="AS12" i="27"/>
  <c r="AS26" i="27"/>
  <c r="AS44" i="27"/>
  <c r="AI13" i="28"/>
  <c r="AS9" i="27"/>
  <c r="AS23" i="27"/>
  <c r="AS41" i="27"/>
  <c r="AI10" i="28"/>
  <c r="AR9" i="27"/>
  <c r="AR23" i="27"/>
  <c r="AR41" i="27"/>
  <c r="AH10" i="28"/>
  <c r="AR12" i="27"/>
  <c r="AR26" i="27"/>
  <c r="AR44" i="27"/>
  <c r="AH13" i="28"/>
  <c r="F7" i="32"/>
  <c r="F7" i="35"/>
  <c r="AS7" i="27"/>
  <c r="AS21" i="27"/>
  <c r="AS39" i="27"/>
  <c r="AI8" i="28"/>
  <c r="AQ9" i="27"/>
  <c r="AQ23" i="27"/>
  <c r="AQ41" i="27"/>
  <c r="AG10" i="28"/>
  <c r="AQ7" i="27"/>
  <c r="AQ21" i="27"/>
  <c r="AQ39" i="27"/>
  <c r="AG8" i="28"/>
  <c r="AQ12" i="27"/>
  <c r="AQ26" i="27"/>
  <c r="AQ44" i="27"/>
  <c r="AG13" i="28"/>
  <c r="AP7" i="27"/>
  <c r="AP21" i="27"/>
  <c r="AP39" i="27"/>
  <c r="AF8" i="28"/>
  <c r="AN7" i="27"/>
  <c r="AN21" i="27"/>
  <c r="AN39" i="27"/>
  <c r="AD8" i="28"/>
  <c r="AP12" i="27"/>
  <c r="AP26" i="27"/>
  <c r="AP44" i="27"/>
  <c r="AF13" i="28"/>
  <c r="AO9" i="27"/>
  <c r="AO23" i="27"/>
  <c r="AO41" i="27"/>
  <c r="AE10" i="28"/>
  <c r="AP9" i="27"/>
  <c r="AP23" i="27"/>
  <c r="AP41" i="27"/>
  <c r="AF10" i="28"/>
  <c r="AN12" i="27"/>
  <c r="AN26" i="27"/>
  <c r="AN44" i="27"/>
  <c r="AD13" i="28"/>
  <c r="AO12" i="27"/>
  <c r="AO26" i="27"/>
  <c r="AO44" i="27"/>
  <c r="AE13" i="28"/>
  <c r="AO7" i="27"/>
  <c r="AO21" i="27"/>
  <c r="AO39" i="27"/>
  <c r="AE8" i="28"/>
  <c r="AN9" i="27"/>
  <c r="AN23" i="27"/>
  <c r="AN41" i="27"/>
  <c r="AD10" i="28"/>
  <c r="BM10" i="45"/>
  <c r="BM90" i="45"/>
  <c r="BX16" i="45"/>
  <c r="BX96" i="45"/>
  <c r="BQ16" i="45"/>
  <c r="BQ96" i="45"/>
  <c r="CD10" i="45"/>
  <c r="CD90" i="45"/>
  <c r="BX10" i="45"/>
  <c r="BX90" i="45"/>
  <c r="BT16" i="45"/>
  <c r="BT96" i="45"/>
  <c r="BU16" i="45"/>
  <c r="BU96" i="45"/>
  <c r="BM16" i="45"/>
  <c r="BM96" i="45"/>
  <c r="BO16" i="45"/>
  <c r="BS16" i="45"/>
  <c r="BS96" i="45"/>
  <c r="BU10" i="45"/>
  <c r="BU90" i="45"/>
  <c r="BU13" i="45"/>
  <c r="BU93" i="45"/>
  <c r="BS13" i="45"/>
  <c r="BS93" i="45"/>
  <c r="BP10" i="45"/>
  <c r="BP90" i="45"/>
  <c r="CE16" i="45"/>
  <c r="CE96" i="45"/>
  <c r="BL10" i="45"/>
  <c r="BL90" i="45"/>
  <c r="BL16" i="45"/>
  <c r="BL96" i="45"/>
  <c r="BP16" i="45"/>
  <c r="BP96" i="45"/>
  <c r="BW10" i="45"/>
  <c r="BW90" i="45"/>
  <c r="BW16" i="45"/>
  <c r="BW96" i="45"/>
  <c r="BL13" i="45"/>
  <c r="CD13" i="45"/>
  <c r="CD93" i="45"/>
  <c r="BT13" i="45"/>
  <c r="BT93" i="45"/>
  <c r="CE10" i="45"/>
  <c r="CE90" i="45"/>
  <c r="CD16" i="45"/>
  <c r="CD96" i="45"/>
  <c r="BT10" i="45"/>
  <c r="BT90" i="45"/>
  <c r="BS10" i="45"/>
  <c r="BS90" i="45"/>
  <c r="BM13" i="45"/>
  <c r="BM93" i="45"/>
  <c r="BO13" i="45"/>
  <c r="BO93" i="45"/>
  <c r="BQ13" i="45"/>
  <c r="CE13" i="45"/>
  <c r="CE93" i="45"/>
  <c r="BP13" i="45"/>
  <c r="BP93" i="45"/>
  <c r="BV10" i="45"/>
  <c r="BV90" i="45"/>
  <c r="BO10" i="45"/>
  <c r="BO90" i="45"/>
  <c r="BV16" i="45"/>
  <c r="BV96" i="45"/>
  <c r="BQ10" i="45"/>
  <c r="BQ90" i="45"/>
  <c r="BX13" i="45"/>
  <c r="BX93" i="45"/>
  <c r="BV13" i="45"/>
  <c r="BV93" i="45"/>
  <c r="BW13" i="45"/>
  <c r="BW93" i="45"/>
  <c r="BZ16" i="45"/>
  <c r="BZ96" i="45"/>
  <c r="BZ13" i="45"/>
  <c r="BZ93" i="45"/>
  <c r="BZ10" i="45"/>
  <c r="BZ90" i="45"/>
  <c r="BT16" i="44"/>
  <c r="BT96" i="44"/>
  <c r="BT16" i="43"/>
  <c r="BT96" i="43"/>
  <c r="BO16" i="44"/>
  <c r="BO96" i="44"/>
  <c r="BO16" i="43"/>
  <c r="BO96" i="43"/>
  <c r="BT10" i="44"/>
  <c r="BT90" i="44"/>
  <c r="BT10" i="43"/>
  <c r="BT90" i="43"/>
  <c r="BT13" i="44"/>
  <c r="BT93" i="44"/>
  <c r="BT13" i="43"/>
  <c r="BT93" i="43"/>
  <c r="BR13" i="44"/>
  <c r="BR93" i="44"/>
  <c r="BR13" i="43"/>
  <c r="BR93" i="43"/>
  <c r="BL10" i="44"/>
  <c r="BL10" i="43"/>
  <c r="BL16" i="44"/>
  <c r="BL96" i="44"/>
  <c r="BL16" i="43"/>
  <c r="BL96" i="43"/>
  <c r="BP16" i="44"/>
  <c r="BP96" i="44"/>
  <c r="BP16" i="43"/>
  <c r="BV10" i="44"/>
  <c r="BV90" i="44"/>
  <c r="BV10" i="43"/>
  <c r="BV90" i="43"/>
  <c r="BY16" i="43"/>
  <c r="BY96" i="43"/>
  <c r="BY16" i="44"/>
  <c r="BY96" i="44"/>
  <c r="BV16" i="44"/>
  <c r="BV96" i="44"/>
  <c r="BV16" i="43"/>
  <c r="BV96" i="43"/>
  <c r="BL13" i="44"/>
  <c r="BL93" i="44"/>
  <c r="BL13" i="43"/>
  <c r="BL93" i="43"/>
  <c r="CC13" i="44"/>
  <c r="CC93" i="44"/>
  <c r="CC13" i="43"/>
  <c r="CC93" i="43"/>
  <c r="BS13" i="44"/>
  <c r="BS93" i="44"/>
  <c r="BS13" i="43"/>
  <c r="BS93" i="43"/>
  <c r="BM10" i="44"/>
  <c r="BM90" i="44"/>
  <c r="BM10" i="43"/>
  <c r="BM90" i="43"/>
  <c r="BW16" i="44"/>
  <c r="BW96" i="44"/>
  <c r="BW16" i="43"/>
  <c r="BW96" i="43"/>
  <c r="BS16" i="44"/>
  <c r="BS96" i="44"/>
  <c r="BS16" i="43"/>
  <c r="BS96" i="43"/>
  <c r="CD10" i="44"/>
  <c r="CD90" i="44"/>
  <c r="CD10" i="43"/>
  <c r="CD90" i="43"/>
  <c r="CC16" i="44"/>
  <c r="CC96" i="44"/>
  <c r="CC16" i="43"/>
  <c r="CC96" i="43"/>
  <c r="BS10" i="44"/>
  <c r="BS90" i="44"/>
  <c r="BS10" i="43"/>
  <c r="BS90" i="43"/>
  <c r="BR10" i="44"/>
  <c r="BR90" i="44"/>
  <c r="BR10" i="43"/>
  <c r="BR90" i="43"/>
  <c r="BY13" i="44"/>
  <c r="BY93" i="44"/>
  <c r="BY13" i="43"/>
  <c r="BY93" i="43"/>
  <c r="BM13" i="44"/>
  <c r="BM93" i="44"/>
  <c r="BM13" i="43"/>
  <c r="BO13" i="44"/>
  <c r="BO93" i="44"/>
  <c r="BO13" i="43"/>
  <c r="BO93" i="43"/>
  <c r="BQ13" i="44"/>
  <c r="BQ93" i="44"/>
  <c r="BQ13" i="43"/>
  <c r="BQ93" i="43"/>
  <c r="CD13" i="44"/>
  <c r="CD93" i="44"/>
  <c r="CD13" i="43"/>
  <c r="CD93" i="43"/>
  <c r="BP13" i="44"/>
  <c r="BP93" i="44"/>
  <c r="BP13" i="43"/>
  <c r="BP93" i="43"/>
  <c r="BY19" i="43"/>
  <c r="BY99" i="43"/>
  <c r="BQ16" i="44"/>
  <c r="BQ96" i="44"/>
  <c r="BQ16" i="43"/>
  <c r="CC10" i="44"/>
  <c r="CC90" i="44"/>
  <c r="CC10" i="43"/>
  <c r="CC90" i="43"/>
  <c r="BW10" i="44"/>
  <c r="BW90" i="44"/>
  <c r="BW10" i="43"/>
  <c r="BW90" i="43"/>
  <c r="BM16" i="44"/>
  <c r="BM16" i="43"/>
  <c r="BM96" i="43"/>
  <c r="BR16" i="44"/>
  <c r="BR96" i="44"/>
  <c r="BR16" i="43"/>
  <c r="BR96" i="43"/>
  <c r="BP10" i="44"/>
  <c r="BP90" i="44"/>
  <c r="BP10" i="43"/>
  <c r="BP90" i="43"/>
  <c r="CD16" i="44"/>
  <c r="CD96" i="44"/>
  <c r="CD16" i="43"/>
  <c r="CD96" i="43"/>
  <c r="BU10" i="44"/>
  <c r="BU90" i="44"/>
  <c r="BU10" i="43"/>
  <c r="BU90" i="43"/>
  <c r="BO10" i="43"/>
  <c r="BO90" i="43"/>
  <c r="BO10" i="44"/>
  <c r="BU16" i="44"/>
  <c r="BU96" i="44"/>
  <c r="BU16" i="43"/>
  <c r="BU96" i="43"/>
  <c r="BQ10" i="44"/>
  <c r="BQ10" i="43"/>
  <c r="BY10" i="44"/>
  <c r="BY90" i="44"/>
  <c r="BY10" i="43"/>
  <c r="BY90" i="43"/>
  <c r="BW13" i="44"/>
  <c r="BW93" i="44"/>
  <c r="BW13" i="43"/>
  <c r="BW93" i="43"/>
  <c r="BU13" i="44"/>
  <c r="BU93" i="44"/>
  <c r="BU13" i="43"/>
  <c r="BU93" i="43"/>
  <c r="BV13" i="44"/>
  <c r="BV93" i="44"/>
  <c r="BV13" i="43"/>
  <c r="BV93" i="43"/>
  <c r="AU10" i="45"/>
  <c r="AU90" i="45"/>
  <c r="AU10" i="44"/>
  <c r="AU90" i="44"/>
  <c r="AU10" i="43"/>
  <c r="AU90" i="43"/>
  <c r="AT10" i="45"/>
  <c r="AT90" i="45"/>
  <c r="AT10" i="44"/>
  <c r="AT90" i="44"/>
  <c r="AT10" i="43"/>
  <c r="AT90" i="43"/>
  <c r="AR10" i="45"/>
  <c r="AR90" i="45"/>
  <c r="AR10" i="43"/>
  <c r="AR90" i="43"/>
  <c r="AR10" i="44"/>
  <c r="AR90" i="44"/>
  <c r="AM16" i="45"/>
  <c r="AM16" i="44"/>
  <c r="AM16" i="43"/>
  <c r="BG10" i="45"/>
  <c r="BG90" i="45"/>
  <c r="BG10" i="44"/>
  <c r="BG90" i="44"/>
  <c r="BG10" i="43"/>
  <c r="BG90" i="43"/>
  <c r="AP13" i="45"/>
  <c r="AP93" i="45"/>
  <c r="AP13" i="44"/>
  <c r="AP93" i="44"/>
  <c r="AP13" i="43"/>
  <c r="AP93" i="43"/>
  <c r="AW13" i="45"/>
  <c r="AW93" i="45"/>
  <c r="AW13" i="44"/>
  <c r="AW93" i="44"/>
  <c r="AW13" i="43"/>
  <c r="AW93" i="43"/>
  <c r="AS13" i="45"/>
  <c r="AS93" i="45"/>
  <c r="AS13" i="44"/>
  <c r="AS93" i="44"/>
  <c r="AS13" i="43"/>
  <c r="AS93" i="43"/>
  <c r="AR13" i="45"/>
  <c r="AR93" i="45"/>
  <c r="AR13" i="44"/>
  <c r="AR93" i="44"/>
  <c r="AR13" i="43"/>
  <c r="AR93" i="43"/>
  <c r="BK16" i="45"/>
  <c r="BK96" i="45"/>
  <c r="BK16" i="44"/>
  <c r="BK96" i="44"/>
  <c r="BK16" i="43"/>
  <c r="BK96" i="43"/>
  <c r="AK13" i="45"/>
  <c r="AK13" i="44"/>
  <c r="AK52" i="44"/>
  <c r="AK13" i="43"/>
  <c r="AK93" i="43"/>
  <c r="AM10" i="45"/>
  <c r="AM90" i="45"/>
  <c r="AM10" i="44"/>
  <c r="AM90" i="44"/>
  <c r="AM10" i="43"/>
  <c r="AM90" i="43"/>
  <c r="AN13" i="45"/>
  <c r="AN93" i="45"/>
  <c r="AN13" i="44"/>
  <c r="AN93" i="44"/>
  <c r="AN13" i="43"/>
  <c r="AN93" i="43"/>
  <c r="AQ10" i="45"/>
  <c r="AQ90" i="45"/>
  <c r="AQ10" i="44"/>
  <c r="AQ90" i="44"/>
  <c r="AQ10" i="43"/>
  <c r="AQ90" i="43"/>
  <c r="AW16" i="45"/>
  <c r="AW96" i="45"/>
  <c r="AW16" i="44"/>
  <c r="AW96" i="44"/>
  <c r="AW16" i="43"/>
  <c r="AW96" i="43"/>
  <c r="AX16" i="45"/>
  <c r="AX96" i="45"/>
  <c r="AX16" i="44"/>
  <c r="AX96" i="44"/>
  <c r="AX16" i="43"/>
  <c r="AX96" i="43"/>
  <c r="AM13" i="45"/>
  <c r="AM93" i="45"/>
  <c r="AM13" i="44"/>
  <c r="AM93" i="44"/>
  <c r="AM13" i="43"/>
  <c r="AM93" i="43"/>
  <c r="AW10" i="45"/>
  <c r="AW90" i="45"/>
  <c r="AW10" i="44"/>
  <c r="AW90" i="44"/>
  <c r="AW10" i="43"/>
  <c r="AW90" i="43"/>
  <c r="AS16" i="45"/>
  <c r="AS96" i="45"/>
  <c r="AS16" i="44"/>
  <c r="AS96" i="44"/>
  <c r="AS16" i="43"/>
  <c r="AS96" i="43"/>
  <c r="BK13" i="45"/>
  <c r="BK93" i="45"/>
  <c r="BK13" i="44"/>
  <c r="BK93" i="44"/>
  <c r="BK13" i="43"/>
  <c r="BK93" i="43"/>
  <c r="AQ13" i="45"/>
  <c r="AQ93" i="45"/>
  <c r="AQ13" i="44"/>
  <c r="AQ93" i="44"/>
  <c r="AQ13" i="43"/>
  <c r="AQ93" i="43"/>
  <c r="AJ40" i="44"/>
  <c r="BP40" i="44"/>
  <c r="AK40" i="43"/>
  <c r="AI13" i="45"/>
  <c r="AI52" i="45"/>
  <c r="AI13" i="44"/>
  <c r="AI13" i="43"/>
  <c r="AI52" i="43"/>
  <c r="AI16" i="45"/>
  <c r="AI55" i="45"/>
  <c r="AI16" i="44"/>
  <c r="AI55" i="44"/>
  <c r="AI16" i="43"/>
  <c r="AI55" i="43"/>
  <c r="AJ16" i="45"/>
  <c r="AJ55" i="45"/>
  <c r="AJ16" i="43"/>
  <c r="AJ55" i="43"/>
  <c r="AJ16" i="44"/>
  <c r="AJ55" i="44"/>
  <c r="AL16" i="45"/>
  <c r="AL55" i="45"/>
  <c r="AL16" i="44"/>
  <c r="AL55" i="44"/>
  <c r="AL16" i="43"/>
  <c r="AL55" i="43"/>
  <c r="AT13" i="45"/>
  <c r="AT93" i="45"/>
  <c r="AT13" i="44"/>
  <c r="AT93" i="44"/>
  <c r="AT13" i="43"/>
  <c r="AT93" i="43"/>
  <c r="AK16" i="45"/>
  <c r="AK55" i="45"/>
  <c r="AK16" i="44"/>
  <c r="AK55" i="44"/>
  <c r="AK16" i="43"/>
  <c r="AK55" i="43"/>
  <c r="AT16" i="45"/>
  <c r="AT96" i="45"/>
  <c r="AT16" i="44"/>
  <c r="AT96" i="44"/>
  <c r="AT16" i="43"/>
  <c r="AT96" i="43"/>
  <c r="AQ16" i="45"/>
  <c r="AQ96" i="45"/>
  <c r="AQ16" i="44"/>
  <c r="AQ96" i="44"/>
  <c r="AQ16" i="43"/>
  <c r="AQ96" i="43"/>
  <c r="AV16" i="45"/>
  <c r="AV96" i="45"/>
  <c r="AV16" i="43"/>
  <c r="AV96" i="43"/>
  <c r="AV16" i="44"/>
  <c r="AV96" i="44"/>
  <c r="AR16" i="45"/>
  <c r="AR96" i="45"/>
  <c r="AR16" i="44"/>
  <c r="AR96" i="44"/>
  <c r="AR16" i="43"/>
  <c r="AR96" i="43"/>
  <c r="BK10" i="45"/>
  <c r="BK90" i="45"/>
  <c r="BK10" i="44"/>
  <c r="BK90" i="44"/>
  <c r="BK10" i="43"/>
  <c r="BK90" i="43"/>
  <c r="AN10" i="45"/>
  <c r="AN90" i="45"/>
  <c r="AN10" i="44"/>
  <c r="AN90" i="44"/>
  <c r="AN10" i="43"/>
  <c r="AN90" i="43"/>
  <c r="AJ10" i="45"/>
  <c r="AJ46" i="45"/>
  <c r="AJ10" i="44"/>
  <c r="AJ46" i="44"/>
  <c r="AJ10" i="43"/>
  <c r="AJ90" i="43"/>
  <c r="BG16" i="45"/>
  <c r="BG96" i="45"/>
  <c r="BG16" i="44"/>
  <c r="BG96" i="44"/>
  <c r="BG16" i="43"/>
  <c r="BG96" i="43"/>
  <c r="AJ13" i="45"/>
  <c r="AJ13" i="43"/>
  <c r="AJ13" i="44"/>
  <c r="AJ52" i="44"/>
  <c r="AN16" i="45"/>
  <c r="AN96" i="45"/>
  <c r="AN16" i="44"/>
  <c r="AN96" i="44"/>
  <c r="AN16" i="43"/>
  <c r="AN96" i="43"/>
  <c r="AV13" i="45"/>
  <c r="AV93" i="45"/>
  <c r="AV13" i="44"/>
  <c r="AV93" i="44"/>
  <c r="AV13" i="43"/>
  <c r="AV93" i="43"/>
  <c r="BF13" i="45"/>
  <c r="BF93" i="45"/>
  <c r="BF13" i="44"/>
  <c r="BF93" i="44"/>
  <c r="BF13" i="43"/>
  <c r="BF93" i="43"/>
  <c r="AV10" i="45"/>
  <c r="AV90" i="45"/>
  <c r="AV10" i="43"/>
  <c r="AV90" i="43"/>
  <c r="AV10" i="44"/>
  <c r="AV90" i="44"/>
  <c r="AK10" i="45"/>
  <c r="AK90" i="45"/>
  <c r="AK10" i="44"/>
  <c r="AK10" i="43"/>
  <c r="AK90" i="43"/>
  <c r="AX13" i="45"/>
  <c r="AX93" i="45"/>
  <c r="AX13" i="44"/>
  <c r="AX93" i="44"/>
  <c r="AX13" i="43"/>
  <c r="AX93" i="43"/>
  <c r="AL92" i="45"/>
  <c r="BF10" i="45"/>
  <c r="BF90" i="45"/>
  <c r="BF10" i="44"/>
  <c r="BF90" i="44"/>
  <c r="BF10" i="43"/>
  <c r="BF90" i="43"/>
  <c r="BF16" i="45"/>
  <c r="BF96" i="45"/>
  <c r="BF16" i="44"/>
  <c r="BF96" i="44"/>
  <c r="BF16" i="43"/>
  <c r="BF96" i="43"/>
  <c r="AU16" i="45"/>
  <c r="AU96" i="45"/>
  <c r="AU16" i="44"/>
  <c r="AU96" i="44"/>
  <c r="AU16" i="43"/>
  <c r="AU96" i="43"/>
  <c r="AX10" i="45"/>
  <c r="AX90" i="45"/>
  <c r="AX10" i="44"/>
  <c r="AX90" i="44"/>
  <c r="AX10" i="43"/>
  <c r="AX90" i="43"/>
  <c r="AL13" i="45"/>
  <c r="AL93" i="45"/>
  <c r="AL13" i="44"/>
  <c r="AL52" i="44"/>
  <c r="AL13" i="43"/>
  <c r="AP16" i="45"/>
  <c r="AP96" i="45"/>
  <c r="AP16" i="44"/>
  <c r="AP96" i="44"/>
  <c r="AP16" i="43"/>
  <c r="AP96" i="43"/>
  <c r="AI10" i="45"/>
  <c r="AI10" i="44"/>
  <c r="AI46" i="44"/>
  <c r="AI10" i="43"/>
  <c r="AI46" i="43"/>
  <c r="AS10" i="45"/>
  <c r="AS90" i="45"/>
  <c r="AS10" i="44"/>
  <c r="AS90" i="44"/>
  <c r="AS10" i="43"/>
  <c r="AS90" i="43"/>
  <c r="AL10" i="44"/>
  <c r="AL90" i="44"/>
  <c r="AL10" i="45"/>
  <c r="AL90" i="45"/>
  <c r="AL10" i="43"/>
  <c r="AL46" i="43"/>
  <c r="AP10" i="45"/>
  <c r="AP90" i="45"/>
  <c r="AP10" i="44"/>
  <c r="AP90" i="44"/>
  <c r="AP10" i="43"/>
  <c r="AP90" i="43"/>
  <c r="BG13" i="45"/>
  <c r="BG93" i="45"/>
  <c r="BG13" i="44"/>
  <c r="BG93" i="44"/>
  <c r="BG13" i="43"/>
  <c r="BG93" i="43"/>
  <c r="AU13" i="45"/>
  <c r="AU93" i="45"/>
  <c r="AU13" i="44"/>
  <c r="AU93" i="44"/>
  <c r="AU13" i="43"/>
  <c r="AU93" i="43"/>
  <c r="AR98" i="45"/>
  <c r="AJ89" i="43"/>
  <c r="AX19" i="45"/>
  <c r="AX99" i="45"/>
  <c r="AU10" i="27"/>
  <c r="AU24" i="27"/>
  <c r="AU42" i="27"/>
  <c r="AK11" i="28"/>
  <c r="AW13" i="27"/>
  <c r="AW27" i="27"/>
  <c r="AW45" i="27"/>
  <c r="AW10" i="27"/>
  <c r="AW24" i="27"/>
  <c r="AW42" i="27"/>
  <c r="AU13" i="27"/>
  <c r="AU27" i="27"/>
  <c r="AU45" i="27"/>
  <c r="AK14" i="28"/>
  <c r="AR13" i="27"/>
  <c r="AR27" i="27"/>
  <c r="AR45" i="27"/>
  <c r="AH14" i="28"/>
  <c r="AR10" i="27"/>
  <c r="AR24" i="27"/>
  <c r="AR42" i="27"/>
  <c r="AH11" i="28"/>
  <c r="AS13" i="27"/>
  <c r="AS27" i="27"/>
  <c r="AS45" i="27"/>
  <c r="AI14" i="28"/>
  <c r="AS10" i="27"/>
  <c r="AS24" i="27"/>
  <c r="AS42" i="27"/>
  <c r="AI11" i="28"/>
  <c r="AQ13" i="27"/>
  <c r="AQ27" i="27"/>
  <c r="AQ45" i="27"/>
  <c r="AG14" i="28"/>
  <c r="AQ10" i="27"/>
  <c r="AQ24" i="27"/>
  <c r="AQ42" i="27"/>
  <c r="AG11" i="28"/>
  <c r="AP13" i="27"/>
  <c r="AP27" i="27"/>
  <c r="AP45" i="27"/>
  <c r="AF14" i="28"/>
  <c r="AP10" i="27"/>
  <c r="AP24" i="27"/>
  <c r="AP42" i="27"/>
  <c r="AF11" i="28"/>
  <c r="AN13" i="27"/>
  <c r="AN27" i="27"/>
  <c r="AN45" i="27"/>
  <c r="AD14" i="28"/>
  <c r="AN10" i="27"/>
  <c r="AN24" i="27"/>
  <c r="AN42" i="27"/>
  <c r="AD11" i="28"/>
  <c r="AO13" i="27"/>
  <c r="AO27" i="27"/>
  <c r="AO45" i="27"/>
  <c r="AE14" i="28"/>
  <c r="AO10" i="27"/>
  <c r="AO24" i="27"/>
  <c r="AO42" i="27"/>
  <c r="AE11" i="28"/>
  <c r="D4" i="31"/>
  <c r="E4" i="31"/>
  <c r="F4" i="31"/>
  <c r="D5" i="31"/>
  <c r="E5" i="31"/>
  <c r="F5" i="31"/>
  <c r="C5" i="31"/>
  <c r="C4" i="31"/>
  <c r="AD4" i="28"/>
  <c r="AE4" i="28"/>
  <c r="AF4" i="28"/>
  <c r="AD5" i="28"/>
  <c r="AE5" i="28"/>
  <c r="AF5" i="28"/>
  <c r="AC5" i="28"/>
  <c r="AC4" i="28"/>
  <c r="D7" i="31"/>
  <c r="E7" i="31"/>
  <c r="F7" i="31"/>
  <c r="AS31" i="27"/>
  <c r="AT31" i="27"/>
  <c r="AU31" i="27"/>
  <c r="AV31" i="27"/>
  <c r="AN31" i="27"/>
  <c r="AO31" i="27"/>
  <c r="AP31" i="27"/>
  <c r="AQ31" i="27"/>
  <c r="AR31" i="27"/>
  <c r="AN3" i="27"/>
  <c r="AN17" i="27"/>
  <c r="AO3" i="27"/>
  <c r="AO17" i="27"/>
  <c r="AP3" i="27"/>
  <c r="AP35" i="27"/>
  <c r="AN4" i="27"/>
  <c r="AN18" i="27"/>
  <c r="AO4" i="27"/>
  <c r="AP4" i="27"/>
  <c r="AP36" i="27"/>
  <c r="AM4" i="27"/>
  <c r="AM18" i="27"/>
  <c r="AM3" i="27"/>
  <c r="AM35" i="27"/>
  <c r="AJ90" i="45"/>
  <c r="BM55" i="43"/>
  <c r="AL90" i="43"/>
  <c r="AT35" i="27"/>
  <c r="AI31" i="27"/>
  <c r="AJ31" i="27"/>
  <c r="AK31" i="27"/>
  <c r="AL31" i="27"/>
  <c r="AM31" i="27"/>
  <c r="AI3" i="27"/>
  <c r="AI17" i="27"/>
  <c r="AI35" i="27"/>
  <c r="Y4" i="28"/>
  <c r="AJ3" i="27"/>
  <c r="AJ17" i="27"/>
  <c r="AJ35" i="27"/>
  <c r="Z4" i="28"/>
  <c r="AK3" i="27"/>
  <c r="AK17" i="27"/>
  <c r="AK35" i="27"/>
  <c r="AA4" i="28"/>
  <c r="AL3" i="27"/>
  <c r="AL17" i="27"/>
  <c r="AL35" i="27"/>
  <c r="AB4" i="28"/>
  <c r="AI6" i="27"/>
  <c r="AI20" i="27"/>
  <c r="AI38" i="27"/>
  <c r="Y7" i="28"/>
  <c r="AJ6" i="27"/>
  <c r="AJ20" i="27"/>
  <c r="AJ38" i="27"/>
  <c r="Z7" i="28"/>
  <c r="AK6" i="27"/>
  <c r="AK20" i="27"/>
  <c r="AK38" i="27"/>
  <c r="AA7" i="28"/>
  <c r="AL6" i="27"/>
  <c r="AL20" i="27"/>
  <c r="AL38" i="27"/>
  <c r="AB7" i="28"/>
  <c r="AM6" i="27"/>
  <c r="AM20" i="27"/>
  <c r="AM38" i="27"/>
  <c r="AC7" i="28"/>
  <c r="AE15" i="45"/>
  <c r="AE15" i="43"/>
  <c r="AE15" i="44"/>
  <c r="AE18" i="45"/>
  <c r="AE19" i="45"/>
  <c r="AE18" i="44"/>
  <c r="AE19" i="44"/>
  <c r="AE18" i="43"/>
  <c r="AE19" i="43"/>
  <c r="AE21" i="44"/>
  <c r="AE21" i="45"/>
  <c r="AE21" i="43"/>
  <c r="AE25" i="45"/>
  <c r="AE25" i="44"/>
  <c r="AE25" i="43"/>
  <c r="AE23" i="45"/>
  <c r="AE23" i="43"/>
  <c r="AE23" i="44"/>
  <c r="AE7" i="45"/>
  <c r="AE87" i="45"/>
  <c r="AE7" i="44"/>
  <c r="AE87" i="44"/>
  <c r="AE7" i="43"/>
  <c r="AE87" i="43"/>
  <c r="AE9" i="45"/>
  <c r="AE89" i="45"/>
  <c r="AE9" i="44"/>
  <c r="AE89" i="44"/>
  <c r="AE9" i="43"/>
  <c r="AE89" i="43"/>
  <c r="AE12" i="45"/>
  <c r="AE92" i="45"/>
  <c r="AE12" i="44"/>
  <c r="AE92" i="44"/>
  <c r="AE12" i="43"/>
  <c r="AE92" i="43"/>
  <c r="AJ9" i="27"/>
  <c r="AJ23" i="27"/>
  <c r="AJ41" i="27"/>
  <c r="Z10" i="28"/>
  <c r="AJ7" i="27"/>
  <c r="AJ21" i="27"/>
  <c r="AJ39" i="27"/>
  <c r="Z8" i="28"/>
  <c r="AJ12" i="27"/>
  <c r="AJ26" i="27"/>
  <c r="AJ44" i="27"/>
  <c r="Z13" i="28"/>
  <c r="AE16" i="44"/>
  <c r="AE16" i="45"/>
  <c r="AE16" i="43"/>
  <c r="AE13" i="45"/>
  <c r="AE93" i="45"/>
  <c r="AE13" i="44"/>
  <c r="AE93" i="44"/>
  <c r="AE13" i="43"/>
  <c r="AE93" i="43"/>
  <c r="AE10" i="45"/>
  <c r="AE90" i="45"/>
  <c r="AE10" i="44"/>
  <c r="AE90" i="44"/>
  <c r="AE10" i="43"/>
  <c r="AE90" i="43"/>
  <c r="AJ13" i="27"/>
  <c r="AJ27" i="27"/>
  <c r="AJ45" i="27"/>
  <c r="Z14" i="28"/>
  <c r="AJ10" i="27"/>
  <c r="AJ24" i="27"/>
  <c r="AJ42" i="27"/>
  <c r="Z11" i="28"/>
  <c r="C7" i="31"/>
  <c r="B7" i="31"/>
  <c r="B4" i="31"/>
  <c r="AG3" i="27"/>
  <c r="AG17" i="27"/>
  <c r="AG35" i="27"/>
  <c r="W4" i="28"/>
  <c r="AH3" i="27"/>
  <c r="AH17" i="27"/>
  <c r="AH35" i="27"/>
  <c r="X4" i="28"/>
  <c r="AG6" i="27"/>
  <c r="AG20" i="27"/>
  <c r="AG38" i="27"/>
  <c r="W7" i="28"/>
  <c r="AH6" i="27"/>
  <c r="AH20" i="27"/>
  <c r="AH38" i="27"/>
  <c r="X7" i="28"/>
  <c r="AF25" i="45"/>
  <c r="AF25" i="44"/>
  <c r="AF25" i="43"/>
  <c r="AC18" i="45"/>
  <c r="AC19" i="45"/>
  <c r="AC18" i="44"/>
  <c r="AC19" i="44"/>
  <c r="AC18" i="43"/>
  <c r="AC19" i="43"/>
  <c r="AC15" i="45"/>
  <c r="AC15" i="44"/>
  <c r="AC15" i="43"/>
  <c r="AC21" i="45"/>
  <c r="AC21" i="43"/>
  <c r="AC21" i="44"/>
  <c r="AC25" i="44"/>
  <c r="AC25" i="45"/>
  <c r="AC25" i="43"/>
  <c r="AC9" i="45"/>
  <c r="AC89" i="45"/>
  <c r="AC9" i="44"/>
  <c r="AC89" i="44"/>
  <c r="AC9" i="43"/>
  <c r="AC89" i="43"/>
  <c r="AC23" i="45"/>
  <c r="AC23" i="44"/>
  <c r="AC23" i="43"/>
  <c r="AC7" i="45"/>
  <c r="AC87" i="45"/>
  <c r="AC7" i="44"/>
  <c r="AC87" i="44"/>
  <c r="AC7" i="43"/>
  <c r="AC87" i="43"/>
  <c r="AF21" i="45"/>
  <c r="AF21" i="44"/>
  <c r="AF21" i="43"/>
  <c r="AC12" i="45"/>
  <c r="AC92" i="45"/>
  <c r="AC12" i="44"/>
  <c r="AC92" i="44"/>
  <c r="AC12" i="43"/>
  <c r="AC92" i="43"/>
  <c r="AF23" i="45"/>
  <c r="AF23" i="43"/>
  <c r="AF23" i="44"/>
  <c r="AF15" i="44"/>
  <c r="AF15" i="45"/>
  <c r="AF15" i="43"/>
  <c r="AF7" i="44"/>
  <c r="AF87" i="44"/>
  <c r="AF7" i="45"/>
  <c r="AF87" i="45"/>
  <c r="AF7" i="43"/>
  <c r="AF87" i="43"/>
  <c r="AF9" i="45"/>
  <c r="AF89" i="45"/>
  <c r="AF9" i="43"/>
  <c r="AF89" i="43"/>
  <c r="AF9" i="44"/>
  <c r="AF89" i="44"/>
  <c r="AF12" i="43"/>
  <c r="AF92" i="43"/>
  <c r="AF12" i="45"/>
  <c r="AF92" i="45"/>
  <c r="AF12" i="44"/>
  <c r="AF92" i="44"/>
  <c r="AF18" i="44"/>
  <c r="AF19" i="44"/>
  <c r="AF18" i="45"/>
  <c r="AF19" i="45"/>
  <c r="AF18" i="43"/>
  <c r="AF19" i="43"/>
  <c r="F13" i="31"/>
  <c r="E13" i="31"/>
  <c r="F8" i="31"/>
  <c r="E10" i="31"/>
  <c r="F10" i="31"/>
  <c r="E8" i="31"/>
  <c r="AK9" i="27"/>
  <c r="AK23" i="27"/>
  <c r="AK41" i="27"/>
  <c r="AA10" i="28"/>
  <c r="AK12" i="27"/>
  <c r="AK26" i="27"/>
  <c r="AK44" i="27"/>
  <c r="AA13" i="28"/>
  <c r="AK7" i="27"/>
  <c r="AK21" i="27"/>
  <c r="AK39" i="27"/>
  <c r="AA8" i="28"/>
  <c r="AH12" i="27"/>
  <c r="AH26" i="27"/>
  <c r="AH44" i="27"/>
  <c r="X13" i="28"/>
  <c r="AH7" i="27"/>
  <c r="AH21" i="27"/>
  <c r="AH39" i="27"/>
  <c r="X8" i="28"/>
  <c r="AH9" i="27"/>
  <c r="AH23" i="27"/>
  <c r="AH41" i="27"/>
  <c r="X10" i="28"/>
  <c r="AC16" i="45"/>
  <c r="AC16" i="44"/>
  <c r="AC16" i="43"/>
  <c r="AC10" i="45"/>
  <c r="AC90" i="45"/>
  <c r="AC10" i="44"/>
  <c r="AC90" i="44"/>
  <c r="AC10" i="43"/>
  <c r="AC90" i="43"/>
  <c r="AC13" i="44"/>
  <c r="AC93" i="44"/>
  <c r="AC13" i="45"/>
  <c r="AC93" i="45"/>
  <c r="AC13" i="43"/>
  <c r="AC93" i="43"/>
  <c r="AF16" i="44"/>
  <c r="AF16" i="45"/>
  <c r="AF16" i="43"/>
  <c r="AF10" i="44"/>
  <c r="AF90" i="44"/>
  <c r="AF10" i="45"/>
  <c r="AF90" i="45"/>
  <c r="AF10" i="43"/>
  <c r="AF90" i="43"/>
  <c r="AF13" i="44"/>
  <c r="AF93" i="44"/>
  <c r="AF13" i="45"/>
  <c r="AF93" i="45"/>
  <c r="AF13" i="43"/>
  <c r="AF93" i="43"/>
  <c r="E14" i="31"/>
  <c r="F11" i="31"/>
  <c r="E11" i="31"/>
  <c r="F14" i="31"/>
  <c r="AK10" i="27"/>
  <c r="AK24" i="27"/>
  <c r="AK42" i="27"/>
  <c r="AA11" i="28"/>
  <c r="AK13" i="27"/>
  <c r="AK27" i="27"/>
  <c r="AK45" i="27"/>
  <c r="AA14" i="28"/>
  <c r="AH10" i="27"/>
  <c r="AH24" i="27"/>
  <c r="AH42" i="27"/>
  <c r="X11" i="28"/>
  <c r="AH13" i="27"/>
  <c r="AH27" i="27"/>
  <c r="AH45" i="27"/>
  <c r="X14" i="28"/>
  <c r="AE3" i="27"/>
  <c r="AE17" i="27"/>
  <c r="AE35" i="27"/>
  <c r="U4" i="28"/>
  <c r="AF3" i="27"/>
  <c r="AF17" i="27"/>
  <c r="AF35" i="27"/>
  <c r="V4" i="28"/>
  <c r="AE6" i="27"/>
  <c r="AE20" i="27"/>
  <c r="AE38" i="27"/>
  <c r="U7" i="28"/>
  <c r="AF6" i="27"/>
  <c r="AF20" i="27"/>
  <c r="AF38" i="27"/>
  <c r="V7" i="28"/>
  <c r="AB18" i="44"/>
  <c r="AB19" i="44"/>
  <c r="AB58" i="44"/>
  <c r="AB18" i="45"/>
  <c r="AB57" i="45"/>
  <c r="AB18" i="43"/>
  <c r="AB19" i="43"/>
  <c r="AB58" i="43"/>
  <c r="AG21" i="45"/>
  <c r="AG60" i="45"/>
  <c r="AG21" i="44"/>
  <c r="AG60" i="44"/>
  <c r="AG21" i="43"/>
  <c r="AG60" i="43"/>
  <c r="AG18" i="45"/>
  <c r="AG19" i="45"/>
  <c r="AG58" i="45"/>
  <c r="AG18" i="43"/>
  <c r="AG19" i="43"/>
  <c r="AG58" i="43"/>
  <c r="AG18" i="44"/>
  <c r="AG57" i="44"/>
  <c r="AD21" i="44"/>
  <c r="AD60" i="44"/>
  <c r="AD21" i="45"/>
  <c r="AD60" i="45"/>
  <c r="AD21" i="43"/>
  <c r="AD60" i="43"/>
  <c r="AD18" i="45"/>
  <c r="AD57" i="45"/>
  <c r="AD18" i="44"/>
  <c r="AD57" i="44"/>
  <c r="AD18" i="43"/>
  <c r="AD57" i="43"/>
  <c r="AB21" i="45"/>
  <c r="AB60" i="45"/>
  <c r="AB21" i="43"/>
  <c r="AB60" i="43"/>
  <c r="AB21" i="44"/>
  <c r="AB60" i="44"/>
  <c r="Z18" i="45"/>
  <c r="Z57" i="45"/>
  <c r="Z18" i="44"/>
  <c r="Z19" i="44"/>
  <c r="Z58" i="44"/>
  <c r="Z18" i="43"/>
  <c r="Z57" i="43"/>
  <c r="AA21" i="45"/>
  <c r="AA60" i="45"/>
  <c r="AA21" i="43"/>
  <c r="AA60" i="43"/>
  <c r="AA21" i="44"/>
  <c r="AA60" i="44"/>
  <c r="AA18" i="44"/>
  <c r="AA57" i="44"/>
  <c r="AA18" i="45"/>
  <c r="AA57" i="45"/>
  <c r="AA18" i="43"/>
  <c r="AA19" i="43"/>
  <c r="AA58" i="43"/>
  <c r="Z21" i="45"/>
  <c r="Z60" i="45"/>
  <c r="Z21" i="44"/>
  <c r="Z60" i="44"/>
  <c r="Z21" i="43"/>
  <c r="Z60" i="43"/>
  <c r="AH18" i="45"/>
  <c r="AH19" i="45"/>
  <c r="AH58" i="45"/>
  <c r="AH18" i="44"/>
  <c r="AH18" i="43"/>
  <c r="AH57" i="43"/>
  <c r="AH21" i="45"/>
  <c r="AH60" i="45"/>
  <c r="AH21" i="44"/>
  <c r="AH60" i="44"/>
  <c r="AH21" i="43"/>
  <c r="AH60" i="43"/>
  <c r="AC6" i="27"/>
  <c r="AC20" i="27"/>
  <c r="AC38" i="27"/>
  <c r="S7" i="28"/>
  <c r="AD6" i="27"/>
  <c r="AD20" i="27"/>
  <c r="AD38" i="27"/>
  <c r="T7" i="28"/>
  <c r="AC3" i="27"/>
  <c r="AC17" i="27"/>
  <c r="AC35" i="27"/>
  <c r="S4" i="28"/>
  <c r="AD3" i="27"/>
  <c r="AD17" i="27"/>
  <c r="AD35" i="27"/>
  <c r="T4" i="28"/>
  <c r="W23" i="45"/>
  <c r="W23" i="43"/>
  <c r="W23" i="44"/>
  <c r="X25" i="45"/>
  <c r="X25" i="44"/>
  <c r="X25" i="43"/>
  <c r="Y23" i="45"/>
  <c r="Y62" i="45"/>
  <c r="Y23" i="43"/>
  <c r="Y62" i="43"/>
  <c r="Y23" i="44"/>
  <c r="Y62" i="44"/>
  <c r="AG23" i="44"/>
  <c r="AG62" i="44"/>
  <c r="AG23" i="45"/>
  <c r="AG62" i="45"/>
  <c r="AG23" i="43"/>
  <c r="AG62" i="43"/>
  <c r="AB25" i="45"/>
  <c r="AB64" i="45"/>
  <c r="AB25" i="44"/>
  <c r="AB64" i="44"/>
  <c r="AB25" i="43"/>
  <c r="AB64" i="43"/>
  <c r="Y21" i="45"/>
  <c r="Y60" i="45"/>
  <c r="Y21" i="44"/>
  <c r="Y60" i="44"/>
  <c r="Y21" i="43"/>
  <c r="Y60" i="43"/>
  <c r="X23" i="45"/>
  <c r="X23" i="43"/>
  <c r="X23" i="44"/>
  <c r="AD23" i="45"/>
  <c r="AD62" i="45"/>
  <c r="AD23" i="44"/>
  <c r="AD62" i="44"/>
  <c r="AD23" i="43"/>
  <c r="AD62" i="43"/>
  <c r="AA25" i="45"/>
  <c r="AA64" i="45"/>
  <c r="AA25" i="44"/>
  <c r="AA64" i="44"/>
  <c r="AA25" i="43"/>
  <c r="AA64" i="43"/>
  <c r="Z25" i="45"/>
  <c r="Z64" i="45"/>
  <c r="Z25" i="44"/>
  <c r="Z64" i="44"/>
  <c r="Z25" i="43"/>
  <c r="Z64" i="43"/>
  <c r="W25" i="44"/>
  <c r="W25" i="45"/>
  <c r="W25" i="43"/>
  <c r="AD25" i="44"/>
  <c r="AD64" i="44"/>
  <c r="AD25" i="45"/>
  <c r="AD64" i="45"/>
  <c r="AD25" i="43"/>
  <c r="AD64" i="43"/>
  <c r="AG25" i="45"/>
  <c r="AG64" i="45"/>
  <c r="AG25" i="43"/>
  <c r="AG64" i="43"/>
  <c r="AG25" i="44"/>
  <c r="AG64" i="44"/>
  <c r="AB23" i="45"/>
  <c r="AB62" i="45"/>
  <c r="AB23" i="44"/>
  <c r="AB62" i="44"/>
  <c r="AB23" i="43"/>
  <c r="AB62" i="43"/>
  <c r="AA23" i="44"/>
  <c r="AA62" i="44"/>
  <c r="AA23" i="45"/>
  <c r="AA62" i="45"/>
  <c r="AA23" i="43"/>
  <c r="AA62" i="43"/>
  <c r="X21" i="44"/>
  <c r="X21" i="45"/>
  <c r="X21" i="43"/>
  <c r="W21" i="44"/>
  <c r="W21" i="45"/>
  <c r="W21" i="43"/>
  <c r="Y25" i="45"/>
  <c r="Y64" i="45"/>
  <c r="Y25" i="44"/>
  <c r="Y64" i="44"/>
  <c r="Y25" i="43"/>
  <c r="Y64" i="43"/>
  <c r="Z23" i="44"/>
  <c r="Z62" i="44"/>
  <c r="Z23" i="45"/>
  <c r="Z62" i="45"/>
  <c r="Z23" i="43"/>
  <c r="Z62" i="43"/>
  <c r="AA57" i="43"/>
  <c r="AH23" i="45"/>
  <c r="AH62" i="45"/>
  <c r="AH23" i="44"/>
  <c r="AH62" i="44"/>
  <c r="AH23" i="43"/>
  <c r="AH62" i="43"/>
  <c r="AH25" i="45"/>
  <c r="AH64" i="45"/>
  <c r="AH25" i="44"/>
  <c r="AH64" i="44"/>
  <c r="AH25" i="43"/>
  <c r="AH64" i="43"/>
  <c r="X6" i="27"/>
  <c r="X20" i="27"/>
  <c r="X38" i="27"/>
  <c r="N7" i="28"/>
  <c r="Y6" i="27"/>
  <c r="Y20" i="27"/>
  <c r="Y38" i="27"/>
  <c r="O7" i="28"/>
  <c r="Z6" i="27"/>
  <c r="Z20" i="27"/>
  <c r="Z38" i="27"/>
  <c r="P7" i="28"/>
  <c r="AA6" i="27"/>
  <c r="AA20" i="27"/>
  <c r="AA38" i="27"/>
  <c r="Q7" i="28"/>
  <c r="AB6" i="27"/>
  <c r="AB20" i="27"/>
  <c r="AB38" i="27"/>
  <c r="R7" i="28"/>
  <c r="X3" i="27"/>
  <c r="X17" i="27"/>
  <c r="X35" i="27"/>
  <c r="N4" i="28"/>
  <c r="Y3" i="27"/>
  <c r="Y17" i="27"/>
  <c r="Y35" i="27"/>
  <c r="O4" i="28"/>
  <c r="Z3" i="27"/>
  <c r="Z17" i="27"/>
  <c r="Z35" i="27"/>
  <c r="P4" i="28"/>
  <c r="AA3" i="27"/>
  <c r="AA17" i="27"/>
  <c r="AA35" i="27"/>
  <c r="Q4" i="28"/>
  <c r="AB3" i="27"/>
  <c r="AB17" i="27"/>
  <c r="AB35" i="27"/>
  <c r="R4" i="28"/>
  <c r="AA7" i="45"/>
  <c r="AA87" i="45"/>
  <c r="AA7" i="44"/>
  <c r="AA7" i="43"/>
  <c r="AA12" i="45"/>
  <c r="AA92" i="45"/>
  <c r="AA12" i="44"/>
  <c r="AA92" i="44"/>
  <c r="AA12" i="43"/>
  <c r="AA51" i="43"/>
  <c r="AA9" i="45"/>
  <c r="AA89" i="45"/>
  <c r="AA9" i="44"/>
  <c r="AA89" i="44"/>
  <c r="AA9" i="43"/>
  <c r="AA89" i="43"/>
  <c r="AA15" i="45"/>
  <c r="AA54" i="45"/>
  <c r="AA15" i="44"/>
  <c r="AA54" i="44"/>
  <c r="AA15" i="43"/>
  <c r="AA54" i="43"/>
  <c r="AF9" i="27"/>
  <c r="AF23" i="27"/>
  <c r="AF41" i="27"/>
  <c r="V10" i="28"/>
  <c r="AF7" i="27"/>
  <c r="AF21" i="27"/>
  <c r="AF39" i="27"/>
  <c r="V8" i="28"/>
  <c r="AF12" i="27"/>
  <c r="AF26" i="27"/>
  <c r="AF44" i="27"/>
  <c r="V13" i="28"/>
  <c r="U6" i="27"/>
  <c r="U20" i="27"/>
  <c r="U38" i="27"/>
  <c r="K7" i="28"/>
  <c r="V6" i="27"/>
  <c r="V20" i="27"/>
  <c r="V38" i="27"/>
  <c r="L7" i="28"/>
  <c r="W6" i="27"/>
  <c r="W20" i="27"/>
  <c r="W38" i="27"/>
  <c r="M7" i="28"/>
  <c r="M3" i="27"/>
  <c r="M17" i="27"/>
  <c r="M35" i="27"/>
  <c r="C4" i="28"/>
  <c r="N3" i="27"/>
  <c r="N17" i="27"/>
  <c r="N35" i="27"/>
  <c r="D4" i="28"/>
  <c r="O3" i="27"/>
  <c r="O17" i="27"/>
  <c r="O35" i="27"/>
  <c r="E4" i="28"/>
  <c r="P3" i="27"/>
  <c r="P17" i="27"/>
  <c r="P35" i="27"/>
  <c r="F4" i="28"/>
  <c r="Q3" i="27"/>
  <c r="Q17" i="27"/>
  <c r="Q35" i="27"/>
  <c r="G4" i="28"/>
  <c r="R3" i="27"/>
  <c r="R17" i="27"/>
  <c r="R35" i="27"/>
  <c r="H4" i="28"/>
  <c r="S3" i="27"/>
  <c r="S17" i="27"/>
  <c r="S35" i="27"/>
  <c r="I4" i="28"/>
  <c r="T3" i="27"/>
  <c r="T17" i="27"/>
  <c r="T35" i="27"/>
  <c r="J4" i="28"/>
  <c r="U3" i="27"/>
  <c r="U17" i="27"/>
  <c r="U35" i="27"/>
  <c r="K4" i="28"/>
  <c r="V3" i="27"/>
  <c r="V17" i="27"/>
  <c r="V35" i="27"/>
  <c r="L4" i="28"/>
  <c r="W3" i="27"/>
  <c r="W17" i="27"/>
  <c r="W35" i="27"/>
  <c r="M4" i="28"/>
  <c r="AH31" i="27"/>
  <c r="M6" i="27"/>
  <c r="M20" i="27"/>
  <c r="M38" i="27"/>
  <c r="C7" i="28"/>
  <c r="N6" i="27"/>
  <c r="N20" i="27"/>
  <c r="N38" i="27"/>
  <c r="D7" i="28"/>
  <c r="O6" i="27"/>
  <c r="O20" i="27"/>
  <c r="O38" i="27"/>
  <c r="E7" i="28"/>
  <c r="P6" i="27"/>
  <c r="P20" i="27"/>
  <c r="P38" i="27"/>
  <c r="F7" i="28"/>
  <c r="Q6" i="27"/>
  <c r="Q20" i="27"/>
  <c r="Q38" i="27"/>
  <c r="G7" i="28"/>
  <c r="R6" i="27"/>
  <c r="R20" i="27"/>
  <c r="R38" i="27"/>
  <c r="H7" i="28"/>
  <c r="S6" i="27"/>
  <c r="S20" i="27"/>
  <c r="S38" i="27"/>
  <c r="I7" i="28"/>
  <c r="T6" i="27"/>
  <c r="T20" i="27"/>
  <c r="T38" i="27"/>
  <c r="J7" i="28"/>
  <c r="Z7" i="45"/>
  <c r="Z40" i="45"/>
  <c r="Z7" i="44"/>
  <c r="Z87" i="44"/>
  <c r="Z7" i="43"/>
  <c r="V12" i="45"/>
  <c r="V92" i="45"/>
  <c r="V12" i="44"/>
  <c r="V92" i="44"/>
  <c r="V12" i="43"/>
  <c r="V92" i="43"/>
  <c r="W12" i="45"/>
  <c r="W92" i="45"/>
  <c r="W12" i="43"/>
  <c r="W92" i="43"/>
  <c r="W12" i="44"/>
  <c r="W92" i="44"/>
  <c r="Z9" i="45"/>
  <c r="Z89" i="45"/>
  <c r="Z9" i="44"/>
  <c r="Z9" i="43"/>
  <c r="Z89" i="43"/>
  <c r="AA10" i="45"/>
  <c r="AA90" i="45"/>
  <c r="AA10" i="44"/>
  <c r="AA90" i="44"/>
  <c r="AA10" i="43"/>
  <c r="AA16" i="45"/>
  <c r="AA55" i="45"/>
  <c r="AA16" i="44"/>
  <c r="AA55" i="44"/>
  <c r="AA16" i="43"/>
  <c r="AA55" i="43"/>
  <c r="V25" i="44"/>
  <c r="V25" i="45"/>
  <c r="V25" i="43"/>
  <c r="AA13" i="45"/>
  <c r="AA13" i="43"/>
  <c r="AA52" i="43"/>
  <c r="AA13" i="44"/>
  <c r="AA93" i="44"/>
  <c r="V9" i="45"/>
  <c r="V89" i="45"/>
  <c r="V9" i="44"/>
  <c r="V89" i="44"/>
  <c r="V9" i="43"/>
  <c r="V89" i="43"/>
  <c r="V7" i="45"/>
  <c r="V87" i="45"/>
  <c r="V7" i="44"/>
  <c r="V87" i="44"/>
  <c r="V7" i="43"/>
  <c r="V87" i="43"/>
  <c r="V21" i="45"/>
  <c r="V21" i="44"/>
  <c r="V21" i="43"/>
  <c r="V18" i="45"/>
  <c r="V19" i="45"/>
  <c r="V18" i="44"/>
  <c r="V19" i="44"/>
  <c r="V18" i="43"/>
  <c r="V19" i="43"/>
  <c r="Z15" i="44"/>
  <c r="Z54" i="44"/>
  <c r="Z15" i="45"/>
  <c r="Z54" i="45"/>
  <c r="Z15" i="43"/>
  <c r="Z54" i="43"/>
  <c r="W9" i="45"/>
  <c r="W89" i="45"/>
  <c r="W9" i="44"/>
  <c r="W89" i="44"/>
  <c r="W9" i="43"/>
  <c r="W89" i="43"/>
  <c r="W7" i="45"/>
  <c r="W87" i="45"/>
  <c r="W7" i="44"/>
  <c r="W87" i="44"/>
  <c r="W7" i="43"/>
  <c r="W87" i="43"/>
  <c r="V23" i="45"/>
  <c r="V23" i="44"/>
  <c r="V23" i="43"/>
  <c r="W18" i="45"/>
  <c r="W19" i="45"/>
  <c r="W18" i="44"/>
  <c r="W19" i="44"/>
  <c r="W18" i="43"/>
  <c r="W19" i="43"/>
  <c r="V15" i="45"/>
  <c r="V15" i="44"/>
  <c r="V15" i="43"/>
  <c r="W15" i="45"/>
  <c r="W15" i="44"/>
  <c r="W15" i="43"/>
  <c r="Z12" i="45"/>
  <c r="Z12" i="44"/>
  <c r="Z12" i="43"/>
  <c r="Z92" i="43"/>
  <c r="AE7" i="27"/>
  <c r="AE21" i="27"/>
  <c r="AE39" i="27"/>
  <c r="U8" i="28"/>
  <c r="AE9" i="27"/>
  <c r="AE23" i="27"/>
  <c r="AE41" i="27"/>
  <c r="U10" i="28"/>
  <c r="AF10" i="27"/>
  <c r="AF24" i="27"/>
  <c r="AF42" i="27"/>
  <c r="V11" i="28"/>
  <c r="AE12" i="27"/>
  <c r="AE26" i="27"/>
  <c r="AE44" i="27"/>
  <c r="U13" i="28"/>
  <c r="AF13" i="27"/>
  <c r="AF27" i="27"/>
  <c r="AF45" i="27"/>
  <c r="V14" i="28"/>
  <c r="AB7" i="27"/>
  <c r="AB21" i="27"/>
  <c r="AB39" i="27"/>
  <c r="R8" i="28"/>
  <c r="AB12" i="27"/>
  <c r="AB26" i="27"/>
  <c r="AB44" i="27"/>
  <c r="R13" i="28"/>
  <c r="AB9" i="27"/>
  <c r="AB23" i="27"/>
  <c r="AB41" i="27"/>
  <c r="R10" i="28"/>
  <c r="AA9" i="27"/>
  <c r="AA23" i="27"/>
  <c r="AA41" i="27"/>
  <c r="Q10" i="28"/>
  <c r="AA7" i="27"/>
  <c r="AA21" i="27"/>
  <c r="AA39" i="27"/>
  <c r="Q8" i="28"/>
  <c r="AA12" i="27"/>
  <c r="AA26" i="27"/>
  <c r="AA44" i="27"/>
  <c r="Q13" i="28"/>
  <c r="W10" i="45"/>
  <c r="W90" i="45"/>
  <c r="W10" i="44"/>
  <c r="W90" i="44"/>
  <c r="W10" i="43"/>
  <c r="W90" i="43"/>
  <c r="Z10" i="45"/>
  <c r="Z90" i="45"/>
  <c r="Z10" i="44"/>
  <c r="Z46" i="44"/>
  <c r="Z10" i="43"/>
  <c r="Z46" i="43"/>
  <c r="AA93" i="43"/>
  <c r="W13" i="45"/>
  <c r="W93" i="45"/>
  <c r="W13" i="44"/>
  <c r="W93" i="44"/>
  <c r="W13" i="43"/>
  <c r="W93" i="43"/>
  <c r="Z92" i="44"/>
  <c r="Z51" i="44"/>
  <c r="V16" i="45"/>
  <c r="V16" i="44"/>
  <c r="V16" i="43"/>
  <c r="V10" i="45"/>
  <c r="V90" i="45"/>
  <c r="V10" i="44"/>
  <c r="V90" i="44"/>
  <c r="V10" i="43"/>
  <c r="V90" i="43"/>
  <c r="W16" i="44"/>
  <c r="W16" i="45"/>
  <c r="W16" i="43"/>
  <c r="Z13" i="45"/>
  <c r="Z13" i="44"/>
  <c r="Z52" i="44"/>
  <c r="Z13" i="43"/>
  <c r="Z93" i="43"/>
  <c r="Z16" i="45"/>
  <c r="Z55" i="45"/>
  <c r="Z16" i="44"/>
  <c r="Z55" i="44"/>
  <c r="Z16" i="43"/>
  <c r="Z55" i="43"/>
  <c r="V13" i="44"/>
  <c r="V93" i="44"/>
  <c r="V13" i="45"/>
  <c r="V93" i="45"/>
  <c r="V13" i="43"/>
  <c r="V93" i="43"/>
  <c r="AB13" i="27"/>
  <c r="AB27" i="27"/>
  <c r="AB45" i="27"/>
  <c r="R14" i="28"/>
  <c r="AA10" i="27"/>
  <c r="AA13" i="27"/>
  <c r="AA27" i="27"/>
  <c r="AA45" i="27"/>
  <c r="Q14" i="28"/>
  <c r="AE13" i="27"/>
  <c r="AE27" i="27"/>
  <c r="AE45" i="27"/>
  <c r="U14" i="28"/>
  <c r="AE10" i="27"/>
  <c r="AE24" i="27"/>
  <c r="AE42" i="27"/>
  <c r="U11" i="28"/>
  <c r="AB10" i="27"/>
  <c r="AB24" i="27"/>
  <c r="AB42" i="27"/>
  <c r="R11" i="28"/>
  <c r="N31" i="27"/>
  <c r="D16" i="18"/>
  <c r="AG7" i="45"/>
  <c r="AG87" i="45"/>
  <c r="AG7" i="44"/>
  <c r="AG87" i="44"/>
  <c r="AG7" i="43"/>
  <c r="AG15" i="45"/>
  <c r="AG54" i="45"/>
  <c r="AG15" i="44"/>
  <c r="AG54" i="44"/>
  <c r="AG15" i="43"/>
  <c r="AG54" i="43"/>
  <c r="AG12" i="44"/>
  <c r="AG51" i="44"/>
  <c r="AG12" i="45"/>
  <c r="AG92" i="45"/>
  <c r="AG12" i="43"/>
  <c r="AG9" i="45"/>
  <c r="AG89" i="45"/>
  <c r="AG9" i="44"/>
  <c r="AG89" i="44"/>
  <c r="AG9" i="43"/>
  <c r="AG89" i="43"/>
  <c r="AL9" i="27"/>
  <c r="AL23" i="27"/>
  <c r="AL41" i="27"/>
  <c r="AB10" i="28"/>
  <c r="AL7" i="27"/>
  <c r="AL21" i="27"/>
  <c r="AL39" i="27"/>
  <c r="AB8" i="28"/>
  <c r="AL12" i="27"/>
  <c r="AL26" i="27"/>
  <c r="AL44" i="27"/>
  <c r="AB13" i="28"/>
  <c r="B8" i="31"/>
  <c r="B10" i="31"/>
  <c r="B13" i="31"/>
  <c r="AG13" i="45"/>
  <c r="AG93" i="45"/>
  <c r="AG13" i="44"/>
  <c r="AG13" i="43"/>
  <c r="AG52" i="43"/>
  <c r="AG10" i="45"/>
  <c r="AG90" i="45"/>
  <c r="AG10" i="44"/>
  <c r="AG10" i="43"/>
  <c r="AG90" i="43"/>
  <c r="AG16" i="45"/>
  <c r="AG55" i="45"/>
  <c r="AG16" i="44"/>
  <c r="AG55" i="44"/>
  <c r="AG16" i="43"/>
  <c r="AG55" i="43"/>
  <c r="AL10" i="27"/>
  <c r="AL24" i="27"/>
  <c r="AL42" i="27"/>
  <c r="AB11" i="28"/>
  <c r="AL13" i="27"/>
  <c r="AL27" i="27"/>
  <c r="AL45" i="27"/>
  <c r="AB14" i="28"/>
  <c r="B11" i="31"/>
  <c r="B14" i="31"/>
  <c r="C20" i="25"/>
  <c r="D20" i="25"/>
  <c r="C21" i="25"/>
  <c r="D21" i="25"/>
  <c r="C22" i="25"/>
  <c r="D22" i="25"/>
  <c r="C26" i="25"/>
  <c r="D26" i="25"/>
  <c r="C27" i="25"/>
  <c r="D27" i="25"/>
  <c r="C28" i="25"/>
  <c r="D28" i="25"/>
  <c r="D16" i="25"/>
  <c r="C5" i="25"/>
  <c r="C18" i="25"/>
  <c r="D5" i="25"/>
  <c r="D18" i="25"/>
  <c r="N23" i="45"/>
  <c r="N23" i="44"/>
  <c r="N23" i="43"/>
  <c r="Q12" i="45"/>
  <c r="Q92" i="45"/>
  <c r="Q12" i="44"/>
  <c r="Q92" i="44"/>
  <c r="Q12" i="43"/>
  <c r="Q92" i="43"/>
  <c r="R21" i="45"/>
  <c r="R21" i="44"/>
  <c r="R21" i="43"/>
  <c r="M12" i="45"/>
  <c r="M92" i="45"/>
  <c r="M12" i="44"/>
  <c r="M92" i="44"/>
  <c r="M12" i="43"/>
  <c r="M92" i="43"/>
  <c r="Q9" i="45"/>
  <c r="Q89" i="45"/>
  <c r="Q9" i="44"/>
  <c r="Q89" i="44"/>
  <c r="Q9" i="43"/>
  <c r="Q89" i="43"/>
  <c r="M7" i="45"/>
  <c r="M87" i="45"/>
  <c r="M7" i="44"/>
  <c r="M87" i="44"/>
  <c r="M7" i="43"/>
  <c r="M87" i="43"/>
  <c r="Q23" i="45"/>
  <c r="Q23" i="43"/>
  <c r="Q23" i="44"/>
  <c r="R12" i="45"/>
  <c r="R92" i="45"/>
  <c r="R12" i="44"/>
  <c r="R92" i="44"/>
  <c r="R12" i="43"/>
  <c r="R92" i="43"/>
  <c r="M9" i="45"/>
  <c r="M89" i="45"/>
  <c r="M9" i="44"/>
  <c r="M89" i="44"/>
  <c r="M9" i="43"/>
  <c r="M89" i="43"/>
  <c r="R9" i="45"/>
  <c r="R89" i="45"/>
  <c r="R9" i="44"/>
  <c r="R89" i="44"/>
  <c r="R9" i="43"/>
  <c r="R89" i="43"/>
  <c r="N18" i="44"/>
  <c r="N19" i="44"/>
  <c r="N18" i="45"/>
  <c r="N19" i="45"/>
  <c r="N18" i="43"/>
  <c r="N19" i="43"/>
  <c r="R15" i="45"/>
  <c r="R15" i="44"/>
  <c r="R15" i="43"/>
  <c r="M25" i="45"/>
  <c r="M25" i="44"/>
  <c r="M25" i="43"/>
  <c r="M23" i="44"/>
  <c r="M23" i="45"/>
  <c r="M23" i="43"/>
  <c r="M21" i="45"/>
  <c r="M21" i="43"/>
  <c r="M21" i="44"/>
  <c r="N9" i="45"/>
  <c r="N89" i="45"/>
  <c r="N9" i="44"/>
  <c r="N89" i="44"/>
  <c r="N9" i="43"/>
  <c r="N89" i="43"/>
  <c r="R7" i="45"/>
  <c r="R87" i="45"/>
  <c r="R7" i="44"/>
  <c r="R87" i="44"/>
  <c r="R7" i="43"/>
  <c r="R87" i="43"/>
  <c r="M15" i="45"/>
  <c r="M15" i="44"/>
  <c r="M15" i="43"/>
  <c r="N21" i="45"/>
  <c r="N21" i="43"/>
  <c r="N21" i="44"/>
  <c r="R18" i="45"/>
  <c r="R19" i="45"/>
  <c r="R18" i="44"/>
  <c r="R19" i="44"/>
  <c r="R18" i="43"/>
  <c r="R19" i="43"/>
  <c r="Q25" i="45"/>
  <c r="Q25" i="44"/>
  <c r="Q25" i="43"/>
  <c r="Q7" i="45"/>
  <c r="Q87" i="45"/>
  <c r="Q7" i="44"/>
  <c r="Q87" i="44"/>
  <c r="Q7" i="43"/>
  <c r="Q87" i="43"/>
  <c r="N15" i="45"/>
  <c r="N15" i="44"/>
  <c r="N15" i="43"/>
  <c r="N12" i="45"/>
  <c r="N92" i="45"/>
  <c r="N12" i="44"/>
  <c r="N92" i="44"/>
  <c r="N12" i="43"/>
  <c r="N92" i="43"/>
  <c r="Q21" i="44"/>
  <c r="Q21" i="45"/>
  <c r="Q21" i="43"/>
  <c r="Q18" i="45"/>
  <c r="Q19" i="45"/>
  <c r="Q18" i="44"/>
  <c r="Q19" i="44"/>
  <c r="Q18" i="43"/>
  <c r="Q19" i="43"/>
  <c r="R25" i="45"/>
  <c r="R25" i="44"/>
  <c r="R25" i="43"/>
  <c r="M18" i="44"/>
  <c r="M19" i="44"/>
  <c r="M18" i="45"/>
  <c r="M19" i="45"/>
  <c r="M18" i="43"/>
  <c r="M19" i="43"/>
  <c r="N25" i="45"/>
  <c r="N25" i="43"/>
  <c r="N25" i="44"/>
  <c r="N7" i="45"/>
  <c r="N87" i="45"/>
  <c r="N7" i="44"/>
  <c r="N87" i="44"/>
  <c r="N7" i="43"/>
  <c r="N87" i="43"/>
  <c r="Q15" i="45"/>
  <c r="Q15" i="43"/>
  <c r="Q15" i="44"/>
  <c r="R23" i="45"/>
  <c r="R23" i="43"/>
  <c r="R23" i="44"/>
  <c r="AH12" i="45"/>
  <c r="AH51" i="45"/>
  <c r="AH12" i="44"/>
  <c r="AH51" i="44"/>
  <c r="AH12" i="43"/>
  <c r="AH92" i="43"/>
  <c r="AH15" i="45"/>
  <c r="AH54" i="45"/>
  <c r="AH15" i="44"/>
  <c r="AH54" i="44"/>
  <c r="AH15" i="43"/>
  <c r="AH54" i="43"/>
  <c r="AH9" i="45"/>
  <c r="AH89" i="45"/>
  <c r="AH9" i="44"/>
  <c r="AH45" i="44"/>
  <c r="AH9" i="43"/>
  <c r="AH45" i="43"/>
  <c r="AH7" i="45"/>
  <c r="AH87" i="45"/>
  <c r="AH7" i="44"/>
  <c r="AH40" i="44"/>
  <c r="AH7" i="43"/>
  <c r="AH87" i="43"/>
  <c r="C8" i="31"/>
  <c r="AM7" i="27"/>
  <c r="AM21" i="27"/>
  <c r="AM39" i="27"/>
  <c r="AC8" i="28"/>
  <c r="C10" i="31"/>
  <c r="AM9" i="27"/>
  <c r="AM23" i="27"/>
  <c r="AM41" i="27"/>
  <c r="AC10" i="28"/>
  <c r="AM12" i="27"/>
  <c r="AM26" i="27"/>
  <c r="AM44" i="27"/>
  <c r="AC13" i="28"/>
  <c r="C13" i="31"/>
  <c r="R12" i="27"/>
  <c r="R26" i="27"/>
  <c r="R44" i="27"/>
  <c r="H13" i="28"/>
  <c r="S7" i="27"/>
  <c r="S21" i="27"/>
  <c r="S39" i="27"/>
  <c r="I8" i="28"/>
  <c r="V12" i="27"/>
  <c r="V26" i="27"/>
  <c r="V44" i="27"/>
  <c r="L13" i="28"/>
  <c r="W7" i="27"/>
  <c r="W21" i="27"/>
  <c r="W39" i="27"/>
  <c r="M8" i="28"/>
  <c r="R7" i="27"/>
  <c r="R21" i="27"/>
  <c r="R39" i="27"/>
  <c r="H8" i="28"/>
  <c r="S12" i="27"/>
  <c r="S26" i="27"/>
  <c r="S44" i="27"/>
  <c r="I13" i="28"/>
  <c r="V7" i="27"/>
  <c r="V21" i="27"/>
  <c r="V39" i="27"/>
  <c r="L8" i="28"/>
  <c r="W12" i="27"/>
  <c r="W26" i="27"/>
  <c r="W44" i="27"/>
  <c r="M13" i="28"/>
  <c r="R9" i="27"/>
  <c r="R23" i="27"/>
  <c r="R41" i="27"/>
  <c r="H10" i="28"/>
  <c r="V9" i="27"/>
  <c r="V23" i="27"/>
  <c r="V41" i="27"/>
  <c r="L10" i="28"/>
  <c r="S9" i="27"/>
  <c r="S23" i="27"/>
  <c r="S41" i="27"/>
  <c r="I10" i="28"/>
  <c r="W9" i="27"/>
  <c r="W23" i="27"/>
  <c r="W41" i="27"/>
  <c r="M10" i="28"/>
  <c r="Q13" i="45"/>
  <c r="Q93" i="45"/>
  <c r="Q13" i="44"/>
  <c r="Q93" i="44"/>
  <c r="Q13" i="43"/>
  <c r="Q93" i="43"/>
  <c r="R10" i="45"/>
  <c r="R90" i="45"/>
  <c r="R10" i="44"/>
  <c r="R90" i="44"/>
  <c r="R10" i="43"/>
  <c r="R90" i="43"/>
  <c r="N13" i="45"/>
  <c r="N93" i="45"/>
  <c r="N13" i="44"/>
  <c r="N93" i="44"/>
  <c r="N13" i="43"/>
  <c r="N93" i="43"/>
  <c r="R13" i="45"/>
  <c r="R93" i="45"/>
  <c r="R13" i="44"/>
  <c r="R93" i="44"/>
  <c r="R13" i="43"/>
  <c r="R93" i="43"/>
  <c r="N10" i="45"/>
  <c r="N90" i="45"/>
  <c r="N10" i="44"/>
  <c r="N90" i="44"/>
  <c r="N10" i="43"/>
  <c r="N90" i="43"/>
  <c r="Q10" i="45"/>
  <c r="Q90" i="45"/>
  <c r="Q10" i="44"/>
  <c r="Q90" i="44"/>
  <c r="Q10" i="43"/>
  <c r="Q90" i="43"/>
  <c r="M16" i="45"/>
  <c r="M16" i="44"/>
  <c r="M16" i="43"/>
  <c r="M13" i="45"/>
  <c r="M93" i="45"/>
  <c r="M13" i="43"/>
  <c r="M93" i="43"/>
  <c r="M13" i="44"/>
  <c r="M93" i="44"/>
  <c r="N16" i="45"/>
  <c r="N16" i="43"/>
  <c r="N16" i="44"/>
  <c r="Q16" i="44"/>
  <c r="Q16" i="45"/>
  <c r="Q16" i="43"/>
  <c r="R16" i="45"/>
  <c r="R16" i="44"/>
  <c r="R16" i="43"/>
  <c r="M10" i="45"/>
  <c r="M90" i="45"/>
  <c r="M10" i="44"/>
  <c r="M90" i="44"/>
  <c r="M10" i="43"/>
  <c r="M90" i="43"/>
  <c r="AH10" i="45"/>
  <c r="AH90" i="45"/>
  <c r="AH10" i="44"/>
  <c r="AH10" i="43"/>
  <c r="AH90" i="43"/>
  <c r="AH13" i="45"/>
  <c r="AH93" i="45"/>
  <c r="AH13" i="44"/>
  <c r="AH93" i="44"/>
  <c r="AH13" i="43"/>
  <c r="AH93" i="43"/>
  <c r="AH16" i="44"/>
  <c r="AH55" i="44"/>
  <c r="AH16" i="45"/>
  <c r="AH55" i="45"/>
  <c r="AH16" i="43"/>
  <c r="AH55" i="43"/>
  <c r="C14" i="31"/>
  <c r="AM13" i="27"/>
  <c r="AM27" i="27"/>
  <c r="AM45" i="27"/>
  <c r="AC14" i="28"/>
  <c r="C11" i="31"/>
  <c r="AM10" i="27"/>
  <c r="AM24" i="27"/>
  <c r="AM42" i="27"/>
  <c r="AC11" i="28"/>
  <c r="S13" i="27"/>
  <c r="S27" i="27"/>
  <c r="S45" i="27"/>
  <c r="I14" i="28"/>
  <c r="S10" i="27"/>
  <c r="S24" i="27"/>
  <c r="S42" i="27"/>
  <c r="I11" i="28"/>
  <c r="W13" i="27"/>
  <c r="W27" i="27"/>
  <c r="W45" i="27"/>
  <c r="M14" i="28"/>
  <c r="R13" i="27"/>
  <c r="R27" i="27"/>
  <c r="R45" i="27"/>
  <c r="H14" i="28"/>
  <c r="R10" i="27"/>
  <c r="R24" i="27"/>
  <c r="R42" i="27"/>
  <c r="H11" i="28"/>
  <c r="W10" i="27"/>
  <c r="V13" i="27"/>
  <c r="V27" i="27"/>
  <c r="V45" i="27"/>
  <c r="L14" i="28"/>
  <c r="V10" i="27"/>
  <c r="E15" i="44"/>
  <c r="E15" i="45"/>
  <c r="E15" i="43"/>
  <c r="E12" i="45"/>
  <c r="E92" i="45"/>
  <c r="E12" i="44"/>
  <c r="E92" i="44"/>
  <c r="E12" i="43"/>
  <c r="E92" i="43"/>
  <c r="E9" i="45"/>
  <c r="E89" i="45"/>
  <c r="E9" i="44"/>
  <c r="E89" i="44"/>
  <c r="E9" i="43"/>
  <c r="E89" i="43"/>
  <c r="E25" i="45"/>
  <c r="E25" i="43"/>
  <c r="E25" i="44"/>
  <c r="E23" i="44"/>
  <c r="E23" i="45"/>
  <c r="E23" i="43"/>
  <c r="E21" i="45"/>
  <c r="E21" i="44"/>
  <c r="E21" i="43"/>
  <c r="E7" i="45"/>
  <c r="E87" i="45"/>
  <c r="E7" i="44"/>
  <c r="E87" i="44"/>
  <c r="E7" i="43"/>
  <c r="E87" i="43"/>
  <c r="E18" i="45"/>
  <c r="E19" i="45"/>
  <c r="E18" i="44"/>
  <c r="E19" i="44"/>
  <c r="E18" i="43"/>
  <c r="E19" i="43"/>
  <c r="E10" i="45"/>
  <c r="E90" i="45"/>
  <c r="E10" i="44"/>
  <c r="E90" i="44"/>
  <c r="E10" i="43"/>
  <c r="E90" i="43"/>
  <c r="E16" i="45"/>
  <c r="E16" i="44"/>
  <c r="E16" i="43"/>
  <c r="E13" i="45"/>
  <c r="E93" i="45"/>
  <c r="E13" i="44"/>
  <c r="E93" i="44"/>
  <c r="E13" i="43"/>
  <c r="E93" i="43"/>
  <c r="D16" i="19"/>
  <c r="D5" i="19"/>
  <c r="D18" i="19"/>
  <c r="L6" i="27"/>
  <c r="L20" i="27"/>
  <c r="L38" i="27"/>
  <c r="B7" i="28"/>
  <c r="L3" i="27"/>
  <c r="L17" i="27"/>
  <c r="L35" i="27"/>
  <c r="B4" i="28"/>
  <c r="K45" i="27"/>
  <c r="J45" i="27"/>
  <c r="I45" i="27"/>
  <c r="H45" i="27"/>
  <c r="G45" i="27"/>
  <c r="F45" i="27"/>
  <c r="E45" i="27"/>
  <c r="D45" i="27"/>
  <c r="C45" i="27"/>
  <c r="B45" i="27"/>
  <c r="K44" i="27"/>
  <c r="J44" i="27"/>
  <c r="I44" i="27"/>
  <c r="H44" i="27"/>
  <c r="G44" i="27"/>
  <c r="F44" i="27"/>
  <c r="E44" i="27"/>
  <c r="D44" i="27"/>
  <c r="C44" i="27"/>
  <c r="B44" i="27"/>
  <c r="K42" i="27"/>
  <c r="J42" i="27"/>
  <c r="I42" i="27"/>
  <c r="H42" i="27"/>
  <c r="G42" i="27"/>
  <c r="F42" i="27"/>
  <c r="E42" i="27"/>
  <c r="D42" i="27"/>
  <c r="C42" i="27"/>
  <c r="B42" i="27"/>
  <c r="K39" i="27"/>
  <c r="J39" i="27"/>
  <c r="I39" i="27"/>
  <c r="H39" i="27"/>
  <c r="G39" i="27"/>
  <c r="F39" i="27"/>
  <c r="E39" i="27"/>
  <c r="D39" i="27"/>
  <c r="C39" i="27"/>
  <c r="B39" i="27"/>
  <c r="K38" i="27"/>
  <c r="J38" i="27"/>
  <c r="I38" i="27"/>
  <c r="H38" i="27"/>
  <c r="G38" i="27"/>
  <c r="F38" i="27"/>
  <c r="E38" i="27"/>
  <c r="D38" i="27"/>
  <c r="C38" i="27"/>
  <c r="B38" i="27"/>
  <c r="K35" i="27"/>
  <c r="J35" i="27"/>
  <c r="I35" i="27"/>
  <c r="H35" i="27"/>
  <c r="G35" i="27"/>
  <c r="F35" i="27"/>
  <c r="E35" i="27"/>
  <c r="D35" i="27"/>
  <c r="C35" i="27"/>
  <c r="B35" i="27"/>
  <c r="AG31" i="27"/>
  <c r="AF31" i="27"/>
  <c r="AE31" i="27"/>
  <c r="AD31" i="27"/>
  <c r="AC31" i="27"/>
  <c r="AB31" i="27"/>
  <c r="AA31" i="27"/>
  <c r="Z31" i="27"/>
  <c r="Y31" i="27"/>
  <c r="X31" i="27"/>
  <c r="W31" i="27"/>
  <c r="V31" i="27"/>
  <c r="U31" i="27"/>
  <c r="T31" i="27"/>
  <c r="S31" i="27"/>
  <c r="R31" i="27"/>
  <c r="Q31" i="27"/>
  <c r="P31" i="27"/>
  <c r="O31" i="27"/>
  <c r="M31" i="27"/>
  <c r="L31" i="27"/>
  <c r="I27" i="27"/>
  <c r="I41" i="27"/>
  <c r="H27" i="27"/>
  <c r="H41" i="27"/>
  <c r="G27" i="27"/>
  <c r="G41" i="27"/>
  <c r="F27" i="27"/>
  <c r="F41" i="27"/>
  <c r="I26" i="27"/>
  <c r="H26" i="27"/>
  <c r="G26" i="27"/>
  <c r="F26" i="27"/>
  <c r="C26" i="27"/>
  <c r="I24" i="27"/>
  <c r="H24" i="27"/>
  <c r="G24" i="27"/>
  <c r="F24" i="27"/>
  <c r="I23" i="27"/>
  <c r="H23" i="27"/>
  <c r="G23" i="27"/>
  <c r="F23" i="27"/>
  <c r="I21" i="27"/>
  <c r="H21" i="27"/>
  <c r="G21" i="27"/>
  <c r="F21" i="27"/>
  <c r="I20" i="27"/>
  <c r="H20" i="27"/>
  <c r="G20" i="27"/>
  <c r="F20" i="27"/>
  <c r="I17" i="27"/>
  <c r="H17" i="27"/>
  <c r="G17" i="27"/>
  <c r="F17" i="27"/>
  <c r="G23" i="45"/>
  <c r="G23" i="44"/>
  <c r="G23" i="43"/>
  <c r="I15" i="45"/>
  <c r="I15" i="44"/>
  <c r="I15" i="43"/>
  <c r="G9" i="45"/>
  <c r="G89" i="45"/>
  <c r="G9" i="44"/>
  <c r="G89" i="44"/>
  <c r="G9" i="43"/>
  <c r="G89" i="43"/>
  <c r="I21" i="44"/>
  <c r="I21" i="45"/>
  <c r="I21" i="43"/>
  <c r="G7" i="45"/>
  <c r="G87" i="45"/>
  <c r="G7" i="44"/>
  <c r="G87" i="44"/>
  <c r="G7" i="43"/>
  <c r="G87" i="43"/>
  <c r="G12" i="45"/>
  <c r="G92" i="45"/>
  <c r="G12" i="44"/>
  <c r="G92" i="44"/>
  <c r="G12" i="43"/>
  <c r="G92" i="43"/>
  <c r="I23" i="45"/>
  <c r="I23" i="43"/>
  <c r="I23" i="44"/>
  <c r="G15" i="45"/>
  <c r="G15" i="44"/>
  <c r="G15" i="43"/>
  <c r="I7" i="45"/>
  <c r="I87" i="45"/>
  <c r="I7" i="44"/>
  <c r="I87" i="44"/>
  <c r="I7" i="43"/>
  <c r="I87" i="43"/>
  <c r="I25" i="44"/>
  <c r="I25" i="45"/>
  <c r="I25" i="43"/>
  <c r="I18" i="45"/>
  <c r="I19" i="45"/>
  <c r="I18" i="44"/>
  <c r="I19" i="44"/>
  <c r="I18" i="43"/>
  <c r="I19" i="43"/>
  <c r="G18" i="44"/>
  <c r="G19" i="44"/>
  <c r="G18" i="45"/>
  <c r="G19" i="45"/>
  <c r="G18" i="43"/>
  <c r="G19" i="43"/>
  <c r="I9" i="45"/>
  <c r="I89" i="45"/>
  <c r="I9" i="44"/>
  <c r="I89" i="44"/>
  <c r="I9" i="43"/>
  <c r="I89" i="43"/>
  <c r="G25" i="45"/>
  <c r="G25" i="43"/>
  <c r="G25" i="44"/>
  <c r="G21" i="45"/>
  <c r="G21" i="43"/>
  <c r="G21" i="44"/>
  <c r="I12" i="45"/>
  <c r="I92" i="45"/>
  <c r="I12" i="44"/>
  <c r="I92" i="44"/>
  <c r="I12" i="43"/>
  <c r="I92" i="43"/>
  <c r="N7" i="27"/>
  <c r="N21" i="27"/>
  <c r="N39" i="27"/>
  <c r="D8" i="28"/>
  <c r="N12" i="27"/>
  <c r="N26" i="27"/>
  <c r="N44" i="27"/>
  <c r="D13" i="28"/>
  <c r="N9" i="27"/>
  <c r="N23" i="27"/>
  <c r="N41" i="27"/>
  <c r="D10" i="28"/>
  <c r="L9" i="27"/>
  <c r="L23" i="27"/>
  <c r="L41" i="27"/>
  <c r="B10" i="28"/>
  <c r="L12" i="27"/>
  <c r="L26" i="27"/>
  <c r="L44" i="27"/>
  <c r="B13" i="28"/>
  <c r="L7" i="27"/>
  <c r="L21" i="27"/>
  <c r="L39" i="27"/>
  <c r="B8" i="28"/>
  <c r="K20" i="27"/>
  <c r="D24" i="27"/>
  <c r="J26" i="27"/>
  <c r="B26" i="27"/>
  <c r="D23" i="27"/>
  <c r="C17" i="27"/>
  <c r="J20" i="27"/>
  <c r="C24" i="27"/>
  <c r="E27" i="27"/>
  <c r="E41" i="27"/>
  <c r="D17" i="27"/>
  <c r="J17" i="27"/>
  <c r="B20" i="27"/>
  <c r="E21" i="27"/>
  <c r="J21" i="27"/>
  <c r="C23" i="27"/>
  <c r="K24" i="27"/>
  <c r="B27" i="27"/>
  <c r="B41" i="27"/>
  <c r="J27" i="27"/>
  <c r="J41" i="27"/>
  <c r="D21" i="27"/>
  <c r="J24" i="27"/>
  <c r="K17" i="27"/>
  <c r="C20" i="27"/>
  <c r="B24" i="27"/>
  <c r="E26" i="27"/>
  <c r="D27" i="27"/>
  <c r="D41" i="27"/>
  <c r="E17" i="27"/>
  <c r="D20" i="27"/>
  <c r="C21" i="27"/>
  <c r="K21" i="27"/>
  <c r="B23" i="27"/>
  <c r="J23" i="27"/>
  <c r="E24" i="27"/>
  <c r="D26" i="27"/>
  <c r="C27" i="27"/>
  <c r="C41" i="27"/>
  <c r="K27" i="27"/>
  <c r="K41" i="27"/>
  <c r="B17" i="27"/>
  <c r="E20" i="27"/>
  <c r="B21" i="27"/>
  <c r="E23" i="27"/>
  <c r="K23" i="27"/>
  <c r="K26" i="27"/>
  <c r="I16" i="44"/>
  <c r="I16" i="45"/>
  <c r="I16" i="43"/>
  <c r="G10" i="45"/>
  <c r="G90" i="45"/>
  <c r="G10" i="44"/>
  <c r="G90" i="44"/>
  <c r="G10" i="43"/>
  <c r="G90" i="43"/>
  <c r="G13" i="45"/>
  <c r="G93" i="45"/>
  <c r="G13" i="44"/>
  <c r="G93" i="44"/>
  <c r="G13" i="43"/>
  <c r="G93" i="43"/>
  <c r="I10" i="45"/>
  <c r="I90" i="45"/>
  <c r="I10" i="44"/>
  <c r="I90" i="44"/>
  <c r="I10" i="43"/>
  <c r="I90" i="43"/>
  <c r="G16" i="45"/>
  <c r="G16" i="43"/>
  <c r="G16" i="44"/>
  <c r="I13" i="45"/>
  <c r="I93" i="45"/>
  <c r="I13" i="44"/>
  <c r="I93" i="44"/>
  <c r="I13" i="43"/>
  <c r="I93" i="43"/>
  <c r="N10" i="27"/>
  <c r="N24" i="27"/>
  <c r="N42" i="27"/>
  <c r="D11" i="28"/>
  <c r="N13" i="27"/>
  <c r="N27" i="27"/>
  <c r="N45" i="27"/>
  <c r="D14" i="28"/>
  <c r="L10" i="27"/>
  <c r="L24" i="27"/>
  <c r="L42" i="27"/>
  <c r="B11" i="28"/>
  <c r="L13" i="27"/>
  <c r="L27" i="27"/>
  <c r="L45" i="27"/>
  <c r="B14" i="28"/>
  <c r="C3" i="25"/>
  <c r="C16" i="25"/>
  <c r="D16" i="24"/>
  <c r="D5" i="24"/>
  <c r="D18" i="24"/>
  <c r="B3" i="24"/>
  <c r="B16" i="24"/>
  <c r="C3" i="24"/>
  <c r="C16" i="24"/>
  <c r="B5" i="24"/>
  <c r="B18" i="24"/>
  <c r="C5" i="24"/>
  <c r="C18" i="24"/>
  <c r="C3" i="19"/>
  <c r="C16" i="19"/>
  <c r="C5" i="19"/>
  <c r="C18" i="19"/>
  <c r="C3" i="18"/>
  <c r="C16" i="18"/>
  <c r="C5" i="18"/>
  <c r="C18" i="18"/>
  <c r="D5" i="18"/>
  <c r="D18" i="18"/>
  <c r="B3" i="18"/>
  <c r="B16" i="18"/>
  <c r="B5" i="18"/>
  <c r="B18" i="18"/>
  <c r="X12" i="45"/>
  <c r="X92" i="45"/>
  <c r="X12" i="44"/>
  <c r="X92" i="44"/>
  <c r="X12" i="43"/>
  <c r="X92" i="43"/>
  <c r="X15" i="45"/>
  <c r="X15" i="44"/>
  <c r="X15" i="43"/>
  <c r="Y15" i="45"/>
  <c r="Y54" i="45"/>
  <c r="Y15" i="44"/>
  <c r="Y54" i="44"/>
  <c r="Y15" i="43"/>
  <c r="Y54" i="43"/>
  <c r="S25" i="45"/>
  <c r="S64" i="45"/>
  <c r="S25" i="43"/>
  <c r="S64" i="43"/>
  <c r="S25" i="44"/>
  <c r="S64" i="44"/>
  <c r="X18" i="45"/>
  <c r="X19" i="45"/>
  <c r="X18" i="44"/>
  <c r="X19" i="44"/>
  <c r="X18" i="43"/>
  <c r="X19" i="43"/>
  <c r="S23" i="44"/>
  <c r="S62" i="44"/>
  <c r="S23" i="45"/>
  <c r="S62" i="45"/>
  <c r="S23" i="43"/>
  <c r="S62" i="43"/>
  <c r="S12" i="45"/>
  <c r="S92" i="45"/>
  <c r="S12" i="44"/>
  <c r="S92" i="44"/>
  <c r="S12" i="43"/>
  <c r="S92" i="43"/>
  <c r="S21" i="45"/>
  <c r="S60" i="45"/>
  <c r="S21" i="44"/>
  <c r="S60" i="44"/>
  <c r="S21" i="43"/>
  <c r="S60" i="43"/>
  <c r="Y12" i="44"/>
  <c r="Y92" i="44"/>
  <c r="Y12" i="45"/>
  <c r="Y12" i="43"/>
  <c r="Y51" i="43"/>
  <c r="S7" i="45"/>
  <c r="S87" i="45"/>
  <c r="S7" i="44"/>
  <c r="S87" i="44"/>
  <c r="S7" i="43"/>
  <c r="S40" i="43"/>
  <c r="Y18" i="45"/>
  <c r="Y19" i="45"/>
  <c r="Y58" i="45"/>
  <c r="Y18" i="43"/>
  <c r="Y18" i="44"/>
  <c r="Y19" i="44"/>
  <c r="Y58" i="44"/>
  <c r="S9" i="45"/>
  <c r="S89" i="45"/>
  <c r="S9" i="44"/>
  <c r="S89" i="44"/>
  <c r="S9" i="43"/>
  <c r="S89" i="43"/>
  <c r="S15" i="44"/>
  <c r="S54" i="44"/>
  <c r="S15" i="45"/>
  <c r="S54" i="45"/>
  <c r="S15" i="43"/>
  <c r="S54" i="43"/>
  <c r="X7" i="45"/>
  <c r="X87" i="45"/>
  <c r="X7" i="44"/>
  <c r="X87" i="44"/>
  <c r="X7" i="43"/>
  <c r="X87" i="43"/>
  <c r="Y7" i="45"/>
  <c r="Y87" i="45"/>
  <c r="Y7" i="44"/>
  <c r="Y87" i="44"/>
  <c r="Y7" i="43"/>
  <c r="Y40" i="43"/>
  <c r="S18" i="45"/>
  <c r="S18" i="44"/>
  <c r="S57" i="44"/>
  <c r="S18" i="43"/>
  <c r="S57" i="43"/>
  <c r="X9" i="45"/>
  <c r="X89" i="45"/>
  <c r="X9" i="44"/>
  <c r="X89" i="44"/>
  <c r="X9" i="43"/>
  <c r="X89" i="43"/>
  <c r="Y9" i="45"/>
  <c r="Y45" i="45"/>
  <c r="Y9" i="44"/>
  <c r="Y45" i="44"/>
  <c r="Y9" i="43"/>
  <c r="AC9" i="27"/>
  <c r="AC23" i="27"/>
  <c r="AC41" i="27"/>
  <c r="S10" i="28"/>
  <c r="AC12" i="27"/>
  <c r="AC26" i="27"/>
  <c r="AC44" i="27"/>
  <c r="S13" i="28"/>
  <c r="AC7" i="27"/>
  <c r="AD9" i="27"/>
  <c r="AD23" i="27"/>
  <c r="AD41" i="27"/>
  <c r="T10" i="28"/>
  <c r="AD12" i="27"/>
  <c r="AD26" i="27"/>
  <c r="AD44" i="27"/>
  <c r="T13" i="28"/>
  <c r="AD7" i="27"/>
  <c r="AD21" i="27"/>
  <c r="AD39" i="27"/>
  <c r="T8" i="28"/>
  <c r="X7" i="27"/>
  <c r="X21" i="27"/>
  <c r="X39" i="27"/>
  <c r="N8" i="28"/>
  <c r="X9" i="27"/>
  <c r="X23" i="27"/>
  <c r="X41" i="27"/>
  <c r="N10" i="28"/>
  <c r="X12" i="27"/>
  <c r="X26" i="27"/>
  <c r="X44" i="27"/>
  <c r="N13" i="28"/>
  <c r="S10" i="45"/>
  <c r="S90" i="45"/>
  <c r="S10" i="44"/>
  <c r="S46" i="44"/>
  <c r="S10" i="43"/>
  <c r="S51" i="45"/>
  <c r="X13" i="45"/>
  <c r="X93" i="45"/>
  <c r="X13" i="44"/>
  <c r="X93" i="44"/>
  <c r="X13" i="43"/>
  <c r="X93" i="43"/>
  <c r="Y13" i="45"/>
  <c r="Y93" i="45"/>
  <c r="Y13" i="44"/>
  <c r="Y52" i="44"/>
  <c r="Y13" i="43"/>
  <c r="Y52" i="43"/>
  <c r="X16" i="44"/>
  <c r="X16" i="45"/>
  <c r="X16" i="43"/>
  <c r="X10" i="45"/>
  <c r="X90" i="45"/>
  <c r="X10" i="44"/>
  <c r="X90" i="44"/>
  <c r="X10" i="43"/>
  <c r="X90" i="43"/>
  <c r="Y10" i="45"/>
  <c r="Y90" i="45"/>
  <c r="Y10" i="44"/>
  <c r="Y90" i="44"/>
  <c r="Y10" i="43"/>
  <c r="Y46" i="43"/>
  <c r="S16" i="45"/>
  <c r="S55" i="45"/>
  <c r="S16" i="44"/>
  <c r="S55" i="44"/>
  <c r="S16" i="43"/>
  <c r="S55" i="43"/>
  <c r="Y16" i="45"/>
  <c r="Y55" i="45"/>
  <c r="Y16" i="44"/>
  <c r="Y55" i="44"/>
  <c r="Y16" i="43"/>
  <c r="Y55" i="43"/>
  <c r="S13" i="45"/>
  <c r="S93" i="45"/>
  <c r="S13" i="44"/>
  <c r="S52" i="44"/>
  <c r="S13" i="43"/>
  <c r="AC10" i="27"/>
  <c r="AC24" i="27"/>
  <c r="AC42" i="27"/>
  <c r="S11" i="28"/>
  <c r="AC13" i="27"/>
  <c r="AC27" i="27"/>
  <c r="AC45" i="27"/>
  <c r="S14" i="28"/>
  <c r="AD13" i="27"/>
  <c r="AD27" i="27"/>
  <c r="AD45" i="27"/>
  <c r="T14" i="28"/>
  <c r="AD10" i="27"/>
  <c r="AD24" i="27"/>
  <c r="AD42" i="27"/>
  <c r="T11" i="28"/>
  <c r="X13" i="27"/>
  <c r="X27" i="27"/>
  <c r="X45" i="27"/>
  <c r="N14" i="28"/>
  <c r="X10" i="27"/>
  <c r="X24" i="27"/>
  <c r="X42" i="27"/>
  <c r="N11" i="28"/>
  <c r="W24" i="27"/>
  <c r="W42" i="27"/>
  <c r="M11" i="28"/>
  <c r="D25" i="45"/>
  <c r="D25" i="44"/>
  <c r="D25" i="43"/>
  <c r="B21" i="44"/>
  <c r="B21" i="45"/>
  <c r="B21" i="43"/>
  <c r="D9" i="45"/>
  <c r="D89" i="45"/>
  <c r="D9" i="44"/>
  <c r="D89" i="44"/>
  <c r="D9" i="43"/>
  <c r="D89" i="43"/>
  <c r="D12" i="45"/>
  <c r="D92" i="45"/>
  <c r="D12" i="44"/>
  <c r="D92" i="44"/>
  <c r="D12" i="43"/>
  <c r="D92" i="43"/>
  <c r="D15" i="45"/>
  <c r="D15" i="44"/>
  <c r="D15" i="43"/>
  <c r="B18" i="45"/>
  <c r="B18" i="44"/>
  <c r="B18" i="43"/>
  <c r="B15" i="45"/>
  <c r="B15" i="44"/>
  <c r="B15" i="43"/>
  <c r="B7" i="45"/>
  <c r="B87" i="45"/>
  <c r="B7" i="44"/>
  <c r="B87" i="44"/>
  <c r="B7" i="43"/>
  <c r="B87" i="43"/>
  <c r="D18" i="45"/>
  <c r="D19" i="45"/>
  <c r="D18" i="44"/>
  <c r="D19" i="44"/>
  <c r="D18" i="43"/>
  <c r="D19" i="43"/>
  <c r="D21" i="45"/>
  <c r="D21" i="44"/>
  <c r="D21" i="43"/>
  <c r="D7" i="45"/>
  <c r="D87" i="45"/>
  <c r="D7" i="44"/>
  <c r="D87" i="44"/>
  <c r="D7" i="43"/>
  <c r="D87" i="43"/>
  <c r="B23" i="45"/>
  <c r="B23" i="44"/>
  <c r="B23" i="43"/>
  <c r="B25" i="44"/>
  <c r="B25" i="45"/>
  <c r="B25" i="43"/>
  <c r="B9" i="45"/>
  <c r="B89" i="45"/>
  <c r="B9" i="44"/>
  <c r="B89" i="44"/>
  <c r="B9" i="43"/>
  <c r="B89" i="43"/>
  <c r="B27" i="45"/>
  <c r="B27" i="43"/>
  <c r="B27" i="44"/>
  <c r="B12" i="45"/>
  <c r="B92" i="45"/>
  <c r="B12" i="44"/>
  <c r="B92" i="44"/>
  <c r="B12" i="43"/>
  <c r="B92" i="43"/>
  <c r="B30" i="44"/>
  <c r="B30" i="45"/>
  <c r="B30" i="43"/>
  <c r="D23" i="45"/>
  <c r="D23" i="43"/>
  <c r="D23" i="44"/>
  <c r="D6" i="25"/>
  <c r="D19" i="25"/>
  <c r="D8" i="25"/>
  <c r="D24" i="25"/>
  <c r="D11" i="25"/>
  <c r="D30" i="25"/>
  <c r="B8" i="24"/>
  <c r="B21" i="24"/>
  <c r="B8" i="18"/>
  <c r="B21" i="18"/>
  <c r="D11" i="24"/>
  <c r="D24" i="24"/>
  <c r="D11" i="18"/>
  <c r="D24" i="18"/>
  <c r="D8" i="19"/>
  <c r="D21" i="19"/>
  <c r="B11" i="18"/>
  <c r="B24" i="18"/>
  <c r="B11" i="24"/>
  <c r="B24" i="24"/>
  <c r="D6" i="18"/>
  <c r="D19" i="18"/>
  <c r="D6" i="24"/>
  <c r="D19" i="24"/>
  <c r="D11" i="19"/>
  <c r="D24" i="19"/>
  <c r="B6" i="18"/>
  <c r="B19" i="18"/>
  <c r="B6" i="24"/>
  <c r="B19" i="24"/>
  <c r="D6" i="19"/>
  <c r="D19" i="19"/>
  <c r="D8" i="18"/>
  <c r="D21" i="18"/>
  <c r="D8" i="24"/>
  <c r="D21" i="24"/>
  <c r="D16" i="45"/>
  <c r="D16" i="44"/>
  <c r="D16" i="43"/>
  <c r="D13" i="45"/>
  <c r="D93" i="45"/>
  <c r="D13" i="44"/>
  <c r="D93" i="44"/>
  <c r="D13" i="43"/>
  <c r="D93" i="43"/>
  <c r="B10" i="45"/>
  <c r="B90" i="45"/>
  <c r="B10" i="44"/>
  <c r="B90" i="44"/>
  <c r="B10" i="43"/>
  <c r="B90" i="43"/>
  <c r="D10" i="45"/>
  <c r="D90" i="45"/>
  <c r="D10" i="44"/>
  <c r="D90" i="44"/>
  <c r="D10" i="43"/>
  <c r="D90" i="43"/>
  <c r="B16" i="44"/>
  <c r="B16" i="45"/>
  <c r="B16" i="43"/>
  <c r="B19" i="45"/>
  <c r="B19" i="44"/>
  <c r="B19" i="43"/>
  <c r="B13" i="45"/>
  <c r="B93" i="45"/>
  <c r="B13" i="44"/>
  <c r="B93" i="44"/>
  <c r="B13" i="43"/>
  <c r="B93" i="43"/>
  <c r="D9" i="25"/>
  <c r="D25" i="25"/>
  <c r="D12" i="25"/>
  <c r="D31" i="25"/>
  <c r="B9" i="24"/>
  <c r="B22" i="24"/>
  <c r="B9" i="18"/>
  <c r="B22" i="18"/>
  <c r="D12" i="19"/>
  <c r="D25" i="19"/>
  <c r="B12" i="18"/>
  <c r="B25" i="18"/>
  <c r="B12" i="24"/>
  <c r="B25" i="24"/>
  <c r="D12" i="18"/>
  <c r="D25" i="18"/>
  <c r="D12" i="24"/>
  <c r="D25" i="24"/>
  <c r="D9" i="24"/>
  <c r="D22" i="24"/>
  <c r="D9" i="18"/>
  <c r="D22" i="18"/>
  <c r="D9" i="19"/>
  <c r="D22" i="19"/>
  <c r="B3" i="25"/>
  <c r="B16" i="25"/>
  <c r="B5" i="25"/>
  <c r="B18" i="25"/>
  <c r="B20" i="25"/>
  <c r="B26" i="25"/>
  <c r="B3" i="19"/>
  <c r="B16" i="19"/>
  <c r="B5" i="19"/>
  <c r="B18" i="19"/>
  <c r="B22" i="25"/>
  <c r="O25" i="44"/>
  <c r="O25" i="45"/>
  <c r="O25" i="43"/>
  <c r="O21" i="45"/>
  <c r="O21" i="44"/>
  <c r="O21" i="43"/>
  <c r="O7" i="45"/>
  <c r="O87" i="45"/>
  <c r="O7" i="44"/>
  <c r="O87" i="44"/>
  <c r="O7" i="43"/>
  <c r="O87" i="43"/>
  <c r="O9" i="45"/>
  <c r="O89" i="45"/>
  <c r="O9" i="44"/>
  <c r="O89" i="44"/>
  <c r="O9" i="43"/>
  <c r="O89" i="43"/>
  <c r="O15" i="45"/>
  <c r="O15" i="44"/>
  <c r="O15" i="43"/>
  <c r="O23" i="45"/>
  <c r="O23" i="44"/>
  <c r="O23" i="43"/>
  <c r="O12" i="45"/>
  <c r="O92" i="45"/>
  <c r="O12" i="44"/>
  <c r="O92" i="44"/>
  <c r="O12" i="43"/>
  <c r="O92" i="43"/>
  <c r="O18" i="45"/>
  <c r="O19" i="45"/>
  <c r="O18" i="44"/>
  <c r="O19" i="44"/>
  <c r="O18" i="43"/>
  <c r="O19" i="43"/>
  <c r="T7" i="27"/>
  <c r="T21" i="27"/>
  <c r="T39" i="27"/>
  <c r="J8" i="28"/>
  <c r="T9" i="27"/>
  <c r="T23" i="27"/>
  <c r="T41" i="27"/>
  <c r="J10" i="28"/>
  <c r="T12" i="27"/>
  <c r="T26" i="27"/>
  <c r="T44" i="27"/>
  <c r="J13" i="28"/>
  <c r="B28" i="25"/>
  <c r="B21" i="25"/>
  <c r="B27" i="25"/>
  <c r="O10" i="45"/>
  <c r="O90" i="45"/>
  <c r="O10" i="44"/>
  <c r="O90" i="44"/>
  <c r="O10" i="43"/>
  <c r="O90" i="43"/>
  <c r="O13" i="44"/>
  <c r="O93" i="44"/>
  <c r="O13" i="45"/>
  <c r="O93" i="45"/>
  <c r="O13" i="43"/>
  <c r="O93" i="43"/>
  <c r="O16" i="45"/>
  <c r="O16" i="44"/>
  <c r="O16" i="43"/>
  <c r="T10" i="27"/>
  <c r="T24" i="27"/>
  <c r="T42" i="27"/>
  <c r="J11" i="28"/>
  <c r="T13" i="27"/>
  <c r="T27" i="27"/>
  <c r="T45" i="27"/>
  <c r="J14" i="28"/>
  <c r="C11" i="25"/>
  <c r="C30" i="25"/>
  <c r="C6" i="25"/>
  <c r="C19" i="25"/>
  <c r="C8" i="25"/>
  <c r="C24" i="25"/>
  <c r="C11" i="19"/>
  <c r="C24" i="19"/>
  <c r="C8" i="19"/>
  <c r="C21" i="19"/>
  <c r="C6" i="19"/>
  <c r="C19" i="19"/>
  <c r="B11" i="25"/>
  <c r="B30" i="25"/>
  <c r="B11" i="19"/>
  <c r="B24" i="19"/>
  <c r="B8" i="25"/>
  <c r="B24" i="25"/>
  <c r="B8" i="19"/>
  <c r="B21" i="19"/>
  <c r="B6" i="25"/>
  <c r="B19" i="25"/>
  <c r="B6" i="19"/>
  <c r="B19" i="19"/>
  <c r="C9" i="25"/>
  <c r="C25" i="25"/>
  <c r="C12" i="25"/>
  <c r="C31" i="25"/>
  <c r="C9" i="19"/>
  <c r="C22" i="19"/>
  <c r="C12" i="19"/>
  <c r="C25" i="19"/>
  <c r="B12" i="25"/>
  <c r="B31" i="25"/>
  <c r="B12" i="19"/>
  <c r="B25" i="19"/>
  <c r="B9" i="25"/>
  <c r="B25" i="25"/>
  <c r="B9" i="19"/>
  <c r="B22" i="19"/>
  <c r="L23" i="44"/>
  <c r="L23" i="45"/>
  <c r="L23" i="43"/>
  <c r="L7" i="45"/>
  <c r="L87" i="45"/>
  <c r="L7" i="44"/>
  <c r="L87" i="44"/>
  <c r="L7" i="43"/>
  <c r="L87" i="43"/>
  <c r="L9" i="45"/>
  <c r="L89" i="45"/>
  <c r="L9" i="44"/>
  <c r="L89" i="44"/>
  <c r="L9" i="43"/>
  <c r="L89" i="43"/>
  <c r="L25" i="45"/>
  <c r="L25" i="44"/>
  <c r="L25" i="43"/>
  <c r="L12" i="45"/>
  <c r="L92" i="45"/>
  <c r="L12" i="44"/>
  <c r="L92" i="44"/>
  <c r="L12" i="43"/>
  <c r="L92" i="43"/>
  <c r="L15" i="44"/>
  <c r="L15" i="45"/>
  <c r="L15" i="43"/>
  <c r="L18" i="45"/>
  <c r="L19" i="45"/>
  <c r="L18" i="44"/>
  <c r="L19" i="44"/>
  <c r="L18" i="43"/>
  <c r="L19" i="43"/>
  <c r="L21" i="45"/>
  <c r="L21" i="44"/>
  <c r="L21" i="43"/>
  <c r="Q9" i="27"/>
  <c r="Q23" i="27"/>
  <c r="Q41" i="27"/>
  <c r="G10" i="28"/>
  <c r="Q12" i="27"/>
  <c r="Q26" i="27"/>
  <c r="Q44" i="27"/>
  <c r="G13" i="28"/>
  <c r="Q7" i="27"/>
  <c r="Q21" i="27"/>
  <c r="Q39" i="27"/>
  <c r="G8" i="28"/>
  <c r="L10" i="45"/>
  <c r="L90" i="45"/>
  <c r="L10" i="44"/>
  <c r="L90" i="44"/>
  <c r="L10" i="43"/>
  <c r="L90" i="43"/>
  <c r="L16" i="45"/>
  <c r="L16" i="44"/>
  <c r="L16" i="43"/>
  <c r="L13" i="45"/>
  <c r="L93" i="45"/>
  <c r="L13" i="44"/>
  <c r="L93" i="44"/>
  <c r="L13" i="43"/>
  <c r="L93" i="43"/>
  <c r="Q13" i="27"/>
  <c r="Q27" i="27"/>
  <c r="Q45" i="27"/>
  <c r="G14" i="28"/>
  <c r="Q10" i="27"/>
  <c r="Q24" i="27"/>
  <c r="Q42" i="27"/>
  <c r="G11" i="28"/>
  <c r="K7" i="45"/>
  <c r="K87" i="45"/>
  <c r="K7" i="44"/>
  <c r="K87" i="44"/>
  <c r="K7" i="43"/>
  <c r="K87" i="43"/>
  <c r="K12" i="45"/>
  <c r="K92" i="45"/>
  <c r="K12" i="44"/>
  <c r="K92" i="44"/>
  <c r="K12" i="43"/>
  <c r="K92" i="43"/>
  <c r="K18" i="45"/>
  <c r="K19" i="45"/>
  <c r="K18" i="43"/>
  <c r="K19" i="43"/>
  <c r="K18" i="44"/>
  <c r="K19" i="44"/>
  <c r="K25" i="45"/>
  <c r="K25" i="44"/>
  <c r="K25" i="43"/>
  <c r="K15" i="45"/>
  <c r="K15" i="44"/>
  <c r="K15" i="43"/>
  <c r="K21" i="45"/>
  <c r="K21" i="44"/>
  <c r="K21" i="43"/>
  <c r="K23" i="45"/>
  <c r="K23" i="43"/>
  <c r="K23" i="44"/>
  <c r="K9" i="45"/>
  <c r="K89" i="45"/>
  <c r="K9" i="44"/>
  <c r="K89" i="44"/>
  <c r="K9" i="43"/>
  <c r="K89" i="43"/>
  <c r="P7" i="27"/>
  <c r="P21" i="27"/>
  <c r="P39" i="27"/>
  <c r="F8" i="28"/>
  <c r="P9" i="27"/>
  <c r="P23" i="27"/>
  <c r="P41" i="27"/>
  <c r="F10" i="28"/>
  <c r="P12" i="27"/>
  <c r="P26" i="27"/>
  <c r="P44" i="27"/>
  <c r="F13" i="28"/>
  <c r="K10" i="45"/>
  <c r="K90" i="45"/>
  <c r="K10" i="44"/>
  <c r="K90" i="44"/>
  <c r="K10" i="43"/>
  <c r="K90" i="43"/>
  <c r="K16" i="45"/>
  <c r="K16" i="44"/>
  <c r="K16" i="43"/>
  <c r="K13" i="45"/>
  <c r="K93" i="45"/>
  <c r="K13" i="44"/>
  <c r="K93" i="44"/>
  <c r="K13" i="43"/>
  <c r="K93" i="43"/>
  <c r="P13" i="27"/>
  <c r="P27" i="27"/>
  <c r="P45" i="27"/>
  <c r="F14" i="28"/>
  <c r="P10" i="27"/>
  <c r="P24" i="27"/>
  <c r="P42" i="27"/>
  <c r="F11" i="28"/>
  <c r="F12" i="45"/>
  <c r="F92" i="45"/>
  <c r="F12" i="44"/>
  <c r="F51" i="44"/>
  <c r="F12" i="43"/>
  <c r="F51" i="43"/>
  <c r="H23" i="45"/>
  <c r="H62" i="45"/>
  <c r="H23" i="44"/>
  <c r="H62" i="44"/>
  <c r="H23" i="43"/>
  <c r="H62" i="43"/>
  <c r="H9" i="45"/>
  <c r="H89" i="45"/>
  <c r="H9" i="44"/>
  <c r="H89" i="44"/>
  <c r="H9" i="43"/>
  <c r="H89" i="43"/>
  <c r="H12" i="45"/>
  <c r="H12" i="44"/>
  <c r="H92" i="44"/>
  <c r="H12" i="43"/>
  <c r="H92" i="43"/>
  <c r="F15" i="45"/>
  <c r="F54" i="45"/>
  <c r="F15" i="44"/>
  <c r="F54" i="44"/>
  <c r="F15" i="43"/>
  <c r="F54" i="43"/>
  <c r="F21" i="45"/>
  <c r="F60" i="45"/>
  <c r="F21" i="43"/>
  <c r="F60" i="43"/>
  <c r="F21" i="44"/>
  <c r="F60" i="44"/>
  <c r="F23" i="44"/>
  <c r="F62" i="44"/>
  <c r="F23" i="45"/>
  <c r="F62" i="45"/>
  <c r="F23" i="43"/>
  <c r="F62" i="43"/>
  <c r="H15" i="45"/>
  <c r="H54" i="45"/>
  <c r="H15" i="44"/>
  <c r="H54" i="44"/>
  <c r="H15" i="43"/>
  <c r="H54" i="43"/>
  <c r="F7" i="45"/>
  <c r="F40" i="45"/>
  <c r="F7" i="44"/>
  <c r="F87" i="44"/>
  <c r="F7" i="43"/>
  <c r="F87" i="43"/>
  <c r="F25" i="45"/>
  <c r="F64" i="45"/>
  <c r="F25" i="43"/>
  <c r="F64" i="43"/>
  <c r="F25" i="44"/>
  <c r="F64" i="44"/>
  <c r="H18" i="45"/>
  <c r="H19" i="45"/>
  <c r="H58" i="45"/>
  <c r="H18" i="44"/>
  <c r="H57" i="44"/>
  <c r="H18" i="43"/>
  <c r="H19" i="43"/>
  <c r="H58" i="43"/>
  <c r="H7" i="45"/>
  <c r="H87" i="45"/>
  <c r="H7" i="44"/>
  <c r="H87" i="44"/>
  <c r="H7" i="43"/>
  <c r="H87" i="43"/>
  <c r="H25" i="44"/>
  <c r="H64" i="44"/>
  <c r="H25" i="45"/>
  <c r="H64" i="45"/>
  <c r="H25" i="43"/>
  <c r="H64" i="43"/>
  <c r="F18" i="44"/>
  <c r="F57" i="44"/>
  <c r="F18" i="45"/>
  <c r="F18" i="43"/>
  <c r="F57" i="43"/>
  <c r="F9" i="45"/>
  <c r="F89" i="45"/>
  <c r="F9" i="44"/>
  <c r="F45" i="44"/>
  <c r="F9" i="43"/>
  <c r="H21" i="45"/>
  <c r="H60" i="45"/>
  <c r="H21" i="44"/>
  <c r="H60" i="44"/>
  <c r="H21" i="43"/>
  <c r="H60" i="43"/>
  <c r="M7" i="27"/>
  <c r="M21" i="27"/>
  <c r="M39" i="27"/>
  <c r="C8" i="28"/>
  <c r="M12" i="27"/>
  <c r="M26" i="27"/>
  <c r="M44" i="27"/>
  <c r="C13" i="28"/>
  <c r="M9" i="27"/>
  <c r="M23" i="27"/>
  <c r="M41" i="27"/>
  <c r="C10" i="28"/>
  <c r="H16" i="45"/>
  <c r="H55" i="45"/>
  <c r="H16" i="44"/>
  <c r="H55" i="44"/>
  <c r="H16" i="43"/>
  <c r="H55" i="43"/>
  <c r="F16" i="45"/>
  <c r="F55" i="45"/>
  <c r="F16" i="44"/>
  <c r="F55" i="44"/>
  <c r="F16" i="43"/>
  <c r="F55" i="43"/>
  <c r="H13" i="44"/>
  <c r="H93" i="44"/>
  <c r="H13" i="45"/>
  <c r="H93" i="45"/>
  <c r="H13" i="43"/>
  <c r="H93" i="43"/>
  <c r="F13" i="45"/>
  <c r="F52" i="45"/>
  <c r="F13" i="44"/>
  <c r="F93" i="44"/>
  <c r="F13" i="43"/>
  <c r="F52" i="43"/>
  <c r="F10" i="45"/>
  <c r="F90" i="45"/>
  <c r="F10" i="44"/>
  <c r="F46" i="44"/>
  <c r="F10" i="43"/>
  <c r="F46" i="43"/>
  <c r="H51" i="43"/>
  <c r="H10" i="45"/>
  <c r="H10" i="44"/>
  <c r="H90" i="44"/>
  <c r="H10" i="43"/>
  <c r="H46" i="43"/>
  <c r="M10" i="27"/>
  <c r="M24" i="27"/>
  <c r="M42" i="27"/>
  <c r="C11" i="28"/>
  <c r="M13" i="27"/>
  <c r="M27" i="27"/>
  <c r="M45" i="27"/>
  <c r="C14" i="28"/>
  <c r="T15" i="45"/>
  <c r="T54" i="45"/>
  <c r="T15" i="44"/>
  <c r="T54" i="44"/>
  <c r="T15" i="43"/>
  <c r="T54" i="43"/>
  <c r="U18" i="44"/>
  <c r="U19" i="44"/>
  <c r="U58" i="44"/>
  <c r="U18" i="45"/>
  <c r="U57" i="45"/>
  <c r="U18" i="43"/>
  <c r="U19" i="43"/>
  <c r="U58" i="43"/>
  <c r="U25" i="45"/>
  <c r="U64" i="45"/>
  <c r="U25" i="43"/>
  <c r="U64" i="43"/>
  <c r="U25" i="44"/>
  <c r="U64" i="44"/>
  <c r="T7" i="45"/>
  <c r="T40" i="45"/>
  <c r="T7" i="44"/>
  <c r="T87" i="44"/>
  <c r="T7" i="43"/>
  <c r="T87" i="43"/>
  <c r="U7" i="45"/>
  <c r="U87" i="45"/>
  <c r="U7" i="44"/>
  <c r="U87" i="44"/>
  <c r="U7" i="43"/>
  <c r="U87" i="43"/>
  <c r="AD9" i="45"/>
  <c r="AD9" i="44"/>
  <c r="AD9" i="43"/>
  <c r="AD89" i="43"/>
  <c r="AD15" i="45"/>
  <c r="AD54" i="45"/>
  <c r="AD15" i="44"/>
  <c r="AD54" i="44"/>
  <c r="AD15" i="43"/>
  <c r="AD54" i="43"/>
  <c r="AD12" i="45"/>
  <c r="AD92" i="45"/>
  <c r="AD12" i="43"/>
  <c r="AD51" i="43"/>
  <c r="AD12" i="44"/>
  <c r="AD51" i="44"/>
  <c r="P23" i="45"/>
  <c r="P62" i="45"/>
  <c r="P23" i="44"/>
  <c r="P62" i="44"/>
  <c r="P23" i="43"/>
  <c r="P62" i="43"/>
  <c r="AB7" i="45"/>
  <c r="AB87" i="45"/>
  <c r="AB7" i="44"/>
  <c r="AB40" i="44"/>
  <c r="AB7" i="43"/>
  <c r="AB40" i="43"/>
  <c r="T18" i="44"/>
  <c r="T57" i="44"/>
  <c r="T18" i="45"/>
  <c r="T57" i="45"/>
  <c r="T18" i="43"/>
  <c r="T19" i="43"/>
  <c r="T58" i="43"/>
  <c r="AD7" i="45"/>
  <c r="AD87" i="45"/>
  <c r="AD7" i="44"/>
  <c r="AD7" i="43"/>
  <c r="AD87" i="43"/>
  <c r="T12" i="45"/>
  <c r="T92" i="45"/>
  <c r="T12" i="44"/>
  <c r="T51" i="44"/>
  <c r="T12" i="43"/>
  <c r="T92" i="43"/>
  <c r="U21" i="45"/>
  <c r="U60" i="45"/>
  <c r="U21" i="44"/>
  <c r="U60" i="44"/>
  <c r="U21" i="43"/>
  <c r="U60" i="43"/>
  <c r="P25" i="44"/>
  <c r="P64" i="44"/>
  <c r="P25" i="45"/>
  <c r="P64" i="45"/>
  <c r="P25" i="43"/>
  <c r="P64" i="43"/>
  <c r="AB9" i="45"/>
  <c r="AB89" i="45"/>
  <c r="AB9" i="44"/>
  <c r="AB45" i="44"/>
  <c r="AB9" i="43"/>
  <c r="AB89" i="43"/>
  <c r="T21" i="45"/>
  <c r="T60" i="45"/>
  <c r="T21" i="44"/>
  <c r="T60" i="44"/>
  <c r="T21" i="43"/>
  <c r="T60" i="43"/>
  <c r="P12" i="45"/>
  <c r="P12" i="43"/>
  <c r="P92" i="43"/>
  <c r="P12" i="44"/>
  <c r="P51" i="44"/>
  <c r="P15" i="45"/>
  <c r="P54" i="45"/>
  <c r="P15" i="44"/>
  <c r="P54" i="44"/>
  <c r="P15" i="43"/>
  <c r="P54" i="43"/>
  <c r="U9" i="45"/>
  <c r="U89" i="45"/>
  <c r="U9" i="44"/>
  <c r="U89" i="44"/>
  <c r="U9" i="43"/>
  <c r="U89" i="43"/>
  <c r="AB15" i="45"/>
  <c r="AB54" i="45"/>
  <c r="AB15" i="44"/>
  <c r="AB54" i="44"/>
  <c r="AB15" i="43"/>
  <c r="AB54" i="43"/>
  <c r="U23" i="45"/>
  <c r="U62" i="45"/>
  <c r="U23" i="44"/>
  <c r="U62" i="44"/>
  <c r="U23" i="43"/>
  <c r="U62" i="43"/>
  <c r="P21" i="44"/>
  <c r="P60" i="44"/>
  <c r="P21" i="45"/>
  <c r="P60" i="45"/>
  <c r="P21" i="43"/>
  <c r="P60" i="43"/>
  <c r="AB12" i="45"/>
  <c r="AB92" i="45"/>
  <c r="AB12" i="44"/>
  <c r="AB92" i="44"/>
  <c r="AB12" i="43"/>
  <c r="AB92" i="43"/>
  <c r="T25" i="45"/>
  <c r="T64" i="45"/>
  <c r="T25" i="43"/>
  <c r="T64" i="43"/>
  <c r="T25" i="44"/>
  <c r="T64" i="44"/>
  <c r="U12" i="45"/>
  <c r="U12" i="44"/>
  <c r="U92" i="44"/>
  <c r="U12" i="43"/>
  <c r="U92" i="43"/>
  <c r="P9" i="45"/>
  <c r="P45" i="45"/>
  <c r="P9" i="44"/>
  <c r="P45" i="44"/>
  <c r="P9" i="43"/>
  <c r="P89" i="43"/>
  <c r="P7" i="45"/>
  <c r="P87" i="45"/>
  <c r="P7" i="44"/>
  <c r="P40" i="44"/>
  <c r="P7" i="43"/>
  <c r="P87" i="43"/>
  <c r="P18" i="45"/>
  <c r="P19" i="45"/>
  <c r="P58" i="45"/>
  <c r="P18" i="44"/>
  <c r="P57" i="44"/>
  <c r="P18" i="43"/>
  <c r="P57" i="43"/>
  <c r="T9" i="45"/>
  <c r="T89" i="45"/>
  <c r="T9" i="44"/>
  <c r="T89" i="44"/>
  <c r="T9" i="43"/>
  <c r="T89" i="43"/>
  <c r="U15" i="45"/>
  <c r="U54" i="45"/>
  <c r="U15" i="44"/>
  <c r="U54" i="44"/>
  <c r="U15" i="43"/>
  <c r="U54" i="43"/>
  <c r="T23" i="44"/>
  <c r="T62" i="44"/>
  <c r="T23" i="45"/>
  <c r="T62" i="45"/>
  <c r="T23" i="43"/>
  <c r="T62" i="43"/>
  <c r="D8" i="31"/>
  <c r="D13" i="31"/>
  <c r="D10" i="31"/>
  <c r="AI9" i="27"/>
  <c r="AI23" i="27"/>
  <c r="AI41" i="27"/>
  <c r="Y10" i="28"/>
  <c r="AI12" i="27"/>
  <c r="AI26" i="27"/>
  <c r="AI44" i="27"/>
  <c r="Y13" i="28"/>
  <c r="AI7" i="27"/>
  <c r="AI21" i="27"/>
  <c r="AI39" i="27"/>
  <c r="Y8" i="28"/>
  <c r="AG7" i="27"/>
  <c r="AG21" i="27"/>
  <c r="AG39" i="27"/>
  <c r="W8" i="28"/>
  <c r="AG9" i="27"/>
  <c r="AG23" i="27"/>
  <c r="AG41" i="27"/>
  <c r="W10" i="28"/>
  <c r="AG12" i="27"/>
  <c r="AG26" i="27"/>
  <c r="AG44" i="27"/>
  <c r="W13" i="28"/>
  <c r="Y12" i="27"/>
  <c r="Y26" i="27"/>
  <c r="Y44" i="27"/>
  <c r="O13" i="28"/>
  <c r="U7" i="27"/>
  <c r="U21" i="27"/>
  <c r="U39" i="27"/>
  <c r="K8" i="28"/>
  <c r="U9" i="27"/>
  <c r="U23" i="27"/>
  <c r="U41" i="27"/>
  <c r="K10" i="28"/>
  <c r="Y9" i="27"/>
  <c r="Y23" i="27"/>
  <c r="Y41" i="27"/>
  <c r="O10" i="28"/>
  <c r="U12" i="27"/>
  <c r="U26" i="27"/>
  <c r="U44" i="27"/>
  <c r="K13" i="28"/>
  <c r="Y7" i="27"/>
  <c r="Y21" i="27"/>
  <c r="Y39" i="27"/>
  <c r="O8" i="28"/>
  <c r="Z9" i="27"/>
  <c r="Z23" i="27"/>
  <c r="Z41" i="27"/>
  <c r="P10" i="28"/>
  <c r="Z12" i="27"/>
  <c r="Z26" i="27"/>
  <c r="Z44" i="27"/>
  <c r="P13" i="28"/>
  <c r="Z7" i="27"/>
  <c r="Z21" i="27"/>
  <c r="Z39" i="27"/>
  <c r="P8" i="28"/>
  <c r="T10" i="45"/>
  <c r="T46" i="45"/>
  <c r="T10" i="44"/>
  <c r="T46" i="44"/>
  <c r="T10" i="43"/>
  <c r="T90" i="43"/>
  <c r="U16" i="45"/>
  <c r="U55" i="45"/>
  <c r="U16" i="43"/>
  <c r="U55" i="43"/>
  <c r="U16" i="44"/>
  <c r="U55" i="44"/>
  <c r="AD16" i="44"/>
  <c r="AD55" i="44"/>
  <c r="AD16" i="45"/>
  <c r="AD55" i="45"/>
  <c r="AD16" i="43"/>
  <c r="AD55" i="43"/>
  <c r="U10" i="45"/>
  <c r="U90" i="45"/>
  <c r="U10" i="44"/>
  <c r="U46" i="44"/>
  <c r="U10" i="43"/>
  <c r="U46" i="43"/>
  <c r="P13" i="45"/>
  <c r="P93" i="45"/>
  <c r="P13" i="44"/>
  <c r="P13" i="43"/>
  <c r="P93" i="43"/>
  <c r="AD13" i="45"/>
  <c r="AD93" i="45"/>
  <c r="AD13" i="44"/>
  <c r="AD52" i="44"/>
  <c r="AD13" i="43"/>
  <c r="AD52" i="43"/>
  <c r="T45" i="45"/>
  <c r="AB13" i="45"/>
  <c r="AB93" i="45"/>
  <c r="AB13" i="44"/>
  <c r="AB52" i="44"/>
  <c r="AB13" i="43"/>
  <c r="AB93" i="43"/>
  <c r="AB10" i="45"/>
  <c r="AB90" i="45"/>
  <c r="AB10" i="44"/>
  <c r="AB90" i="44"/>
  <c r="AB10" i="43"/>
  <c r="AB90" i="43"/>
  <c r="U13" i="45"/>
  <c r="U13" i="44"/>
  <c r="U52" i="44"/>
  <c r="U13" i="43"/>
  <c r="U93" i="43"/>
  <c r="AD10" i="45"/>
  <c r="AD90" i="45"/>
  <c r="AD10" i="44"/>
  <c r="AD10" i="43"/>
  <c r="AD46" i="43"/>
  <c r="P16" i="44"/>
  <c r="P55" i="44"/>
  <c r="P16" i="45"/>
  <c r="P55" i="45"/>
  <c r="P16" i="43"/>
  <c r="P55" i="43"/>
  <c r="T16" i="45"/>
  <c r="T55" i="45"/>
  <c r="T16" i="44"/>
  <c r="T55" i="44"/>
  <c r="T16" i="43"/>
  <c r="T55" i="43"/>
  <c r="T13" i="45"/>
  <c r="T52" i="45"/>
  <c r="T13" i="43"/>
  <c r="T93" i="43"/>
  <c r="T13" i="44"/>
  <c r="T52" i="44"/>
  <c r="AB16" i="45"/>
  <c r="AB55" i="45"/>
  <c r="AB16" i="43"/>
  <c r="AB55" i="43"/>
  <c r="AB16" i="44"/>
  <c r="AB55" i="44"/>
  <c r="P10" i="45"/>
  <c r="P46" i="45"/>
  <c r="P10" i="44"/>
  <c r="P90" i="44"/>
  <c r="P10" i="43"/>
  <c r="D14" i="31"/>
  <c r="D11" i="31"/>
  <c r="AI10" i="27"/>
  <c r="AI24" i="27"/>
  <c r="AI42" i="27"/>
  <c r="Y11" i="28"/>
  <c r="AI13" i="27"/>
  <c r="AI27" i="27"/>
  <c r="AI45" i="27"/>
  <c r="Y14" i="28"/>
  <c r="AG13" i="27"/>
  <c r="AG27" i="27"/>
  <c r="AG45" i="27"/>
  <c r="W14" i="28"/>
  <c r="AG10" i="27"/>
  <c r="AG24" i="27"/>
  <c r="AG42" i="27"/>
  <c r="W11" i="28"/>
  <c r="Y10" i="27"/>
  <c r="Y24" i="27"/>
  <c r="Y42" i="27"/>
  <c r="O11" i="28"/>
  <c r="U13" i="27"/>
  <c r="U27" i="27"/>
  <c r="U45" i="27"/>
  <c r="K14" i="28"/>
  <c r="Y13" i="27"/>
  <c r="Y27" i="27"/>
  <c r="Y45" i="27"/>
  <c r="O14" i="28"/>
  <c r="U10" i="27"/>
  <c r="U24" i="27"/>
  <c r="U42" i="27"/>
  <c r="K11" i="28"/>
  <c r="Z10" i="27"/>
  <c r="Z24" i="27"/>
  <c r="Z42" i="27"/>
  <c r="P11" i="28"/>
  <c r="Z13" i="27"/>
  <c r="Z27" i="27"/>
  <c r="Z45" i="27"/>
  <c r="P14" i="28"/>
  <c r="V24" i="27"/>
  <c r="V42" i="27"/>
  <c r="L11" i="28"/>
  <c r="AC21" i="27"/>
  <c r="AC39" i="27"/>
  <c r="S8" i="28"/>
  <c r="AA24" i="27"/>
  <c r="AA42" i="27"/>
  <c r="Q11" i="28"/>
  <c r="AB46" i="45"/>
  <c r="C15" i="45"/>
  <c r="C54" i="45"/>
  <c r="C15" i="44"/>
  <c r="C54" i="44"/>
  <c r="C15" i="43"/>
  <c r="C54" i="43"/>
  <c r="C12" i="45"/>
  <c r="C51" i="45"/>
  <c r="C12" i="44"/>
  <c r="C51" i="44"/>
  <c r="C12" i="43"/>
  <c r="C92" i="43"/>
  <c r="C9" i="45"/>
  <c r="C9" i="44"/>
  <c r="C89" i="44"/>
  <c r="C9" i="43"/>
  <c r="C45" i="43"/>
  <c r="J12" i="45"/>
  <c r="J51" i="45"/>
  <c r="J12" i="44"/>
  <c r="J51" i="44"/>
  <c r="J12" i="43"/>
  <c r="J21" i="44"/>
  <c r="J60" i="44"/>
  <c r="J21" i="45"/>
  <c r="J60" i="45"/>
  <c r="J21" i="43"/>
  <c r="J60" i="43"/>
  <c r="C25" i="45"/>
  <c r="C64" i="45"/>
  <c r="C25" i="44"/>
  <c r="C64" i="44"/>
  <c r="C25" i="43"/>
  <c r="C64" i="43"/>
  <c r="C23" i="45"/>
  <c r="C62" i="45"/>
  <c r="C23" i="44"/>
  <c r="C62" i="44"/>
  <c r="C23" i="43"/>
  <c r="C62" i="43"/>
  <c r="C21" i="44"/>
  <c r="C60" i="44"/>
  <c r="C21" i="45"/>
  <c r="C60" i="45"/>
  <c r="C21" i="43"/>
  <c r="C60" i="43"/>
  <c r="J9" i="45"/>
  <c r="J89" i="45"/>
  <c r="J9" i="44"/>
  <c r="J45" i="44"/>
  <c r="J9" i="43"/>
  <c r="J45" i="43"/>
  <c r="J23" i="45"/>
  <c r="J62" i="45"/>
  <c r="J23" i="43"/>
  <c r="J62" i="43"/>
  <c r="J23" i="44"/>
  <c r="J62" i="44"/>
  <c r="J18" i="45"/>
  <c r="J57" i="45"/>
  <c r="J18" i="44"/>
  <c r="J57" i="44"/>
  <c r="J18" i="43"/>
  <c r="J57" i="43"/>
  <c r="C7" i="45"/>
  <c r="C87" i="45"/>
  <c r="C7" i="44"/>
  <c r="C87" i="44"/>
  <c r="C7" i="43"/>
  <c r="C40" i="43"/>
  <c r="J15" i="45"/>
  <c r="J54" i="45"/>
  <c r="J15" i="43"/>
  <c r="J54" i="43"/>
  <c r="J15" i="44"/>
  <c r="J54" i="44"/>
  <c r="C18" i="45"/>
  <c r="C57" i="45"/>
  <c r="C18" i="44"/>
  <c r="C57" i="44"/>
  <c r="C18" i="43"/>
  <c r="C19" i="43"/>
  <c r="C58" i="43"/>
  <c r="J25" i="45"/>
  <c r="J64" i="45"/>
  <c r="J25" i="44"/>
  <c r="J64" i="44"/>
  <c r="J25" i="43"/>
  <c r="J64" i="43"/>
  <c r="J7" i="45"/>
  <c r="J40" i="45"/>
  <c r="J7" i="44"/>
  <c r="J87" i="44"/>
  <c r="J7" i="43"/>
  <c r="J40" i="43"/>
  <c r="O12" i="27"/>
  <c r="O26" i="27"/>
  <c r="O44" i="27"/>
  <c r="E13" i="28"/>
  <c r="O9" i="27"/>
  <c r="O23" i="27"/>
  <c r="O41" i="27"/>
  <c r="E10" i="28"/>
  <c r="O7" i="27"/>
  <c r="O21" i="27"/>
  <c r="O39" i="27"/>
  <c r="E8" i="28"/>
  <c r="C6" i="24"/>
  <c r="C19" i="24"/>
  <c r="C6" i="18"/>
  <c r="C19" i="18"/>
  <c r="C11" i="18"/>
  <c r="C24" i="18"/>
  <c r="C11" i="24"/>
  <c r="C24" i="24"/>
  <c r="C8" i="24"/>
  <c r="C21" i="24"/>
  <c r="C8" i="18"/>
  <c r="C21" i="18"/>
  <c r="J89" i="44"/>
  <c r="C13" i="45"/>
  <c r="C52" i="45"/>
  <c r="C13" i="44"/>
  <c r="C52" i="44"/>
  <c r="C13" i="43"/>
  <c r="C52" i="43"/>
  <c r="C16" i="45"/>
  <c r="C55" i="45"/>
  <c r="C16" i="44"/>
  <c r="C55" i="44"/>
  <c r="C16" i="43"/>
  <c r="C55" i="43"/>
  <c r="C89" i="45"/>
  <c r="C45" i="45"/>
  <c r="C10" i="45"/>
  <c r="C46" i="45"/>
  <c r="C10" i="44"/>
  <c r="C90" i="44"/>
  <c r="C10" i="43"/>
  <c r="C90" i="43"/>
  <c r="J13" i="45"/>
  <c r="J93" i="45"/>
  <c r="J13" i="44"/>
  <c r="J52" i="44"/>
  <c r="J13" i="43"/>
  <c r="J52" i="43"/>
  <c r="J10" i="45"/>
  <c r="J46" i="45"/>
  <c r="J10" i="44"/>
  <c r="J46" i="44"/>
  <c r="J10" i="43"/>
  <c r="J46" i="43"/>
  <c r="J16" i="45"/>
  <c r="J55" i="45"/>
  <c r="J16" i="44"/>
  <c r="J55" i="44"/>
  <c r="J16" i="43"/>
  <c r="J55" i="43"/>
  <c r="O10" i="27"/>
  <c r="O24" i="27"/>
  <c r="O42" i="27"/>
  <c r="E11" i="28"/>
  <c r="O13" i="27"/>
  <c r="O27" i="27"/>
  <c r="O45" i="27"/>
  <c r="E14" i="28"/>
  <c r="C9" i="24"/>
  <c r="C22" i="24"/>
  <c r="C9" i="18"/>
  <c r="C22" i="18"/>
  <c r="C12" i="24"/>
  <c r="C25" i="24"/>
  <c r="C12" i="18"/>
  <c r="C25" i="18"/>
  <c r="J90" i="45"/>
  <c r="H6" i="35"/>
  <c r="B9" i="53"/>
  <c r="B38" i="30"/>
  <c r="B11" i="52"/>
  <c r="J20" i="32"/>
  <c r="I20" i="116"/>
  <c r="AH46" i="45"/>
  <c r="Z46" i="45"/>
  <c r="BP52" i="44"/>
  <c r="BL55" i="44"/>
  <c r="AQ19" i="44"/>
  <c r="AQ99" i="44"/>
  <c r="BB54" i="43"/>
  <c r="BB60" i="45"/>
  <c r="AX27" i="43"/>
  <c r="AL27" i="43"/>
  <c r="AL66" i="43"/>
  <c r="BL37" i="43"/>
  <c r="BL27" i="43"/>
  <c r="BL66" i="43"/>
  <c r="AV27" i="43"/>
  <c r="AF27" i="44"/>
  <c r="P39" i="44"/>
  <c r="BQ39" i="45"/>
  <c r="BM39" i="43"/>
  <c r="M20" i="116"/>
  <c r="Y46" i="45"/>
  <c r="BQ52" i="44"/>
  <c r="BG19" i="43"/>
  <c r="BG99" i="43"/>
  <c r="AT27" i="43"/>
  <c r="BO39" i="43"/>
  <c r="BN39" i="43"/>
  <c r="AR27" i="43"/>
  <c r="AD39" i="44"/>
  <c r="BB27" i="45"/>
  <c r="BB66" i="45"/>
  <c r="M27" i="45"/>
  <c r="BQ39" i="43"/>
  <c r="C4" i="110"/>
  <c r="C36" i="116"/>
  <c r="G36" i="116"/>
  <c r="BM52" i="44"/>
  <c r="BP45" i="45"/>
  <c r="AP27" i="43"/>
  <c r="BB39" i="43"/>
  <c r="AL39" i="43"/>
  <c r="BD27" i="43"/>
  <c r="H83" i="45"/>
  <c r="C30" i="40"/>
  <c r="C30" i="115"/>
  <c r="C30" i="77"/>
  <c r="C30" i="29"/>
  <c r="G16" i="40"/>
  <c r="G16" i="115"/>
  <c r="G16" i="77"/>
  <c r="G16" i="29"/>
  <c r="D54" i="40"/>
  <c r="D54" i="77"/>
  <c r="D54" i="29"/>
  <c r="D54" i="115"/>
  <c r="C51" i="40"/>
  <c r="C51" i="77"/>
  <c r="C51" i="29"/>
  <c r="C51" i="115"/>
  <c r="G29" i="40"/>
  <c r="G29" i="115"/>
  <c r="G29" i="77"/>
  <c r="G29" i="29"/>
  <c r="E24" i="40"/>
  <c r="E24" i="115"/>
  <c r="E24" i="77"/>
  <c r="E24" i="29"/>
  <c r="I19" i="40"/>
  <c r="I19" i="77"/>
  <c r="I19" i="29"/>
  <c r="I19" i="115"/>
  <c r="I18" i="40"/>
  <c r="I18" i="115"/>
  <c r="I18" i="77"/>
  <c r="I18" i="29"/>
  <c r="C7" i="40"/>
  <c r="C7" i="115"/>
  <c r="C7" i="77"/>
  <c r="C7" i="29"/>
  <c r="BP54" i="45"/>
  <c r="Z90" i="43"/>
  <c r="AH57" i="45"/>
  <c r="AB57" i="43"/>
  <c r="AK46" i="45"/>
  <c r="BO57" i="45"/>
  <c r="BL40" i="43"/>
  <c r="BQ40" i="45"/>
  <c r="G54" i="40"/>
  <c r="G54" i="29"/>
  <c r="G54" i="77"/>
  <c r="G54" i="115"/>
  <c r="C54" i="40"/>
  <c r="C54" i="115"/>
  <c r="C54" i="29"/>
  <c r="C54" i="77"/>
  <c r="F51" i="40"/>
  <c r="F51" i="115"/>
  <c r="F51" i="77"/>
  <c r="F51" i="29"/>
  <c r="I41" i="40"/>
  <c r="I41" i="115"/>
  <c r="I41" i="77"/>
  <c r="I41" i="29"/>
  <c r="D41" i="40"/>
  <c r="D41" i="77"/>
  <c r="D41" i="29"/>
  <c r="D41" i="115"/>
  <c r="E34" i="40"/>
  <c r="E34" i="115"/>
  <c r="E34" i="77"/>
  <c r="E34" i="29"/>
  <c r="F29" i="40"/>
  <c r="F29" i="77"/>
  <c r="F29" i="29"/>
  <c r="F29" i="115"/>
  <c r="I24" i="40"/>
  <c r="I24" i="115"/>
  <c r="I24" i="77"/>
  <c r="I24" i="29"/>
  <c r="D24" i="40"/>
  <c r="D24" i="115"/>
  <c r="D24" i="29"/>
  <c r="D24" i="77"/>
  <c r="I21" i="40"/>
  <c r="I21" i="115"/>
  <c r="I21" i="77"/>
  <c r="I21" i="29"/>
  <c r="D21" i="40"/>
  <c r="D21" i="77"/>
  <c r="D21" i="29"/>
  <c r="D21" i="115"/>
  <c r="G19" i="40"/>
  <c r="G19" i="115"/>
  <c r="G19" i="29"/>
  <c r="G19" i="77"/>
  <c r="G18" i="40"/>
  <c r="G18" i="115"/>
  <c r="G18" i="77"/>
  <c r="G18" i="29"/>
  <c r="C18" i="40"/>
  <c r="C18" i="115"/>
  <c r="C18" i="77"/>
  <c r="C18" i="29"/>
  <c r="F15" i="40"/>
  <c r="F15" i="115"/>
  <c r="F15" i="77"/>
  <c r="F15" i="29"/>
  <c r="E12" i="40"/>
  <c r="E12" i="115"/>
  <c r="E12" i="29"/>
  <c r="E12" i="77"/>
  <c r="F9" i="40"/>
  <c r="F9" i="115"/>
  <c r="F9" i="77"/>
  <c r="F9" i="29"/>
  <c r="F7" i="40"/>
  <c r="F7" i="115"/>
  <c r="F7" i="77"/>
  <c r="F7" i="29"/>
  <c r="H12" i="40"/>
  <c r="H12" i="115"/>
  <c r="H12" i="77"/>
  <c r="H12" i="29"/>
  <c r="H24" i="40"/>
  <c r="H24" i="115"/>
  <c r="H24" i="29"/>
  <c r="H24" i="77"/>
  <c r="H51" i="40"/>
  <c r="H51" i="115"/>
  <c r="H51" i="77"/>
  <c r="H51" i="29"/>
  <c r="G51" i="40"/>
  <c r="G51" i="115"/>
  <c r="G51" i="77"/>
  <c r="G51" i="29"/>
  <c r="E41" i="40"/>
  <c r="E41" i="115"/>
  <c r="E41" i="77"/>
  <c r="E41" i="29"/>
  <c r="C29" i="40"/>
  <c r="C29" i="115"/>
  <c r="C29" i="77"/>
  <c r="C29" i="29"/>
  <c r="D18" i="40"/>
  <c r="D18" i="115"/>
  <c r="D18" i="29"/>
  <c r="D18" i="77"/>
  <c r="C15" i="40"/>
  <c r="C15" i="115"/>
  <c r="C15" i="29"/>
  <c r="C15" i="77"/>
  <c r="F12" i="40"/>
  <c r="F12" i="115"/>
  <c r="F12" i="77"/>
  <c r="F12" i="29"/>
  <c r="G9" i="40"/>
  <c r="G9" i="115"/>
  <c r="G9" i="29"/>
  <c r="G9" i="77"/>
  <c r="G7" i="40"/>
  <c r="G7" i="115"/>
  <c r="G7" i="77"/>
  <c r="G7" i="29"/>
  <c r="H21" i="40"/>
  <c r="H21" i="77"/>
  <c r="H21" i="29"/>
  <c r="H21" i="115"/>
  <c r="E37" i="116"/>
  <c r="BN40" i="45"/>
  <c r="Q20" i="116"/>
  <c r="H20" i="32"/>
  <c r="H7" i="34"/>
  <c r="AD92" i="43"/>
  <c r="BP52" i="45"/>
  <c r="BL54" i="45"/>
  <c r="C4" i="109"/>
  <c r="C55" i="40"/>
  <c r="C55" i="115"/>
  <c r="C55" i="77"/>
  <c r="C55" i="29"/>
  <c r="F54" i="40"/>
  <c r="F54" i="115"/>
  <c r="F54" i="77"/>
  <c r="F54" i="29"/>
  <c r="E51" i="40"/>
  <c r="E51" i="115"/>
  <c r="E51" i="29"/>
  <c r="E51" i="77"/>
  <c r="G41" i="40"/>
  <c r="G41" i="115"/>
  <c r="G41" i="77"/>
  <c r="G41" i="29"/>
  <c r="C41" i="40"/>
  <c r="C41" i="115"/>
  <c r="C41" i="77"/>
  <c r="C41" i="29"/>
  <c r="I34" i="40"/>
  <c r="I34" i="115"/>
  <c r="I34" i="77"/>
  <c r="I34" i="29"/>
  <c r="D34" i="40"/>
  <c r="D34" i="115"/>
  <c r="D34" i="77"/>
  <c r="D34" i="29"/>
  <c r="E29" i="40"/>
  <c r="E29" i="115"/>
  <c r="E29" i="77"/>
  <c r="E29" i="29"/>
  <c r="G25" i="40"/>
  <c r="G25" i="115"/>
  <c r="G25" i="77"/>
  <c r="G25" i="29"/>
  <c r="G24" i="40"/>
  <c r="G24" i="115"/>
  <c r="G24" i="77"/>
  <c r="G24" i="29"/>
  <c r="C24" i="40"/>
  <c r="C24" i="115"/>
  <c r="C24" i="77"/>
  <c r="C24" i="29"/>
  <c r="G21" i="40"/>
  <c r="G21" i="115"/>
  <c r="G21" i="77"/>
  <c r="G21" i="29"/>
  <c r="C21" i="40"/>
  <c r="C21" i="115"/>
  <c r="C21" i="77"/>
  <c r="C21" i="29"/>
  <c r="F18" i="40"/>
  <c r="F18" i="115"/>
  <c r="F18" i="77"/>
  <c r="F18" i="29"/>
  <c r="E15" i="40"/>
  <c r="E15" i="115"/>
  <c r="E15" i="77"/>
  <c r="E15" i="29"/>
  <c r="I12" i="40"/>
  <c r="I12" i="115"/>
  <c r="I12" i="29"/>
  <c r="I12" i="77"/>
  <c r="D12" i="40"/>
  <c r="D12" i="115"/>
  <c r="D12" i="77"/>
  <c r="D12" i="29"/>
  <c r="E9" i="40"/>
  <c r="E9" i="115"/>
  <c r="E9" i="77"/>
  <c r="E9" i="29"/>
  <c r="E7" i="40"/>
  <c r="E7" i="115"/>
  <c r="E7" i="77"/>
  <c r="E7" i="29"/>
  <c r="H15" i="40"/>
  <c r="H15" i="115"/>
  <c r="H15" i="77"/>
  <c r="H15" i="29"/>
  <c r="H29" i="40"/>
  <c r="H29" i="115"/>
  <c r="H29" i="77"/>
  <c r="H29" i="29"/>
  <c r="H54" i="40"/>
  <c r="H54" i="115"/>
  <c r="H54" i="77"/>
  <c r="H54" i="29"/>
  <c r="I54" i="40"/>
  <c r="I54" i="115"/>
  <c r="I54" i="77"/>
  <c r="I54" i="29"/>
  <c r="F34" i="40"/>
  <c r="F34" i="77"/>
  <c r="F34" i="29"/>
  <c r="F34" i="115"/>
  <c r="E21" i="40"/>
  <c r="E21" i="115"/>
  <c r="E21" i="77"/>
  <c r="E21" i="29"/>
  <c r="G15" i="40"/>
  <c r="G15" i="115"/>
  <c r="G15" i="77"/>
  <c r="G15" i="29"/>
  <c r="C9" i="40"/>
  <c r="C9" i="115"/>
  <c r="C9" i="29"/>
  <c r="C9" i="77"/>
  <c r="H9" i="40"/>
  <c r="H9" i="115"/>
  <c r="H9" i="29"/>
  <c r="H9" i="77"/>
  <c r="H41" i="40"/>
  <c r="H41" i="77"/>
  <c r="H41" i="29"/>
  <c r="H41" i="115"/>
  <c r="AL51" i="43"/>
  <c r="AS19" i="43"/>
  <c r="AS99" i="43"/>
  <c r="AW19" i="44"/>
  <c r="AW99" i="44"/>
  <c r="BQ45" i="45"/>
  <c r="E54" i="40"/>
  <c r="E54" i="77"/>
  <c r="E54" i="29"/>
  <c r="E54" i="115"/>
  <c r="I51" i="40"/>
  <c r="I51" i="115"/>
  <c r="I51" i="77"/>
  <c r="I51" i="29"/>
  <c r="D51" i="40"/>
  <c r="D51" i="115"/>
  <c r="D51" i="77"/>
  <c r="D51" i="29"/>
  <c r="C42" i="40"/>
  <c r="C42" i="77"/>
  <c r="C42" i="29"/>
  <c r="C42" i="115"/>
  <c r="F41" i="40"/>
  <c r="F41" i="115"/>
  <c r="F41" i="77"/>
  <c r="F41" i="29"/>
  <c r="G34" i="40"/>
  <c r="G34" i="115"/>
  <c r="G34" i="77"/>
  <c r="G34" i="29"/>
  <c r="C34" i="40"/>
  <c r="C34" i="115"/>
  <c r="C34" i="77"/>
  <c r="C34" i="29"/>
  <c r="I29" i="40"/>
  <c r="I29" i="115"/>
  <c r="I29" i="77"/>
  <c r="I29" i="29"/>
  <c r="D29" i="40"/>
  <c r="D29" i="115"/>
  <c r="D29" i="29"/>
  <c r="D29" i="77"/>
  <c r="F25" i="40"/>
  <c r="F25" i="115"/>
  <c r="F25" i="77"/>
  <c r="F25" i="29"/>
  <c r="F24" i="40"/>
  <c r="F24" i="115"/>
  <c r="F24" i="77"/>
  <c r="F24" i="29"/>
  <c r="C22" i="40"/>
  <c r="C22" i="77"/>
  <c r="C22" i="29"/>
  <c r="C22" i="115"/>
  <c r="F21" i="40"/>
  <c r="F21" i="115"/>
  <c r="F21" i="77"/>
  <c r="F21" i="29"/>
  <c r="E18" i="40"/>
  <c r="E18" i="115"/>
  <c r="E18" i="77"/>
  <c r="E18" i="29"/>
  <c r="I15" i="40"/>
  <c r="I15" i="115"/>
  <c r="I15" i="77"/>
  <c r="I15" i="29"/>
  <c r="D15" i="40"/>
  <c r="D15" i="115"/>
  <c r="D15" i="29"/>
  <c r="D15" i="77"/>
  <c r="G12" i="40"/>
  <c r="G12" i="115"/>
  <c r="G12" i="77"/>
  <c r="G12" i="29"/>
  <c r="C12" i="40"/>
  <c r="C12" i="115"/>
  <c r="C12" i="77"/>
  <c r="C12" i="29"/>
  <c r="I9" i="40"/>
  <c r="I9" i="115"/>
  <c r="I9" i="77"/>
  <c r="I9" i="29"/>
  <c r="D9" i="40"/>
  <c r="D9" i="115"/>
  <c r="D9" i="29"/>
  <c r="D9" i="77"/>
  <c r="I7" i="40"/>
  <c r="I7" i="115"/>
  <c r="I7" i="29"/>
  <c r="I7" i="77"/>
  <c r="D7" i="40"/>
  <c r="D7" i="115"/>
  <c r="D7" i="29"/>
  <c r="D7" i="77"/>
  <c r="H7" i="40"/>
  <c r="H7" i="115"/>
  <c r="H7" i="29"/>
  <c r="H7" i="77"/>
  <c r="H18" i="40"/>
  <c r="H18" i="115"/>
  <c r="H18" i="29"/>
  <c r="H18" i="77"/>
  <c r="H34" i="40"/>
  <c r="H34" i="115"/>
  <c r="H34" i="29"/>
  <c r="H34" i="77"/>
  <c r="F10" i="118"/>
  <c r="BD19" i="45"/>
  <c r="BD99" i="45"/>
  <c r="B9" i="52"/>
  <c r="AB89" i="44"/>
  <c r="H45" i="44"/>
  <c r="F20" i="32"/>
  <c r="F7" i="34"/>
  <c r="AJ57" i="45"/>
  <c r="AU19" i="43"/>
  <c r="AU99" i="43"/>
  <c r="BN57" i="44"/>
  <c r="BO64" i="45"/>
  <c r="BH98" i="45"/>
  <c r="B16" i="77"/>
  <c r="O14" i="128"/>
  <c r="E10" i="118"/>
  <c r="F8" i="118"/>
  <c r="B19" i="77"/>
  <c r="D14" i="118"/>
  <c r="D13" i="118"/>
  <c r="I19" i="116"/>
  <c r="B36" i="30"/>
  <c r="Z52" i="43"/>
  <c r="AS36" i="27"/>
  <c r="AL52" i="45"/>
  <c r="AL46" i="44"/>
  <c r="BL45" i="45"/>
  <c r="AT98" i="44"/>
  <c r="BO45" i="44"/>
  <c r="CC98" i="44"/>
  <c r="F18" i="32"/>
  <c r="BI98" i="43"/>
  <c r="CC19" i="45"/>
  <c r="CC99" i="45"/>
  <c r="F13" i="118"/>
  <c r="D10" i="118"/>
  <c r="E8" i="118"/>
  <c r="BC19" i="44"/>
  <c r="BC99" i="44"/>
  <c r="AA51" i="44"/>
  <c r="AJ93" i="44"/>
  <c r="F6" i="35"/>
  <c r="BL51" i="45"/>
  <c r="E13" i="118"/>
  <c r="D8" i="118"/>
  <c r="BN19" i="45"/>
  <c r="I3" i="35"/>
  <c r="W27" i="43"/>
  <c r="U27" i="44"/>
  <c r="U66" i="44"/>
  <c r="BQ19" i="43"/>
  <c r="BQ58" i="43"/>
  <c r="BQ40" i="43"/>
  <c r="BM57" i="43"/>
  <c r="BR98" i="43"/>
  <c r="BT98" i="43"/>
  <c r="BD19" i="44"/>
  <c r="BD99" i="44"/>
  <c r="AJ27" i="44"/>
  <c r="AJ66" i="44"/>
  <c r="D27" i="44"/>
  <c r="H39" i="44"/>
  <c r="AG37" i="45"/>
  <c r="U37" i="45"/>
  <c r="AK37" i="45"/>
  <c r="Y87" i="43"/>
  <c r="BM98" i="43"/>
  <c r="AQ18" i="27"/>
  <c r="BO40" i="43"/>
  <c r="BN98" i="45"/>
  <c r="BB93" i="44"/>
  <c r="AB27" i="44"/>
  <c r="AB66" i="44"/>
  <c r="BN27" i="44"/>
  <c r="BN66" i="44"/>
  <c r="AJ51" i="45"/>
  <c r="BQ57" i="43"/>
  <c r="AA45" i="44"/>
  <c r="AT98" i="45"/>
  <c r="AK51" i="44"/>
  <c r="AS17" i="27"/>
  <c r="BB27" i="43"/>
  <c r="BB66" i="43"/>
  <c r="AR27" i="44"/>
  <c r="H27" i="44"/>
  <c r="H66" i="44"/>
  <c r="AB39" i="44"/>
  <c r="BI86" i="44"/>
  <c r="Y92" i="43"/>
  <c r="P40" i="45"/>
  <c r="AH51" i="43"/>
  <c r="U51" i="43"/>
  <c r="F40" i="43"/>
  <c r="P46" i="44"/>
  <c r="AH89" i="44"/>
  <c r="AB51" i="45"/>
  <c r="T92" i="44"/>
  <c r="S90" i="44"/>
  <c r="AP19" i="43"/>
  <c r="AP99" i="43"/>
  <c r="AW17" i="27"/>
  <c r="AB87" i="43"/>
  <c r="U45" i="45"/>
  <c r="BM46" i="43"/>
  <c r="BM55" i="45"/>
  <c r="P37" i="43"/>
  <c r="AH87" i="44"/>
  <c r="BM52" i="45"/>
  <c r="Y37" i="44"/>
  <c r="BM27" i="43"/>
  <c r="BM66" i="43"/>
  <c r="AR36" i="27"/>
  <c r="AW19" i="45"/>
  <c r="AW99" i="45"/>
  <c r="BF98" i="44"/>
  <c r="BP62" i="44"/>
  <c r="BP101" i="45"/>
  <c r="AP86" i="45"/>
  <c r="T83" i="45"/>
  <c r="M19" i="116"/>
  <c r="AJ37" i="44"/>
  <c r="E19" i="116"/>
  <c r="AL86" i="45"/>
  <c r="BO52" i="44"/>
  <c r="AH52" i="45"/>
  <c r="Z57" i="44"/>
  <c r="AV98" i="44"/>
  <c r="AK45" i="43"/>
  <c r="BL60" i="45"/>
  <c r="BP27" i="43"/>
  <c r="BP66" i="43"/>
  <c r="BP39" i="43"/>
  <c r="BO37" i="45"/>
  <c r="AI19" i="44"/>
  <c r="AI58" i="44"/>
  <c r="AI89" i="44"/>
  <c r="BN45" i="45"/>
  <c r="BP51" i="45"/>
  <c r="AE27" i="43"/>
  <c r="BP55" i="44"/>
  <c r="K20" i="116"/>
  <c r="T46" i="43"/>
  <c r="P52" i="45"/>
  <c r="S40" i="45"/>
  <c r="S45" i="45"/>
  <c r="S87" i="43"/>
  <c r="AI93" i="43"/>
  <c r="AK52" i="43"/>
  <c r="BG19" i="44"/>
  <c r="BG99" i="44"/>
  <c r="BM54" i="44"/>
  <c r="AL40" i="43"/>
  <c r="AJ51" i="44"/>
  <c r="AQ98" i="45"/>
  <c r="AN19" i="43"/>
  <c r="AN99" i="43"/>
  <c r="BL54" i="44"/>
  <c r="AQ98" i="43"/>
  <c r="BN87" i="43"/>
  <c r="BN62" i="43"/>
  <c r="BB46" i="43"/>
  <c r="BC19" i="43"/>
  <c r="BC99" i="43"/>
  <c r="BY19" i="45"/>
  <c r="BY99" i="45"/>
  <c r="AA39" i="43"/>
  <c r="AD37" i="44"/>
  <c r="AU27" i="44"/>
  <c r="BP37" i="45"/>
  <c r="BL37" i="45"/>
  <c r="E27" i="45"/>
  <c r="BL52" i="44"/>
  <c r="F46" i="45"/>
  <c r="BM58" i="44"/>
  <c r="BP45" i="44"/>
  <c r="BM57" i="44"/>
  <c r="AK51" i="43"/>
  <c r="BQ64" i="44"/>
  <c r="BO51" i="43"/>
  <c r="BB87" i="45"/>
  <c r="AY27" i="45"/>
  <c r="Y86" i="43"/>
  <c r="G4" i="35"/>
  <c r="AB51" i="44"/>
  <c r="Y52" i="45"/>
  <c r="S46" i="45"/>
  <c r="AG57" i="43"/>
  <c r="G18" i="32"/>
  <c r="B15" i="52"/>
  <c r="BV19" i="45"/>
  <c r="BV99" i="45"/>
  <c r="AG52" i="45"/>
  <c r="H52" i="43"/>
  <c r="BO52" i="45"/>
  <c r="P52" i="43"/>
  <c r="P57" i="45"/>
  <c r="S19" i="43"/>
  <c r="S58" i="43"/>
  <c r="BL55" i="45"/>
  <c r="BP46" i="43"/>
  <c r="BM46" i="45"/>
  <c r="AU19" i="44"/>
  <c r="AU99" i="44"/>
  <c r="BQ54" i="45"/>
  <c r="BL40" i="44"/>
  <c r="AK57" i="43"/>
  <c r="BL40" i="45"/>
  <c r="BY19" i="44"/>
  <c r="BY99" i="44"/>
  <c r="BO60" i="45"/>
  <c r="BN64" i="43"/>
  <c r="AT18" i="27"/>
  <c r="AA27" i="43"/>
  <c r="AA66" i="43"/>
  <c r="BM27" i="44"/>
  <c r="BM66" i="44"/>
  <c r="AM27" i="45"/>
  <c r="Y83" i="43"/>
  <c r="T45" i="44"/>
  <c r="Y57" i="44"/>
  <c r="AD19" i="44"/>
  <c r="AD58" i="44"/>
  <c r="BO52" i="43"/>
  <c r="BP51" i="43"/>
  <c r="AH27" i="43"/>
  <c r="AH66" i="43"/>
  <c r="AH39" i="43"/>
  <c r="AI39" i="44"/>
  <c r="AM27" i="44"/>
  <c r="K27" i="44"/>
  <c r="BJ27" i="44"/>
  <c r="P27" i="45"/>
  <c r="P66" i="45"/>
  <c r="AS19" i="45"/>
  <c r="AS99" i="45"/>
  <c r="BN52" i="44"/>
  <c r="BL101" i="43"/>
  <c r="H37" i="43"/>
  <c r="AG37" i="44"/>
  <c r="BM39" i="44"/>
  <c r="C37" i="44"/>
  <c r="AE27" i="44"/>
  <c r="AA39" i="44"/>
  <c r="AU27" i="45"/>
  <c r="AI39" i="45"/>
  <c r="AK89" i="45"/>
  <c r="BL60" i="44"/>
  <c r="BF27" i="43"/>
  <c r="AJ37" i="43"/>
  <c r="Z37" i="44"/>
  <c r="BN39" i="44"/>
  <c r="BP27" i="44"/>
  <c r="BP66" i="44"/>
  <c r="BP39" i="44"/>
  <c r="AY27" i="44"/>
  <c r="AA27" i="44"/>
  <c r="AA66" i="44"/>
  <c r="BC27" i="45"/>
  <c r="AQ27" i="45"/>
  <c r="AI86" i="45"/>
  <c r="Q14" i="129"/>
  <c r="Q14" i="128"/>
  <c r="I14" i="129"/>
  <c r="I11" i="128"/>
  <c r="F87" i="45"/>
  <c r="AD93" i="44"/>
  <c r="AB87" i="44"/>
  <c r="F51" i="45"/>
  <c r="Y93" i="44"/>
  <c r="Y93" i="43"/>
  <c r="Y89" i="44"/>
  <c r="AH40" i="43"/>
  <c r="BP52" i="43"/>
  <c r="AK93" i="44"/>
  <c r="AK46" i="43"/>
  <c r="BF98" i="43"/>
  <c r="BO45" i="43"/>
  <c r="AL45" i="45"/>
  <c r="BO54" i="44"/>
  <c r="BK98" i="44"/>
  <c r="AS19" i="44"/>
  <c r="AS99" i="44"/>
  <c r="BW19" i="43"/>
  <c r="BW99" i="43"/>
  <c r="BN98" i="44"/>
  <c r="F4" i="35"/>
  <c r="BM60" i="43"/>
  <c r="BN60" i="43"/>
  <c r="BL62" i="43"/>
  <c r="BM103" i="43"/>
  <c r="BQ101" i="43"/>
  <c r="J37" i="44"/>
  <c r="BF27" i="44"/>
  <c r="O27" i="45"/>
  <c r="BB86" i="45"/>
  <c r="S14" i="129"/>
  <c r="S14" i="128"/>
  <c r="K14" i="129"/>
  <c r="K14" i="128"/>
  <c r="C14" i="129"/>
  <c r="C14" i="128"/>
  <c r="X13" i="128"/>
  <c r="X13" i="129"/>
  <c r="T13" i="128"/>
  <c r="T13" i="129"/>
  <c r="P13" i="129"/>
  <c r="P13" i="128"/>
  <c r="L13" i="129"/>
  <c r="L13" i="128"/>
  <c r="H13" i="129"/>
  <c r="H13" i="128"/>
  <c r="D13" i="129"/>
  <c r="D13" i="128"/>
  <c r="W10" i="129"/>
  <c r="W10" i="128"/>
  <c r="S10" i="129"/>
  <c r="S10" i="128"/>
  <c r="O10" i="129"/>
  <c r="O10" i="128"/>
  <c r="K10" i="129"/>
  <c r="K10" i="128"/>
  <c r="G10" i="129"/>
  <c r="G10" i="128"/>
  <c r="C10" i="129"/>
  <c r="C10" i="128"/>
  <c r="Y8" i="129"/>
  <c r="Y8" i="128"/>
  <c r="U8" i="129"/>
  <c r="U8" i="128"/>
  <c r="Q8" i="129"/>
  <c r="Q8" i="128"/>
  <c r="M8" i="129"/>
  <c r="M8" i="128"/>
  <c r="I8" i="129"/>
  <c r="I8" i="128"/>
  <c r="E8" i="129"/>
  <c r="E8" i="128"/>
  <c r="AJ90" i="44"/>
  <c r="BL46" i="45"/>
  <c r="F14" i="32"/>
  <c r="F28" i="32"/>
  <c r="BP54" i="43"/>
  <c r="AI89" i="43"/>
  <c r="B14" i="118"/>
  <c r="W13" i="129"/>
  <c r="W13" i="128"/>
  <c r="S13" i="129"/>
  <c r="S13" i="128"/>
  <c r="O13" i="129"/>
  <c r="O13" i="128"/>
  <c r="K13" i="129"/>
  <c r="K13" i="128"/>
  <c r="G13" i="129"/>
  <c r="G13" i="128"/>
  <c r="C13" i="129"/>
  <c r="C13" i="128"/>
  <c r="Z10" i="129"/>
  <c r="Z10" i="128"/>
  <c r="V10" i="129"/>
  <c r="V10" i="128"/>
  <c r="R10" i="129"/>
  <c r="R10" i="128"/>
  <c r="N10" i="129"/>
  <c r="N10" i="128"/>
  <c r="J10" i="129"/>
  <c r="J10" i="128"/>
  <c r="F10" i="129"/>
  <c r="F10" i="128"/>
  <c r="B10" i="38"/>
  <c r="B10" i="41"/>
  <c r="B10" i="145"/>
  <c r="B10" i="128"/>
  <c r="B10" i="127"/>
  <c r="B10" i="129"/>
  <c r="B10" i="37"/>
  <c r="X8" i="129"/>
  <c r="X8" i="128"/>
  <c r="T8" i="129"/>
  <c r="T8" i="128"/>
  <c r="P8" i="129"/>
  <c r="P8" i="128"/>
  <c r="L8" i="129"/>
  <c r="L8" i="128"/>
  <c r="H8" i="129"/>
  <c r="H8" i="128"/>
  <c r="D8" i="129"/>
  <c r="D8" i="128"/>
  <c r="T87" i="45"/>
  <c r="BO62" i="45"/>
  <c r="BM51" i="43"/>
  <c r="BB95" i="44"/>
  <c r="M27" i="44"/>
  <c r="W14" i="129"/>
  <c r="W14" i="128"/>
  <c r="O14" i="129"/>
  <c r="G14" i="129"/>
  <c r="Z13" i="129"/>
  <c r="Z13" i="128"/>
  <c r="V13" i="129"/>
  <c r="V13" i="128"/>
  <c r="R13" i="129"/>
  <c r="R13" i="128"/>
  <c r="N13" i="129"/>
  <c r="N13" i="128"/>
  <c r="J13" i="129"/>
  <c r="J13" i="128"/>
  <c r="F13" i="129"/>
  <c r="F13" i="128"/>
  <c r="B13" i="145"/>
  <c r="B13" i="38"/>
  <c r="B13" i="129"/>
  <c r="B13" i="41"/>
  <c r="B13" i="127"/>
  <c r="B13" i="128"/>
  <c r="B13" i="37"/>
  <c r="Y10" i="129"/>
  <c r="Y10" i="128"/>
  <c r="U10" i="129"/>
  <c r="U10" i="128"/>
  <c r="Q10" i="129"/>
  <c r="Q10" i="128"/>
  <c r="M10" i="129"/>
  <c r="M10" i="128"/>
  <c r="I10" i="129"/>
  <c r="I10" i="128"/>
  <c r="E10" i="129"/>
  <c r="E10" i="128"/>
  <c r="W8" i="129"/>
  <c r="W8" i="128"/>
  <c r="S8" i="129"/>
  <c r="S8" i="128"/>
  <c r="O8" i="129"/>
  <c r="O8" i="128"/>
  <c r="K8" i="129"/>
  <c r="K8" i="128"/>
  <c r="G8" i="129"/>
  <c r="G8" i="128"/>
  <c r="C8" i="129"/>
  <c r="C8" i="128"/>
  <c r="AB93" i="44"/>
  <c r="H40" i="43"/>
  <c r="AD40" i="43"/>
  <c r="U57" i="43"/>
  <c r="P51" i="43"/>
  <c r="Y57" i="45"/>
  <c r="AH92" i="45"/>
  <c r="AI90" i="43"/>
  <c r="BL52" i="43"/>
  <c r="BM40" i="44"/>
  <c r="BO57" i="44"/>
  <c r="BN60" i="44"/>
  <c r="BN64" i="45"/>
  <c r="BP62" i="45"/>
  <c r="BB96" i="43"/>
  <c r="E27" i="43"/>
  <c r="AL27" i="45"/>
  <c r="AL66" i="45"/>
  <c r="P36" i="116"/>
  <c r="U14" i="129"/>
  <c r="M14" i="129"/>
  <c r="M14" i="128"/>
  <c r="E14" i="129"/>
  <c r="E14" i="128"/>
  <c r="Y13" i="129"/>
  <c r="Y13" i="128"/>
  <c r="U13" i="129"/>
  <c r="U13" i="128"/>
  <c r="Q13" i="129"/>
  <c r="Q13" i="128"/>
  <c r="M13" i="129"/>
  <c r="M13" i="128"/>
  <c r="I13" i="129"/>
  <c r="I13" i="128"/>
  <c r="E13" i="129"/>
  <c r="E13" i="128"/>
  <c r="X10" i="129"/>
  <c r="X10" i="128"/>
  <c r="T10" i="129"/>
  <c r="T10" i="128"/>
  <c r="P10" i="129"/>
  <c r="P10" i="128"/>
  <c r="L10" i="129"/>
  <c r="L10" i="128"/>
  <c r="H10" i="129"/>
  <c r="H10" i="128"/>
  <c r="D10" i="129"/>
  <c r="D10" i="128"/>
  <c r="Z8" i="129"/>
  <c r="Z8" i="128"/>
  <c r="V8" i="129"/>
  <c r="V8" i="128"/>
  <c r="R8" i="129"/>
  <c r="R8" i="128"/>
  <c r="N8" i="129"/>
  <c r="N8" i="128"/>
  <c r="J8" i="129"/>
  <c r="J8" i="128"/>
  <c r="F8" i="129"/>
  <c r="F8" i="128"/>
  <c r="B8" i="145"/>
  <c r="B8" i="38"/>
  <c r="B8" i="41"/>
  <c r="B8" i="129"/>
  <c r="B8" i="128"/>
  <c r="B8" i="127"/>
  <c r="B8" i="37"/>
  <c r="U93" i="45"/>
  <c r="U52" i="45"/>
  <c r="AD45" i="45"/>
  <c r="AD89" i="45"/>
  <c r="AJ93" i="45"/>
  <c r="AJ52" i="45"/>
  <c r="AK93" i="45"/>
  <c r="AK52" i="45"/>
  <c r="BL90" i="44"/>
  <c r="BL46" i="44"/>
  <c r="AP19" i="44"/>
  <c r="AP99" i="44"/>
  <c r="AP98" i="44"/>
  <c r="BM95" i="43"/>
  <c r="BM54" i="43"/>
  <c r="BZ98" i="45"/>
  <c r="BZ19" i="45"/>
  <c r="BZ99" i="45"/>
  <c r="BP19" i="45"/>
  <c r="BP99" i="45"/>
  <c r="BP57" i="45"/>
  <c r="BP37" i="44"/>
  <c r="S20" i="116"/>
  <c r="AK19" i="45"/>
  <c r="AK58" i="45"/>
  <c r="BQ55" i="45"/>
  <c r="BL37" i="44"/>
  <c r="BN37" i="43"/>
  <c r="AJ19" i="44"/>
  <c r="AJ58" i="44"/>
  <c r="Z52" i="45"/>
  <c r="Z93" i="45"/>
  <c r="BO54" i="45"/>
  <c r="AN98" i="45"/>
  <c r="AN19" i="45"/>
  <c r="AN99" i="45"/>
  <c r="AT98" i="43"/>
  <c r="AT19" i="43"/>
  <c r="AT99" i="43"/>
  <c r="AL57" i="44"/>
  <c r="AL19" i="44"/>
  <c r="AL58" i="44"/>
  <c r="AK87" i="45"/>
  <c r="AK40" i="45"/>
  <c r="AV98" i="45"/>
  <c r="AV19" i="45"/>
  <c r="AV99" i="45"/>
  <c r="BN90" i="44"/>
  <c r="BN46" i="44"/>
  <c r="BL51" i="43"/>
  <c r="BL105" i="44"/>
  <c r="BL64" i="44"/>
  <c r="BO101" i="44"/>
  <c r="BO60" i="44"/>
  <c r="Y86" i="44"/>
  <c r="Y27" i="44"/>
  <c r="Y66" i="44"/>
  <c r="BZ19" i="43"/>
  <c r="BZ99" i="43"/>
  <c r="BZ98" i="43"/>
  <c r="F37" i="45"/>
  <c r="E27" i="44"/>
  <c r="G20" i="116"/>
  <c r="BM37" i="45"/>
  <c r="AB40" i="45"/>
  <c r="AL37" i="45"/>
  <c r="BB55" i="44"/>
  <c r="AK89" i="44"/>
  <c r="AJ45" i="44"/>
  <c r="J19" i="44"/>
  <c r="J58" i="44"/>
  <c r="J51" i="43"/>
  <c r="J92" i="43"/>
  <c r="T90" i="44"/>
  <c r="P46" i="43"/>
  <c r="P90" i="43"/>
  <c r="U57" i="44"/>
  <c r="AH89" i="43"/>
  <c r="AH40" i="45"/>
  <c r="AH90" i="44"/>
  <c r="AH46" i="44"/>
  <c r="AG93" i="44"/>
  <c r="AG52" i="44"/>
  <c r="AG92" i="43"/>
  <c r="AG51" i="43"/>
  <c r="AA92" i="43"/>
  <c r="AA52" i="45"/>
  <c r="AA93" i="45"/>
  <c r="BQ90" i="44"/>
  <c r="BQ46" i="44"/>
  <c r="BM93" i="43"/>
  <c r="BM52" i="43"/>
  <c r="BS19" i="44"/>
  <c r="BS99" i="44"/>
  <c r="BM89" i="44"/>
  <c r="BM45" i="44"/>
  <c r="AZ19" i="45"/>
  <c r="AZ99" i="45"/>
  <c r="BN89" i="44"/>
  <c r="BN45" i="44"/>
  <c r="E3" i="35"/>
  <c r="E17" i="32"/>
  <c r="BP60" i="43"/>
  <c r="BN103" i="44"/>
  <c r="BN62" i="44"/>
  <c r="CB98" i="45"/>
  <c r="CB19" i="45"/>
  <c r="CB99" i="45"/>
  <c r="BB46" i="45"/>
  <c r="BQ37" i="43"/>
  <c r="AC27" i="43"/>
  <c r="AC86" i="43"/>
  <c r="AG86" i="43"/>
  <c r="AG27" i="43"/>
  <c r="AG66" i="43"/>
  <c r="AG39" i="43"/>
  <c r="AO27" i="43"/>
  <c r="AO86" i="43"/>
  <c r="BE86" i="43"/>
  <c r="BE27" i="43"/>
  <c r="BI86" i="43"/>
  <c r="BI27" i="43"/>
  <c r="U83" i="44"/>
  <c r="U37" i="44"/>
  <c r="N86" i="44"/>
  <c r="N27" i="44"/>
  <c r="AT86" i="44"/>
  <c r="AT27" i="44"/>
  <c r="AA83" i="45"/>
  <c r="AA37" i="45"/>
  <c r="W86" i="45"/>
  <c r="W27" i="45"/>
  <c r="AD39" i="45"/>
  <c r="AD86" i="45"/>
  <c r="AT27" i="45"/>
  <c r="AT86" i="45"/>
  <c r="BF86" i="45"/>
  <c r="BF27" i="45"/>
  <c r="BN86" i="43"/>
  <c r="BN27" i="43"/>
  <c r="BN66" i="43"/>
  <c r="AD46" i="44"/>
  <c r="AD90" i="44"/>
  <c r="P93" i="44"/>
  <c r="P52" i="44"/>
  <c r="U51" i="45"/>
  <c r="U92" i="45"/>
  <c r="AD40" i="44"/>
  <c r="AD87" i="44"/>
  <c r="H90" i="45"/>
  <c r="H46" i="45"/>
  <c r="AA87" i="44"/>
  <c r="AA40" i="44"/>
  <c r="AI93" i="44"/>
  <c r="AI52" i="44"/>
  <c r="AK51" i="45"/>
  <c r="AK92" i="45"/>
  <c r="AL57" i="43"/>
  <c r="AL19" i="43"/>
  <c r="AL58" i="43"/>
  <c r="CD98" i="44"/>
  <c r="CD19" i="44"/>
  <c r="CD99" i="44"/>
  <c r="BP89" i="43"/>
  <c r="BP45" i="43"/>
  <c r="BP19" i="43"/>
  <c r="BP98" i="43"/>
  <c r="BO89" i="45"/>
  <c r="BO45" i="45"/>
  <c r="BQ101" i="44"/>
  <c r="BQ60" i="44"/>
  <c r="BM105" i="45"/>
  <c r="BM64" i="45"/>
  <c r="B18" i="30"/>
  <c r="B5" i="52"/>
  <c r="J19" i="116"/>
  <c r="J36" i="116"/>
  <c r="R36" i="116"/>
  <c r="R19" i="116"/>
  <c r="BO55" i="43"/>
  <c r="BL57" i="43"/>
  <c r="BO90" i="44"/>
  <c r="BO46" i="44"/>
  <c r="BQ96" i="43"/>
  <c r="BQ55" i="43"/>
  <c r="BO96" i="45"/>
  <c r="BO55" i="45"/>
  <c r="AP19" i="45"/>
  <c r="AP99" i="45"/>
  <c r="AP98" i="45"/>
  <c r="AJ40" i="43"/>
  <c r="AJ87" i="43"/>
  <c r="AR19" i="44"/>
  <c r="AR99" i="44"/>
  <c r="AR98" i="44"/>
  <c r="AJ51" i="43"/>
  <c r="AJ92" i="43"/>
  <c r="AI57" i="43"/>
  <c r="BR19" i="44"/>
  <c r="BR99" i="44"/>
  <c r="BR98" i="44"/>
  <c r="G6" i="35"/>
  <c r="G20" i="32"/>
  <c r="G7" i="34"/>
  <c r="B12" i="53"/>
  <c r="B14" i="52"/>
  <c r="F83" i="43"/>
  <c r="F37" i="43"/>
  <c r="D86" i="43"/>
  <c r="D27" i="43"/>
  <c r="BA86" i="44"/>
  <c r="BA27" i="44"/>
  <c r="AN27" i="43"/>
  <c r="BQ98" i="45"/>
  <c r="BF19" i="45"/>
  <c r="BF99" i="45"/>
  <c r="AL45" i="44"/>
  <c r="BM46" i="44"/>
  <c r="U46" i="45"/>
  <c r="BR19" i="45"/>
  <c r="BR99" i="45"/>
  <c r="BI19" i="44"/>
  <c r="BI99" i="44"/>
  <c r="BQ19" i="45"/>
  <c r="BQ99" i="45"/>
  <c r="AI92" i="44"/>
  <c r="T51" i="43"/>
  <c r="U45" i="44"/>
  <c r="F90" i="44"/>
  <c r="P92" i="45"/>
  <c r="P51" i="45"/>
  <c r="AD89" i="44"/>
  <c r="AD45" i="44"/>
  <c r="F89" i="43"/>
  <c r="F45" i="43"/>
  <c r="F57" i="45"/>
  <c r="F19" i="45"/>
  <c r="F58" i="45"/>
  <c r="H51" i="45"/>
  <c r="H92" i="45"/>
  <c r="S52" i="43"/>
  <c r="S93" i="43"/>
  <c r="S45" i="43"/>
  <c r="AG90" i="44"/>
  <c r="AG46" i="44"/>
  <c r="AH19" i="44"/>
  <c r="AH58" i="44"/>
  <c r="AH57" i="44"/>
  <c r="AO18" i="27"/>
  <c r="AO36" i="27"/>
  <c r="AI90" i="45"/>
  <c r="AI46" i="45"/>
  <c r="BG98" i="45"/>
  <c r="AI92" i="43"/>
  <c r="AK90" i="44"/>
  <c r="AK46" i="44"/>
  <c r="AJ19" i="43"/>
  <c r="AJ58" i="43"/>
  <c r="AJ45" i="45"/>
  <c r="BQ45" i="43"/>
  <c r="BL98" i="43"/>
  <c r="BS98" i="45"/>
  <c r="BP95" i="44"/>
  <c r="BP54" i="44"/>
  <c r="BL103" i="44"/>
  <c r="BL62" i="44"/>
  <c r="BO103" i="43"/>
  <c r="BO62" i="43"/>
  <c r="BP105" i="45"/>
  <c r="BP64" i="45"/>
  <c r="BB92" i="45"/>
  <c r="BB51" i="45"/>
  <c r="AH37" i="43"/>
  <c r="BM37" i="43"/>
  <c r="U39" i="44"/>
  <c r="BO37" i="44"/>
  <c r="B5" i="109"/>
  <c r="B5" i="111"/>
  <c r="B5" i="110"/>
  <c r="AG45" i="43"/>
  <c r="AL87" i="45"/>
  <c r="AL40" i="45"/>
  <c r="AI87" i="44"/>
  <c r="AI40" i="44"/>
  <c r="BM103" i="44"/>
  <c r="BM62" i="44"/>
  <c r="BL92" i="44"/>
  <c r="BL51" i="44"/>
  <c r="BM92" i="45"/>
  <c r="BM51" i="45"/>
  <c r="AH37" i="44"/>
  <c r="AH83" i="44"/>
  <c r="AL83" i="44"/>
  <c r="AL37" i="44"/>
  <c r="B36" i="116"/>
  <c r="B19" i="116"/>
  <c r="B10" i="118"/>
  <c r="B11" i="118"/>
  <c r="P45" i="43"/>
  <c r="P40" i="43"/>
  <c r="U19" i="45"/>
  <c r="U58" i="45"/>
  <c r="H90" i="43"/>
  <c r="Y40" i="45"/>
  <c r="S40" i="44"/>
  <c r="S51" i="43"/>
  <c r="AG93" i="43"/>
  <c r="AG46" i="43"/>
  <c r="AA52" i="44"/>
  <c r="AH19" i="43"/>
  <c r="AH58" i="43"/>
  <c r="AG57" i="45"/>
  <c r="AD19" i="43"/>
  <c r="AD58" i="43"/>
  <c r="AV98" i="43"/>
  <c r="BQ103" i="44"/>
  <c r="BQ62" i="44"/>
  <c r="BO101" i="43"/>
  <c r="BO60" i="43"/>
  <c r="BQ103" i="45"/>
  <c r="BQ62" i="45"/>
  <c r="AA37" i="44"/>
  <c r="AD83" i="43"/>
  <c r="AD37" i="43"/>
  <c r="AL83" i="43"/>
  <c r="AL37" i="43"/>
  <c r="BB83" i="43"/>
  <c r="BB37" i="43"/>
  <c r="H86" i="43"/>
  <c r="H39" i="43"/>
  <c r="X86" i="43"/>
  <c r="X27" i="43"/>
  <c r="AS86" i="44"/>
  <c r="AS27" i="44"/>
  <c r="BE86" i="44"/>
  <c r="BE27" i="44"/>
  <c r="Z83" i="45"/>
  <c r="Z37" i="45"/>
  <c r="AH37" i="45"/>
  <c r="AH83" i="45"/>
  <c r="BE86" i="45"/>
  <c r="BE27" i="45"/>
  <c r="BI86" i="45"/>
  <c r="BI27" i="45"/>
  <c r="BO86" i="44"/>
  <c r="BO39" i="44"/>
  <c r="BO27" i="44"/>
  <c r="BO66" i="44"/>
  <c r="AU19" i="45"/>
  <c r="AU99" i="45"/>
  <c r="AU98" i="45"/>
  <c r="BN89" i="43"/>
  <c r="BN45" i="43"/>
  <c r="H83" i="44"/>
  <c r="H37" i="44"/>
  <c r="V20" i="116"/>
  <c r="V37" i="116"/>
  <c r="AZ19" i="43"/>
  <c r="AZ99" i="43"/>
  <c r="BK27" i="43"/>
  <c r="E20" i="32"/>
  <c r="E7" i="34"/>
  <c r="Z40" i="44"/>
  <c r="C19" i="45"/>
  <c r="C58" i="45"/>
  <c r="J92" i="45"/>
  <c r="C90" i="45"/>
  <c r="J45" i="45"/>
  <c r="U90" i="43"/>
  <c r="T40" i="44"/>
  <c r="AD51" i="45"/>
  <c r="AB45" i="43"/>
  <c r="T57" i="43"/>
  <c r="F52" i="44"/>
  <c r="F40" i="44"/>
  <c r="Y90" i="43"/>
  <c r="Y46" i="44"/>
  <c r="AH46" i="43"/>
  <c r="AA46" i="44"/>
  <c r="Z45" i="45"/>
  <c r="AA45" i="43"/>
  <c r="BO55" i="44"/>
  <c r="BQ52" i="43"/>
  <c r="BO95" i="43"/>
  <c r="BO54" i="43"/>
  <c r="CE19" i="45"/>
  <c r="CE99" i="45"/>
  <c r="CE98" i="45"/>
  <c r="BL98" i="45"/>
  <c r="BL19" i="45"/>
  <c r="BL57" i="45"/>
  <c r="BO87" i="45"/>
  <c r="BO40" i="45"/>
  <c r="C6" i="35"/>
  <c r="C7" i="32"/>
  <c r="BN93" i="43"/>
  <c r="BN52" i="43"/>
  <c r="C11" i="32"/>
  <c r="C4" i="35"/>
  <c r="C18" i="32"/>
  <c r="BP103" i="43"/>
  <c r="BP62" i="43"/>
  <c r="BM101" i="44"/>
  <c r="BM60" i="44"/>
  <c r="BP101" i="44"/>
  <c r="BP60" i="44"/>
  <c r="BM92" i="44"/>
  <c r="BM51" i="44"/>
  <c r="BL103" i="45"/>
  <c r="BL62" i="45"/>
  <c r="BJ98" i="44"/>
  <c r="BJ19" i="44"/>
  <c r="BJ99" i="44"/>
  <c r="BB37" i="45"/>
  <c r="R86" i="44"/>
  <c r="R27" i="44"/>
  <c r="AH86" i="44"/>
  <c r="AH27" i="44"/>
  <c r="AH66" i="44"/>
  <c r="BP87" i="43"/>
  <c r="BP40" i="43"/>
  <c r="BP92" i="44"/>
  <c r="BP51" i="44"/>
  <c r="AQ86" i="43"/>
  <c r="AQ27" i="43"/>
  <c r="AU86" i="43"/>
  <c r="AU27" i="43"/>
  <c r="AY86" i="43"/>
  <c r="AY27" i="43"/>
  <c r="BG86" i="43"/>
  <c r="BG27" i="43"/>
  <c r="J20" i="116"/>
  <c r="J37" i="116"/>
  <c r="AA19" i="45"/>
  <c r="AA58" i="45"/>
  <c r="E6" i="35"/>
  <c r="AX19" i="44"/>
  <c r="AX99" i="44"/>
  <c r="J52" i="45"/>
  <c r="AB46" i="44"/>
  <c r="U93" i="44"/>
  <c r="U40" i="43"/>
  <c r="AD45" i="43"/>
  <c r="F92" i="43"/>
  <c r="Y51" i="44"/>
  <c r="AH52" i="44"/>
  <c r="AG92" i="44"/>
  <c r="AA40" i="45"/>
  <c r="AG19" i="44"/>
  <c r="AG58" i="44"/>
  <c r="AP17" i="27"/>
  <c r="BL55" i="43"/>
  <c r="BQ55" i="44"/>
  <c r="AK40" i="44"/>
  <c r="BL64" i="43"/>
  <c r="BQ92" i="43"/>
  <c r="BQ51" i="43"/>
  <c r="G3" i="35"/>
  <c r="G10" i="32"/>
  <c r="G25" i="32"/>
  <c r="BB64" i="45"/>
  <c r="BB105" i="45"/>
  <c r="BB57" i="43"/>
  <c r="BB98" i="43"/>
  <c r="J83" i="45"/>
  <c r="H20" i="116"/>
  <c r="AG87" i="43"/>
  <c r="AG40" i="43"/>
  <c r="BM96" i="44"/>
  <c r="BM55" i="44"/>
  <c r="AL87" i="44"/>
  <c r="AL40" i="44"/>
  <c r="AI87" i="43"/>
  <c r="AI40" i="43"/>
  <c r="AL92" i="44"/>
  <c r="AL51" i="44"/>
  <c r="AK57" i="44"/>
  <c r="AK19" i="44"/>
  <c r="AK58" i="44"/>
  <c r="BM89" i="45"/>
  <c r="BM45" i="45"/>
  <c r="C27" i="45"/>
  <c r="C66" i="45"/>
  <c r="C86" i="45"/>
  <c r="AW86" i="45"/>
  <c r="AW27" i="45"/>
  <c r="BP46" i="44"/>
  <c r="AB46" i="43"/>
  <c r="V27" i="45"/>
  <c r="C39" i="45"/>
  <c r="H45" i="45"/>
  <c r="C46" i="44"/>
  <c r="J93" i="44"/>
  <c r="C93" i="45"/>
  <c r="C87" i="43"/>
  <c r="T52" i="43"/>
  <c r="T90" i="45"/>
  <c r="AD52" i="45"/>
  <c r="AD92" i="44"/>
  <c r="P19" i="43"/>
  <c r="P58" i="43"/>
  <c r="AB45" i="45"/>
  <c r="T19" i="45"/>
  <c r="T58" i="45"/>
  <c r="P92" i="44"/>
  <c r="H52" i="45"/>
  <c r="F93" i="43"/>
  <c r="F19" i="44"/>
  <c r="F58" i="44"/>
  <c r="AB19" i="45"/>
  <c r="AB58" i="45"/>
  <c r="AN35" i="27"/>
  <c r="AI93" i="45"/>
  <c r="AL93" i="43"/>
  <c r="AL52" i="43"/>
  <c r="AW98" i="43"/>
  <c r="AJ93" i="43"/>
  <c r="AJ52" i="43"/>
  <c r="BQ90" i="43"/>
  <c r="BQ46" i="43"/>
  <c r="BP96" i="43"/>
  <c r="BP55" i="43"/>
  <c r="BL90" i="43"/>
  <c r="BL46" i="43"/>
  <c r="BQ93" i="45"/>
  <c r="BQ52" i="45"/>
  <c r="BX19" i="45"/>
  <c r="BX99" i="45"/>
  <c r="AR98" i="43"/>
  <c r="AR19" i="43"/>
  <c r="AR99" i="43"/>
  <c r="AN19" i="44"/>
  <c r="AN99" i="44"/>
  <c r="AN98" i="44"/>
  <c r="BQ95" i="43"/>
  <c r="BQ54" i="43"/>
  <c r="CC19" i="43"/>
  <c r="CC99" i="43"/>
  <c r="CC98" i="43"/>
  <c r="BO19" i="43"/>
  <c r="BO98" i="43"/>
  <c r="BO57" i="43"/>
  <c r="BM89" i="43"/>
  <c r="BM45" i="43"/>
  <c r="BL89" i="43"/>
  <c r="BL45" i="43"/>
  <c r="BU19" i="44"/>
  <c r="BU99" i="44"/>
  <c r="BU98" i="44"/>
  <c r="BL98" i="44"/>
  <c r="BL19" i="44"/>
  <c r="BL57" i="44"/>
  <c r="BM95" i="45"/>
  <c r="BM54" i="45"/>
  <c r="AO98" i="45"/>
  <c r="AO19" i="45"/>
  <c r="AO99" i="45"/>
  <c r="BQ64" i="43"/>
  <c r="BN92" i="43"/>
  <c r="BN51" i="43"/>
  <c r="BO92" i="44"/>
  <c r="BO51" i="44"/>
  <c r="BQ103" i="43"/>
  <c r="BQ62" i="43"/>
  <c r="BO92" i="45"/>
  <c r="BO51" i="45"/>
  <c r="BN101" i="45"/>
  <c r="BN60" i="45"/>
  <c r="H3" i="35"/>
  <c r="H10" i="32"/>
  <c r="H25" i="32"/>
  <c r="AU35" i="27"/>
  <c r="AU17" i="27"/>
  <c r="BB103" i="43"/>
  <c r="BB62" i="43"/>
  <c r="BL39" i="43"/>
  <c r="Z27" i="43"/>
  <c r="Z66" i="43"/>
  <c r="BO27" i="43"/>
  <c r="BO66" i="43"/>
  <c r="AB83" i="44"/>
  <c r="AB37" i="44"/>
  <c r="Y89" i="43"/>
  <c r="Y45" i="43"/>
  <c r="S57" i="45"/>
  <c r="S19" i="45"/>
  <c r="S58" i="45"/>
  <c r="AI89" i="45"/>
  <c r="AI45" i="45"/>
  <c r="BK98" i="45"/>
  <c r="BK19" i="45"/>
  <c r="BK99" i="45"/>
  <c r="N27" i="45"/>
  <c r="N86" i="45"/>
  <c r="AG86" i="45"/>
  <c r="AG39" i="45"/>
  <c r="K27" i="45"/>
  <c r="U40" i="44"/>
  <c r="C93" i="43"/>
  <c r="P87" i="44"/>
  <c r="P89" i="44"/>
  <c r="F45" i="45"/>
  <c r="F89" i="44"/>
  <c r="Y92" i="45"/>
  <c r="Y51" i="45"/>
  <c r="Z51" i="45"/>
  <c r="Z92" i="45"/>
  <c r="AA90" i="43"/>
  <c r="AA46" i="43"/>
  <c r="Z89" i="44"/>
  <c r="Z45" i="44"/>
  <c r="Z87" i="43"/>
  <c r="Z40" i="43"/>
  <c r="AL57" i="45"/>
  <c r="BP98" i="45"/>
  <c r="BL93" i="45"/>
  <c r="BL52" i="45"/>
  <c r="AQ35" i="27"/>
  <c r="AQ17" i="27"/>
  <c r="AR17" i="27"/>
  <c r="AR35" i="27"/>
  <c r="G27" i="45"/>
  <c r="BA27" i="45"/>
  <c r="R86" i="43"/>
  <c r="R27" i="43"/>
  <c r="V86" i="43"/>
  <c r="V27" i="43"/>
  <c r="AS27" i="43"/>
  <c r="AS86" i="43"/>
  <c r="I86" i="44"/>
  <c r="I27" i="44"/>
  <c r="P83" i="45"/>
  <c r="P37" i="45"/>
  <c r="AB83" i="45"/>
  <c r="AB37" i="45"/>
  <c r="AJ83" i="45"/>
  <c r="AJ37" i="45"/>
  <c r="L37" i="116"/>
  <c r="L20" i="116"/>
  <c r="BU98" i="45"/>
  <c r="BU19" i="45"/>
  <c r="BU99" i="45"/>
  <c r="Y27" i="45"/>
  <c r="Y66" i="45"/>
  <c r="P19" i="44"/>
  <c r="P58" i="44"/>
  <c r="C92" i="45"/>
  <c r="C57" i="43"/>
  <c r="J40" i="44"/>
  <c r="P89" i="45"/>
  <c r="F90" i="43"/>
  <c r="S90" i="43"/>
  <c r="S46" i="43"/>
  <c r="Y57" i="43"/>
  <c r="Y19" i="43"/>
  <c r="Y58" i="43"/>
  <c r="AA87" i="43"/>
  <c r="AA40" i="43"/>
  <c r="BT19" i="44"/>
  <c r="BT99" i="44"/>
  <c r="BT98" i="44"/>
  <c r="B6" i="35"/>
  <c r="B13" i="32"/>
  <c r="B7" i="32"/>
  <c r="B14" i="32"/>
  <c r="B28" i="32"/>
  <c r="BN87" i="44"/>
  <c r="BN40" i="44"/>
  <c r="BO105" i="43"/>
  <c r="BO64" i="43"/>
  <c r="BP105" i="43"/>
  <c r="BP64" i="43"/>
  <c r="BM105" i="43"/>
  <c r="BM64" i="43"/>
  <c r="R27" i="45"/>
  <c r="Z83" i="43"/>
  <c r="Z37" i="43"/>
  <c r="AK83" i="43"/>
  <c r="AK37" i="43"/>
  <c r="O86" i="43"/>
  <c r="O27" i="43"/>
  <c r="AK39" i="44"/>
  <c r="AK86" i="44"/>
  <c r="AK27" i="44"/>
  <c r="AK66" i="44"/>
  <c r="AZ86" i="44"/>
  <c r="AZ27" i="44"/>
  <c r="BD86" i="45"/>
  <c r="BD27" i="45"/>
  <c r="BH86" i="45"/>
  <c r="BH27" i="45"/>
  <c r="BQ86" i="43"/>
  <c r="BQ27" i="43"/>
  <c r="BQ66" i="43"/>
  <c r="BQ86" i="45"/>
  <c r="BQ27" i="45"/>
  <c r="BQ66" i="45"/>
  <c r="T19" i="116"/>
  <c r="T36" i="116"/>
  <c r="X19" i="116"/>
  <c r="X36" i="116"/>
  <c r="B14" i="93"/>
  <c r="B14" i="94"/>
  <c r="B10" i="93"/>
  <c r="B10" i="94"/>
  <c r="B13" i="93"/>
  <c r="B13" i="94"/>
  <c r="B8" i="94"/>
  <c r="B8" i="93"/>
  <c r="J89" i="43"/>
  <c r="AB52" i="43"/>
  <c r="Y89" i="45"/>
  <c r="CD98" i="45"/>
  <c r="CD19" i="45"/>
  <c r="CD99" i="45"/>
  <c r="AO98" i="44"/>
  <c r="AO19" i="44"/>
  <c r="AO99" i="44"/>
  <c r="AY98" i="43"/>
  <c r="AY19" i="43"/>
  <c r="AY99" i="43"/>
  <c r="CD98" i="43"/>
  <c r="CD19" i="43"/>
  <c r="CD99" i="43"/>
  <c r="U52" i="43"/>
  <c r="H57" i="45"/>
  <c r="S93" i="44"/>
  <c r="AG45" i="44"/>
  <c r="AG51" i="45"/>
  <c r="D3" i="35"/>
  <c r="D10" i="32"/>
  <c r="D25" i="32"/>
  <c r="D17" i="32"/>
  <c r="J87" i="43"/>
  <c r="C89" i="43"/>
  <c r="J87" i="45"/>
  <c r="Z93" i="44"/>
  <c r="Z19" i="45"/>
  <c r="Z58" i="45"/>
  <c r="AA19" i="44"/>
  <c r="AA58" i="44"/>
  <c r="AN36" i="27"/>
  <c r="BK98" i="43"/>
  <c r="BK19" i="43"/>
  <c r="BK99" i="43"/>
  <c r="BV98" i="44"/>
  <c r="BV19" i="44"/>
  <c r="BV99" i="44"/>
  <c r="BM98" i="45"/>
  <c r="BM19" i="45"/>
  <c r="BN99" i="44"/>
  <c r="BN58" i="44"/>
  <c r="BP64" i="44"/>
  <c r="BM60" i="45"/>
  <c r="BN51" i="44"/>
  <c r="AV36" i="27"/>
  <c r="AV18" i="27"/>
  <c r="CB19" i="44"/>
  <c r="CB99" i="44"/>
  <c r="CB98" i="44"/>
  <c r="BB40" i="43"/>
  <c r="BB87" i="43"/>
  <c r="AL27" i="44"/>
  <c r="AL66" i="44"/>
  <c r="F86" i="43"/>
  <c r="F39" i="43"/>
  <c r="F27" i="43"/>
  <c r="F66" i="43"/>
  <c r="J86" i="43"/>
  <c r="M27" i="43"/>
  <c r="M86" i="43"/>
  <c r="AF86" i="43"/>
  <c r="AF27" i="43"/>
  <c r="AI86" i="43"/>
  <c r="AI39" i="43"/>
  <c r="AM86" i="43"/>
  <c r="AM27" i="43"/>
  <c r="BA86" i="43"/>
  <c r="BA27" i="43"/>
  <c r="F86" i="44"/>
  <c r="F39" i="44"/>
  <c r="S86" i="44"/>
  <c r="S39" i="44"/>
  <c r="AG27" i="44"/>
  <c r="AG66" i="44"/>
  <c r="AG39" i="44"/>
  <c r="AO86" i="44"/>
  <c r="AO27" i="44"/>
  <c r="BC86" i="44"/>
  <c r="BC27" i="44"/>
  <c r="K36" i="116"/>
  <c r="K19" i="116"/>
  <c r="O20" i="116"/>
  <c r="O37" i="116"/>
  <c r="BD19" i="43"/>
  <c r="BD99" i="43"/>
  <c r="BD98" i="43"/>
  <c r="BA98" i="43"/>
  <c r="BA19" i="43"/>
  <c r="BA99" i="43"/>
  <c r="C86" i="43"/>
  <c r="C39" i="43"/>
  <c r="G86" i="43"/>
  <c r="G27" i="43"/>
  <c r="U86" i="43"/>
  <c r="U27" i="43"/>
  <c r="U66" i="43"/>
  <c r="C39" i="44"/>
  <c r="C86" i="44"/>
  <c r="G86" i="44"/>
  <c r="G27" i="44"/>
  <c r="Q86" i="44"/>
  <c r="Q27" i="44"/>
  <c r="T86" i="44"/>
  <c r="T27" i="44"/>
  <c r="T66" i="44"/>
  <c r="AD86" i="44"/>
  <c r="AD27" i="44"/>
  <c r="AD66" i="44"/>
  <c r="BD86" i="44"/>
  <c r="BD27" i="44"/>
  <c r="BK86" i="44"/>
  <c r="BK27" i="44"/>
  <c r="AO86" i="45"/>
  <c r="AO27" i="45"/>
  <c r="AS86" i="45"/>
  <c r="AS27" i="45"/>
  <c r="BO83" i="43"/>
  <c r="BO37" i="43"/>
  <c r="BQ83" i="44"/>
  <c r="BQ37" i="44"/>
  <c r="BN83" i="45"/>
  <c r="BN37" i="45"/>
  <c r="BM98" i="44"/>
  <c r="BV98" i="43"/>
  <c r="BO19" i="45"/>
  <c r="BO99" i="45"/>
  <c r="F17" i="32"/>
  <c r="BQ51" i="44"/>
  <c r="BQ60" i="45"/>
  <c r="BN64" i="44"/>
  <c r="BO62" i="44"/>
  <c r="BL64" i="45"/>
  <c r="BA98" i="44"/>
  <c r="BA19" i="44"/>
  <c r="BA99" i="44"/>
  <c r="BB52" i="45"/>
  <c r="BB54" i="45"/>
  <c r="BC98" i="45"/>
  <c r="AC27" i="44"/>
  <c r="AH39" i="44"/>
  <c r="BM37" i="44"/>
  <c r="AL39" i="44"/>
  <c r="T37" i="44"/>
  <c r="Z27" i="44"/>
  <c r="Z66" i="44"/>
  <c r="F27" i="44"/>
  <c r="F66" i="44"/>
  <c r="BG27" i="45"/>
  <c r="AK83" i="44"/>
  <c r="AK37" i="44"/>
  <c r="S39" i="45"/>
  <c r="S27" i="45"/>
  <c r="S66" i="45"/>
  <c r="Z86" i="45"/>
  <c r="Z39" i="45"/>
  <c r="AH86" i="45"/>
  <c r="AH27" i="45"/>
  <c r="AH66" i="45"/>
  <c r="AH39" i="45"/>
  <c r="BQ86" i="44"/>
  <c r="BQ39" i="44"/>
  <c r="BL86" i="44"/>
  <c r="BL39" i="44"/>
  <c r="BL86" i="45"/>
  <c r="BL39" i="45"/>
  <c r="BO86" i="45"/>
  <c r="BO39" i="45"/>
  <c r="BO27" i="45"/>
  <c r="BO66" i="45"/>
  <c r="BN86" i="45"/>
  <c r="BN39" i="45"/>
  <c r="BM86" i="45"/>
  <c r="BM27" i="45"/>
  <c r="BM66" i="45"/>
  <c r="BP86" i="45"/>
  <c r="BP27" i="45"/>
  <c r="BP66" i="45"/>
  <c r="BP39" i="45"/>
  <c r="BS19" i="43"/>
  <c r="BS99" i="43"/>
  <c r="BN54" i="44"/>
  <c r="BN54" i="45"/>
  <c r="BM62" i="45"/>
  <c r="BO64" i="44"/>
  <c r="BM64" i="44"/>
  <c r="BQ64" i="45"/>
  <c r="BQ51" i="45"/>
  <c r="BE98" i="45"/>
  <c r="BE19" i="43"/>
  <c r="BE99" i="43"/>
  <c r="BE98" i="43"/>
  <c r="CB98" i="43"/>
  <c r="CB19" i="43"/>
  <c r="CB99" i="43"/>
  <c r="BB46" i="44"/>
  <c r="BB64" i="43"/>
  <c r="BB105" i="43"/>
  <c r="BB19" i="45"/>
  <c r="BB57" i="45"/>
  <c r="J27" i="43"/>
  <c r="J66" i="43"/>
  <c r="AB39" i="43"/>
  <c r="AB27" i="43"/>
  <c r="AB66" i="43"/>
  <c r="AW27" i="44"/>
  <c r="T39" i="44"/>
  <c r="AV27" i="44"/>
  <c r="V27" i="44"/>
  <c r="Z86" i="44"/>
  <c r="T83" i="43"/>
  <c r="T37" i="43"/>
  <c r="AW86" i="43"/>
  <c r="AW27" i="43"/>
  <c r="BH86" i="43"/>
  <c r="BH27" i="43"/>
  <c r="S83" i="44"/>
  <c r="S37" i="44"/>
  <c r="S83" i="45"/>
  <c r="S37" i="45"/>
  <c r="AI83" i="45"/>
  <c r="AI37" i="45"/>
  <c r="I86" i="45"/>
  <c r="I27" i="45"/>
  <c r="T86" i="45"/>
  <c r="T39" i="45"/>
  <c r="AA39" i="45"/>
  <c r="AA27" i="45"/>
  <c r="AA66" i="45"/>
  <c r="AE86" i="45"/>
  <c r="AE27" i="45"/>
  <c r="H17" i="32"/>
  <c r="BB57" i="44"/>
  <c r="AD39" i="43"/>
  <c r="AG37" i="43"/>
  <c r="L27" i="43"/>
  <c r="AN27" i="44"/>
  <c r="BB39" i="44"/>
  <c r="BB27" i="44"/>
  <c r="BB66" i="44"/>
  <c r="C37" i="45"/>
  <c r="AD37" i="45"/>
  <c r="AK86" i="45"/>
  <c r="Z86" i="43"/>
  <c r="AK39" i="43"/>
  <c r="AK86" i="43"/>
  <c r="J19" i="45"/>
  <c r="J58" i="45"/>
  <c r="J90" i="44"/>
  <c r="J93" i="43"/>
  <c r="J90" i="43"/>
  <c r="C40" i="44"/>
  <c r="C51" i="43"/>
  <c r="T93" i="45"/>
  <c r="AD90" i="43"/>
  <c r="F93" i="45"/>
  <c r="H57" i="43"/>
  <c r="H40" i="45"/>
  <c r="H51" i="44"/>
  <c r="BB58" i="43"/>
  <c r="C93" i="44"/>
  <c r="J92" i="44"/>
  <c r="C45" i="44"/>
  <c r="P90" i="45"/>
  <c r="AB51" i="43"/>
  <c r="T19" i="44"/>
  <c r="T58" i="44"/>
  <c r="F19" i="43"/>
  <c r="F58" i="43"/>
  <c r="H40" i="44"/>
  <c r="AH52" i="43"/>
  <c r="Z90" i="44"/>
  <c r="Z87" i="45"/>
  <c r="AA51" i="45"/>
  <c r="AZ98" i="44"/>
  <c r="AZ19" i="44"/>
  <c r="AZ99" i="44"/>
  <c r="BN96" i="43"/>
  <c r="BN55" i="43"/>
  <c r="BN93" i="45"/>
  <c r="BN52" i="45"/>
  <c r="C3" i="35"/>
  <c r="C17" i="32"/>
  <c r="C10" i="32"/>
  <c r="C25" i="32"/>
  <c r="E10" i="32"/>
  <c r="E25" i="32"/>
  <c r="AG40" i="45"/>
  <c r="AA46" i="45"/>
  <c r="AA45" i="45"/>
  <c r="AD19" i="45"/>
  <c r="AD58" i="45"/>
  <c r="AM36" i="27"/>
  <c r="AI90" i="44"/>
  <c r="D4" i="35"/>
  <c r="D11" i="32"/>
  <c r="AG46" i="45"/>
  <c r="Z51" i="43"/>
  <c r="AB57" i="44"/>
  <c r="BN96" i="45"/>
  <c r="BN55" i="45"/>
  <c r="I21" i="32"/>
  <c r="I8" i="34"/>
  <c r="I7" i="35"/>
  <c r="AC86" i="45"/>
  <c r="AC27" i="45"/>
  <c r="G17" i="32"/>
  <c r="H18" i="32"/>
  <c r="H4" i="35"/>
  <c r="BB52" i="43"/>
  <c r="BB62" i="45"/>
  <c r="BB101" i="43"/>
  <c r="BB19" i="44"/>
  <c r="BJ98" i="43"/>
  <c r="P39" i="43"/>
  <c r="AA37" i="43"/>
  <c r="BJ27" i="43"/>
  <c r="AD27" i="43"/>
  <c r="AD66" i="43"/>
  <c r="N27" i="43"/>
  <c r="S37" i="43"/>
  <c r="Q27" i="43"/>
  <c r="K27" i="43"/>
  <c r="BP37" i="43"/>
  <c r="C37" i="43"/>
  <c r="AJ27" i="43"/>
  <c r="AJ66" i="43"/>
  <c r="T27" i="43"/>
  <c r="T66" i="43"/>
  <c r="H27" i="43"/>
  <c r="H66" i="43"/>
  <c r="BC27" i="43"/>
  <c r="S27" i="43"/>
  <c r="S66" i="43"/>
  <c r="AG86" i="44"/>
  <c r="P37" i="44"/>
  <c r="P27" i="44"/>
  <c r="P66" i="44"/>
  <c r="AI27" i="44"/>
  <c r="AI66" i="44"/>
  <c r="W27" i="44"/>
  <c r="AP27" i="44"/>
  <c r="BN37" i="44"/>
  <c r="Y37" i="45"/>
  <c r="AZ27" i="45"/>
  <c r="D27" i="45"/>
  <c r="BK27" i="45"/>
  <c r="AA86" i="45"/>
  <c r="Q27" i="45"/>
  <c r="BJ27" i="45"/>
  <c r="AN27" i="45"/>
  <c r="H27" i="45"/>
  <c r="H66" i="45"/>
  <c r="Y86" i="45"/>
  <c r="P39" i="45"/>
  <c r="U27" i="45"/>
  <c r="U66" i="45"/>
  <c r="AB37" i="43"/>
  <c r="AJ86" i="43"/>
  <c r="AI83" i="44"/>
  <c r="J86" i="44"/>
  <c r="L36" i="116"/>
  <c r="L19" i="116"/>
  <c r="T37" i="116"/>
  <c r="T20" i="116"/>
  <c r="X37" i="116"/>
  <c r="X20" i="116"/>
  <c r="J10" i="32"/>
  <c r="J17" i="32"/>
  <c r="BB45" i="44"/>
  <c r="BX98" i="44"/>
  <c r="I86" i="43"/>
  <c r="J37" i="43"/>
  <c r="F36" i="116"/>
  <c r="F19" i="116"/>
  <c r="BB92" i="43"/>
  <c r="AI37" i="43"/>
  <c r="C27" i="43"/>
  <c r="C66" i="43"/>
  <c r="Y27" i="43"/>
  <c r="Y66" i="43"/>
  <c r="AI27" i="43"/>
  <c r="AI66" i="43"/>
  <c r="T39" i="43"/>
  <c r="AZ27" i="43"/>
  <c r="P27" i="43"/>
  <c r="P66" i="43"/>
  <c r="S39" i="43"/>
  <c r="BB37" i="44"/>
  <c r="F37" i="44"/>
  <c r="X27" i="44"/>
  <c r="J39" i="44"/>
  <c r="BG27" i="44"/>
  <c r="AQ27" i="44"/>
  <c r="O27" i="44"/>
  <c r="AX27" i="44"/>
  <c r="T27" i="45"/>
  <c r="T66" i="45"/>
  <c r="H39" i="45"/>
  <c r="AK39" i="45"/>
  <c r="BQ37" i="45"/>
  <c r="E5" i="118"/>
  <c r="D19" i="116"/>
  <c r="D36" i="116"/>
  <c r="C37" i="116"/>
  <c r="C20" i="116"/>
  <c r="N37" i="116"/>
  <c r="N20" i="116"/>
  <c r="V19" i="116"/>
  <c r="N19" i="116"/>
  <c r="H7" i="35"/>
  <c r="H28" i="32"/>
  <c r="H21" i="32"/>
  <c r="H8" i="34"/>
  <c r="J7" i="35"/>
  <c r="J21" i="32"/>
  <c r="BO99" i="44"/>
  <c r="BO58" i="44"/>
  <c r="BL58" i="43"/>
  <c r="BL99" i="43"/>
  <c r="I6" i="35"/>
  <c r="I27" i="32"/>
  <c r="I20" i="32"/>
  <c r="I7" i="34"/>
  <c r="BM99" i="43"/>
  <c r="BM58" i="43"/>
  <c r="G28" i="32"/>
  <c r="G21" i="32"/>
  <c r="G8" i="34"/>
  <c r="G7" i="35"/>
  <c r="B10" i="53"/>
  <c r="B39" i="30"/>
  <c r="B12" i="52"/>
  <c r="H19" i="44"/>
  <c r="H58" i="44"/>
  <c r="C46" i="43"/>
  <c r="U90" i="44"/>
  <c r="AD40" i="45"/>
  <c r="U40" i="45"/>
  <c r="T51" i="45"/>
  <c r="H52" i="44"/>
  <c r="F92" i="44"/>
  <c r="Y40" i="44"/>
  <c r="S45" i="44"/>
  <c r="AH92" i="44"/>
  <c r="AH45" i="45"/>
  <c r="AG40" i="44"/>
  <c r="AG45" i="45"/>
  <c r="AP18" i="27"/>
  <c r="BO46" i="45"/>
  <c r="AL93" i="44"/>
  <c r="D14" i="32"/>
  <c r="BQ57" i="44"/>
  <c r="BL54" i="43"/>
  <c r="BQ45" i="44"/>
  <c r="BP40" i="45"/>
  <c r="AJ40" i="45"/>
  <c r="BM40" i="45"/>
  <c r="AI40" i="45"/>
  <c r="BL45" i="44"/>
  <c r="BW19" i="44"/>
  <c r="BW99" i="44"/>
  <c r="BQ19" i="44"/>
  <c r="BP19" i="44"/>
  <c r="BO98" i="44"/>
  <c r="BU98" i="43"/>
  <c r="C13" i="32"/>
  <c r="D13" i="32"/>
  <c r="D18" i="32"/>
  <c r="AO19" i="43"/>
  <c r="AO99" i="43"/>
  <c r="BN19" i="43"/>
  <c r="BN90" i="43"/>
  <c r="BN98" i="43"/>
  <c r="F3" i="35"/>
  <c r="I4" i="35"/>
  <c r="J4" i="35"/>
  <c r="BI19" i="45"/>
  <c r="BI99" i="45"/>
  <c r="BB89" i="45"/>
  <c r="BB64" i="44"/>
  <c r="BB92" i="44"/>
  <c r="BB101" i="44"/>
  <c r="BB89" i="43"/>
  <c r="BX19" i="43"/>
  <c r="BX99" i="43"/>
  <c r="T40" i="43"/>
  <c r="AD93" i="43"/>
  <c r="J19" i="43"/>
  <c r="J58" i="43"/>
  <c r="C40" i="45"/>
  <c r="C19" i="44"/>
  <c r="C58" i="44"/>
  <c r="C92" i="44"/>
  <c r="AB52" i="45"/>
  <c r="AD46" i="45"/>
  <c r="U51" i="44"/>
  <c r="H45" i="43"/>
  <c r="S52" i="45"/>
  <c r="S51" i="44"/>
  <c r="S19" i="44"/>
  <c r="S58" i="44"/>
  <c r="AM17" i="27"/>
  <c r="AJ46" i="43"/>
  <c r="AL46" i="45"/>
  <c r="BQ46" i="45"/>
  <c r="E14" i="32"/>
  <c r="BQ40" i="44"/>
  <c r="BP57" i="44"/>
  <c r="AL45" i="43"/>
  <c r="AI51" i="45"/>
  <c r="BM40" i="43"/>
  <c r="AX19" i="43"/>
  <c r="AX99" i="43"/>
  <c r="BT19" i="45"/>
  <c r="BT99" i="45"/>
  <c r="BW19" i="45"/>
  <c r="BW99" i="45"/>
  <c r="BN46" i="45"/>
  <c r="E11" i="32"/>
  <c r="E4" i="35"/>
  <c r="AY98" i="44"/>
  <c r="I10" i="32"/>
  <c r="I25" i="32"/>
  <c r="I11" i="32"/>
  <c r="J11" i="32"/>
  <c r="BA19" i="45"/>
  <c r="BA99" i="45"/>
  <c r="BB55" i="45"/>
  <c r="BB87" i="44"/>
  <c r="BJ19" i="45"/>
  <c r="BJ99" i="45"/>
  <c r="B6" i="53"/>
  <c r="B35" i="30"/>
  <c r="H46" i="44"/>
  <c r="U45" i="43"/>
  <c r="T93" i="44"/>
  <c r="T45" i="43"/>
  <c r="Z45" i="43"/>
  <c r="Z19" i="43"/>
  <c r="Z58" i="43"/>
  <c r="AO35" i="27"/>
  <c r="BP55" i="45"/>
  <c r="BP46" i="45"/>
  <c r="BO46" i="43"/>
  <c r="BO40" i="44"/>
  <c r="BQ54" i="44"/>
  <c r="BN55" i="44"/>
  <c r="AU36" i="27"/>
  <c r="AV17" i="27"/>
  <c r="AW18" i="27"/>
  <c r="BH19" i="43"/>
  <c r="BH99" i="43"/>
  <c r="B13" i="53"/>
  <c r="CA19" i="44"/>
  <c r="CA99" i="44"/>
  <c r="BZ98" i="44"/>
  <c r="CA98" i="45"/>
  <c r="B32" i="30"/>
  <c r="B6" i="52"/>
  <c r="B4" i="109"/>
  <c r="C5" i="110"/>
  <c r="B4" i="110"/>
  <c r="R20" i="116"/>
  <c r="O36" i="116"/>
  <c r="H36" i="116"/>
  <c r="P20" i="116"/>
  <c r="Q19" i="116"/>
  <c r="U20" i="116"/>
  <c r="S19" i="116"/>
  <c r="U36" i="116"/>
  <c r="W36" i="116"/>
  <c r="B37" i="116"/>
  <c r="D37" i="116"/>
  <c r="F20" i="116"/>
  <c r="W20" i="116"/>
  <c r="B12" i="40"/>
  <c r="B12" i="115"/>
  <c r="B12" i="77"/>
  <c r="B12" i="29"/>
  <c r="B9" i="40"/>
  <c r="B9" i="115"/>
  <c r="B9" i="77"/>
  <c r="B9" i="29"/>
  <c r="B55" i="40"/>
  <c r="B55" i="115"/>
  <c r="B55" i="77"/>
  <c r="B55" i="29"/>
  <c r="B42" i="40"/>
  <c r="B42" i="115"/>
  <c r="B42" i="77"/>
  <c r="B42" i="29"/>
  <c r="B35" i="115"/>
  <c r="B30" i="40"/>
  <c r="B30" i="115"/>
  <c r="B30" i="77"/>
  <c r="B30" i="29"/>
  <c r="B25" i="115"/>
  <c r="B22" i="40"/>
  <c r="B22" i="115"/>
  <c r="B22" i="77"/>
  <c r="B22" i="29"/>
  <c r="B19" i="40"/>
  <c r="B19" i="29"/>
  <c r="B16" i="40"/>
  <c r="B16" i="29"/>
  <c r="B13" i="40"/>
  <c r="B13" i="115"/>
  <c r="B13" i="77"/>
  <c r="B13" i="29"/>
  <c r="B10" i="77"/>
  <c r="B8" i="144"/>
  <c r="B8" i="92"/>
  <c r="B8" i="91"/>
  <c r="B33" i="30"/>
  <c r="C5" i="109"/>
  <c r="B51" i="40"/>
  <c r="B51" i="115"/>
  <c r="B51" i="77"/>
  <c r="B51" i="29"/>
  <c r="C14" i="118"/>
  <c r="B13" i="144"/>
  <c r="B13" i="91"/>
  <c r="B13" i="92"/>
  <c r="C11" i="118"/>
  <c r="B10" i="144"/>
  <c r="B10" i="92"/>
  <c r="B10" i="91"/>
  <c r="B54" i="40"/>
  <c r="B54" i="115"/>
  <c r="B54" i="77"/>
  <c r="B54" i="29"/>
  <c r="B41" i="40"/>
  <c r="B41" i="115"/>
  <c r="B41" i="77"/>
  <c r="B41" i="29"/>
  <c r="B34" i="40"/>
  <c r="B34" i="115"/>
  <c r="B34" i="77"/>
  <c r="B34" i="29"/>
  <c r="B29" i="40"/>
  <c r="B29" i="115"/>
  <c r="B29" i="77"/>
  <c r="B29" i="29"/>
  <c r="B24" i="40"/>
  <c r="B24" i="115"/>
  <c r="B24" i="77"/>
  <c r="B24" i="29"/>
  <c r="B21" i="40"/>
  <c r="B21" i="115"/>
  <c r="B21" i="77"/>
  <c r="B21" i="29"/>
  <c r="B18" i="40"/>
  <c r="B18" i="115"/>
  <c r="B18" i="77"/>
  <c r="B18" i="29"/>
  <c r="B15" i="40"/>
  <c r="B15" i="115"/>
  <c r="B15" i="77"/>
  <c r="B15" i="29"/>
  <c r="B14" i="144"/>
  <c r="B14" i="91"/>
  <c r="B14" i="92"/>
  <c r="B11" i="144"/>
  <c r="B7" i="40"/>
  <c r="B7" i="115"/>
  <c r="B7" i="77"/>
  <c r="B7" i="29"/>
  <c r="F5" i="118"/>
  <c r="B5" i="92"/>
  <c r="B5" i="144"/>
  <c r="B5" i="118"/>
  <c r="D4" i="118"/>
  <c r="C4" i="118"/>
  <c r="B4" i="92"/>
  <c r="B4" i="144"/>
  <c r="B4" i="118"/>
  <c r="E4" i="118"/>
  <c r="H36" i="40"/>
  <c r="H36" i="77"/>
  <c r="H36" i="29"/>
  <c r="H36" i="115"/>
  <c r="C36" i="40"/>
  <c r="C36" i="115"/>
  <c r="C36" i="77"/>
  <c r="C36" i="29"/>
  <c r="I55" i="40"/>
  <c r="I55" i="115"/>
  <c r="I55" i="77"/>
  <c r="I55" i="29"/>
  <c r="E42" i="40"/>
  <c r="E42" i="115"/>
  <c r="E42" i="29"/>
  <c r="E42" i="77"/>
  <c r="G30" i="40"/>
  <c r="G30" i="115"/>
  <c r="G30" i="29"/>
  <c r="G30" i="77"/>
  <c r="G10" i="40"/>
  <c r="G10" i="115"/>
  <c r="G10" i="77"/>
  <c r="G10" i="29"/>
  <c r="G55" i="40"/>
  <c r="G55" i="77"/>
  <c r="G55" i="29"/>
  <c r="G55" i="115"/>
  <c r="I30" i="40"/>
  <c r="I30" i="115"/>
  <c r="I30" i="77"/>
  <c r="I30" i="29"/>
  <c r="F36" i="40"/>
  <c r="F36" i="115"/>
  <c r="F36" i="29"/>
  <c r="F36" i="77"/>
  <c r="I42" i="40"/>
  <c r="I42" i="115"/>
  <c r="I42" i="29"/>
  <c r="I42" i="77"/>
  <c r="F56" i="40"/>
  <c r="F56" i="77"/>
  <c r="F56" i="29"/>
  <c r="F56" i="115"/>
  <c r="E13" i="40"/>
  <c r="E13" i="115"/>
  <c r="E13" i="29"/>
  <c r="E13" i="77"/>
  <c r="E19" i="40"/>
  <c r="E19" i="115"/>
  <c r="E19" i="77"/>
  <c r="E19" i="29"/>
  <c r="E25" i="40"/>
  <c r="E25" i="77"/>
  <c r="E25" i="29"/>
  <c r="E25" i="115"/>
  <c r="E30" i="40"/>
  <c r="E30" i="77"/>
  <c r="E30" i="29"/>
  <c r="E30" i="115"/>
  <c r="C56" i="40"/>
  <c r="C56" i="115"/>
  <c r="C56" i="77"/>
  <c r="C56" i="29"/>
  <c r="H56" i="40"/>
  <c r="H56" i="115"/>
  <c r="H56" i="77"/>
  <c r="H56" i="29"/>
  <c r="I16" i="40"/>
  <c r="I16" i="115"/>
  <c r="I16" i="77"/>
  <c r="I16" i="29"/>
  <c r="I14" i="128"/>
  <c r="H42" i="40"/>
  <c r="H42" i="115"/>
  <c r="H42" i="77"/>
  <c r="H42" i="29"/>
  <c r="D13" i="40"/>
  <c r="D13" i="115"/>
  <c r="D13" i="29"/>
  <c r="D13" i="77"/>
  <c r="D16" i="40"/>
  <c r="D16" i="115"/>
  <c r="D16" i="77"/>
  <c r="D16" i="29"/>
  <c r="H19" i="40"/>
  <c r="H19" i="115"/>
  <c r="H19" i="77"/>
  <c r="H19" i="29"/>
  <c r="F35" i="40"/>
  <c r="F35" i="115"/>
  <c r="F35" i="77"/>
  <c r="F35" i="29"/>
  <c r="H25" i="40"/>
  <c r="H25" i="115"/>
  <c r="H25" i="77"/>
  <c r="H25" i="29"/>
  <c r="F30" i="40"/>
  <c r="F30" i="115"/>
  <c r="F30" i="77"/>
  <c r="F30" i="29"/>
  <c r="H16" i="40"/>
  <c r="H16" i="115"/>
  <c r="H16" i="77"/>
  <c r="H16" i="29"/>
  <c r="G35" i="40"/>
  <c r="G35" i="115"/>
  <c r="G35" i="29"/>
  <c r="G35" i="77"/>
  <c r="C16" i="40"/>
  <c r="C16" i="115"/>
  <c r="C16" i="77"/>
  <c r="C16" i="29"/>
  <c r="I22" i="40"/>
  <c r="I22" i="115"/>
  <c r="I22" i="29"/>
  <c r="I22" i="77"/>
  <c r="I35" i="40"/>
  <c r="I35" i="115"/>
  <c r="I35" i="77"/>
  <c r="I35" i="29"/>
  <c r="D42" i="40"/>
  <c r="D42" i="115"/>
  <c r="D42" i="77"/>
  <c r="D42" i="29"/>
  <c r="G26" i="40"/>
  <c r="G26" i="115"/>
  <c r="G26" i="77"/>
  <c r="G26" i="29"/>
  <c r="I10" i="40"/>
  <c r="I10" i="115"/>
  <c r="I10" i="77"/>
  <c r="I10" i="29"/>
  <c r="H30" i="40"/>
  <c r="H30" i="115"/>
  <c r="H30" i="77"/>
  <c r="H30" i="29"/>
  <c r="D19" i="40"/>
  <c r="D19" i="115"/>
  <c r="D19" i="77"/>
  <c r="D19" i="29"/>
  <c r="D25" i="40"/>
  <c r="D25" i="115"/>
  <c r="D25" i="77"/>
  <c r="D25" i="29"/>
  <c r="F31" i="40"/>
  <c r="F31" i="115"/>
  <c r="F31" i="29"/>
  <c r="F31" i="77"/>
  <c r="F43" i="40"/>
  <c r="F43" i="115"/>
  <c r="F43" i="77"/>
  <c r="F43" i="29"/>
  <c r="C43" i="40"/>
  <c r="C43" i="115"/>
  <c r="C43" i="77"/>
  <c r="C43" i="29"/>
  <c r="H26" i="40"/>
  <c r="H26" i="115"/>
  <c r="H26" i="77"/>
  <c r="H26" i="29"/>
  <c r="BQ99" i="43"/>
  <c r="D10" i="40"/>
  <c r="D10" i="115"/>
  <c r="D10" i="77"/>
  <c r="D10" i="29"/>
  <c r="I13" i="40"/>
  <c r="I13" i="29"/>
  <c r="I13" i="115"/>
  <c r="I13" i="77"/>
  <c r="H22" i="40"/>
  <c r="H22" i="115"/>
  <c r="H22" i="77"/>
  <c r="H22" i="29"/>
  <c r="G13" i="40"/>
  <c r="G13" i="115"/>
  <c r="G13" i="77"/>
  <c r="G13" i="29"/>
  <c r="C19" i="40"/>
  <c r="C19" i="115"/>
  <c r="C19" i="29"/>
  <c r="C19" i="77"/>
  <c r="F55" i="40"/>
  <c r="F55" i="115"/>
  <c r="F55" i="77"/>
  <c r="F55" i="29"/>
  <c r="F10" i="40"/>
  <c r="F10" i="115"/>
  <c r="F10" i="77"/>
  <c r="F10" i="29"/>
  <c r="C25" i="40"/>
  <c r="C25" i="115"/>
  <c r="C25" i="29"/>
  <c r="C25" i="77"/>
  <c r="F26" i="40"/>
  <c r="F26" i="115"/>
  <c r="F26" i="29"/>
  <c r="F26" i="77"/>
  <c r="D30" i="40"/>
  <c r="D30" i="115"/>
  <c r="D30" i="77"/>
  <c r="D30" i="29"/>
  <c r="E10" i="40"/>
  <c r="E10" i="115"/>
  <c r="E10" i="29"/>
  <c r="E10" i="77"/>
  <c r="G31" i="40"/>
  <c r="G31" i="115"/>
  <c r="G31" i="77"/>
  <c r="G31" i="29"/>
  <c r="E35" i="40"/>
  <c r="E35" i="115"/>
  <c r="E35" i="77"/>
  <c r="E35" i="29"/>
  <c r="C10" i="40"/>
  <c r="C10" i="29"/>
  <c r="C10" i="77"/>
  <c r="C10" i="115"/>
  <c r="G42" i="40"/>
  <c r="G42" i="115"/>
  <c r="G42" i="77"/>
  <c r="G42" i="29"/>
  <c r="H35" i="40"/>
  <c r="H35" i="115"/>
  <c r="H35" i="77"/>
  <c r="H35" i="29"/>
  <c r="F13" i="40"/>
  <c r="F13" i="115"/>
  <c r="F13" i="77"/>
  <c r="F13" i="29"/>
  <c r="C35" i="40"/>
  <c r="C35" i="115"/>
  <c r="C35" i="29"/>
  <c r="C35" i="77"/>
  <c r="H13" i="40"/>
  <c r="H13" i="115"/>
  <c r="H13" i="29"/>
  <c r="H13" i="77"/>
  <c r="D22" i="40"/>
  <c r="D22" i="115"/>
  <c r="D22" i="77"/>
  <c r="D22" i="29"/>
  <c r="I25" i="40"/>
  <c r="I25" i="77"/>
  <c r="I25" i="29"/>
  <c r="I25" i="115"/>
  <c r="D35" i="40"/>
  <c r="D35" i="115"/>
  <c r="D35" i="77"/>
  <c r="D35" i="29"/>
  <c r="D55" i="40"/>
  <c r="D55" i="115"/>
  <c r="D55" i="77"/>
  <c r="D55" i="29"/>
  <c r="E16" i="40"/>
  <c r="E16" i="115"/>
  <c r="E16" i="77"/>
  <c r="E16" i="29"/>
  <c r="E22" i="40"/>
  <c r="E22" i="115"/>
  <c r="E22" i="29"/>
  <c r="E22" i="77"/>
  <c r="C26" i="40"/>
  <c r="C26" i="115"/>
  <c r="C26" i="77"/>
  <c r="C26" i="29"/>
  <c r="C31" i="40"/>
  <c r="C31" i="115"/>
  <c r="C31" i="77"/>
  <c r="C31" i="29"/>
  <c r="G36" i="40"/>
  <c r="G36" i="115"/>
  <c r="G36" i="77"/>
  <c r="G36" i="29"/>
  <c r="E55" i="40"/>
  <c r="E55" i="115"/>
  <c r="E55" i="77"/>
  <c r="E55" i="29"/>
  <c r="H43" i="40"/>
  <c r="H43" i="115"/>
  <c r="H43" i="29"/>
  <c r="H43" i="77"/>
  <c r="C13" i="40"/>
  <c r="C13" i="115"/>
  <c r="C13" i="77"/>
  <c r="C13" i="29"/>
  <c r="U14" i="128"/>
  <c r="G14" i="128"/>
  <c r="I11" i="129"/>
  <c r="H10" i="40"/>
  <c r="H10" i="115"/>
  <c r="H10" i="77"/>
  <c r="H10" i="29"/>
  <c r="F22" i="40"/>
  <c r="F22" i="115"/>
  <c r="F22" i="77"/>
  <c r="F22" i="29"/>
  <c r="F42" i="40"/>
  <c r="F42" i="115"/>
  <c r="F42" i="77"/>
  <c r="F42" i="29"/>
  <c r="H55" i="40"/>
  <c r="H55" i="115"/>
  <c r="H55" i="77"/>
  <c r="H55" i="29"/>
  <c r="F16" i="40"/>
  <c r="F16" i="115"/>
  <c r="F16" i="29"/>
  <c r="F16" i="77"/>
  <c r="G22" i="40"/>
  <c r="G22" i="115"/>
  <c r="G22" i="77"/>
  <c r="G22" i="29"/>
  <c r="F19" i="40"/>
  <c r="F19" i="115"/>
  <c r="F19" i="77"/>
  <c r="F19" i="29"/>
  <c r="E14" i="118"/>
  <c r="B25" i="29"/>
  <c r="B25" i="40"/>
  <c r="B35" i="29"/>
  <c r="B35" i="40"/>
  <c r="E11" i="118"/>
  <c r="F11" i="118"/>
  <c r="B16" i="115"/>
  <c r="B19" i="115"/>
  <c r="B25" i="77"/>
  <c r="B35" i="77"/>
  <c r="Y14" i="128"/>
  <c r="D11" i="118"/>
  <c r="Y14" i="129"/>
  <c r="F14" i="118"/>
  <c r="BN99" i="45"/>
  <c r="BN58" i="45"/>
  <c r="BP58" i="45"/>
  <c r="F21" i="32"/>
  <c r="F8" i="34"/>
  <c r="J14" i="129"/>
  <c r="J14" i="128"/>
  <c r="M11" i="129"/>
  <c r="M11" i="128"/>
  <c r="Q11" i="129"/>
  <c r="Q11" i="128"/>
  <c r="U11" i="129"/>
  <c r="U11" i="128"/>
  <c r="Y11" i="129"/>
  <c r="Y11" i="128"/>
  <c r="B11" i="145"/>
  <c r="B11" i="38"/>
  <c r="B11" i="129"/>
  <c r="B11" i="41"/>
  <c r="B11" i="128"/>
  <c r="B11" i="127"/>
  <c r="B11" i="37"/>
  <c r="F11" i="129"/>
  <c r="F11" i="128"/>
  <c r="J11" i="129"/>
  <c r="J11" i="128"/>
  <c r="N11" i="129"/>
  <c r="N11" i="128"/>
  <c r="R11" i="129"/>
  <c r="R11" i="128"/>
  <c r="V11" i="129"/>
  <c r="V11" i="128"/>
  <c r="Z11" i="129"/>
  <c r="Z11" i="128"/>
  <c r="C11" i="129"/>
  <c r="C11" i="128"/>
  <c r="G11" i="129"/>
  <c r="G11" i="128"/>
  <c r="K11" i="129"/>
  <c r="K11" i="128"/>
  <c r="O11" i="129"/>
  <c r="O11" i="128"/>
  <c r="S11" i="129"/>
  <c r="S11" i="128"/>
  <c r="W11" i="129"/>
  <c r="W11" i="128"/>
  <c r="D14" i="129"/>
  <c r="D14" i="128"/>
  <c r="H14" i="129"/>
  <c r="H14" i="128"/>
  <c r="L14" i="128"/>
  <c r="L14" i="129"/>
  <c r="P14" i="128"/>
  <c r="P14" i="129"/>
  <c r="T14" i="129"/>
  <c r="T14" i="128"/>
  <c r="X14" i="129"/>
  <c r="X14" i="128"/>
  <c r="Z14" i="129"/>
  <c r="Z14" i="128"/>
  <c r="N14" i="129"/>
  <c r="N14" i="128"/>
  <c r="E11" i="129"/>
  <c r="E11" i="128"/>
  <c r="B14" i="145"/>
  <c r="B14" i="38"/>
  <c r="B14" i="41"/>
  <c r="B14" i="129"/>
  <c r="B14" i="128"/>
  <c r="B14" i="127"/>
  <c r="B14" i="37"/>
  <c r="R14" i="129"/>
  <c r="R14" i="128"/>
  <c r="D11" i="129"/>
  <c r="D11" i="128"/>
  <c r="H11" i="129"/>
  <c r="H11" i="128"/>
  <c r="L11" i="129"/>
  <c r="L11" i="128"/>
  <c r="P11" i="129"/>
  <c r="P11" i="128"/>
  <c r="T11" i="129"/>
  <c r="T11" i="128"/>
  <c r="X11" i="129"/>
  <c r="X11" i="128"/>
  <c r="F14" i="129"/>
  <c r="F14" i="128"/>
  <c r="V14" i="129"/>
  <c r="V14" i="128"/>
  <c r="BO58" i="45"/>
  <c r="BQ58" i="45"/>
  <c r="BP99" i="43"/>
  <c r="BP58" i="43"/>
  <c r="B10" i="115"/>
  <c r="B10" i="40"/>
  <c r="BL99" i="45"/>
  <c r="BL58" i="45"/>
  <c r="C14" i="32"/>
  <c r="C7" i="35"/>
  <c r="B11" i="91"/>
  <c r="B11" i="94"/>
  <c r="B11" i="92"/>
  <c r="B10" i="29"/>
  <c r="B11" i="93"/>
  <c r="B7" i="35"/>
  <c r="B21" i="32"/>
  <c r="B8" i="34"/>
  <c r="B27" i="32"/>
  <c r="B20" i="32"/>
  <c r="B7" i="34"/>
  <c r="BO99" i="43"/>
  <c r="BO58" i="43"/>
  <c r="BL99" i="44"/>
  <c r="BL58" i="44"/>
  <c r="BB99" i="45"/>
  <c r="BB58" i="45"/>
  <c r="BM99" i="45"/>
  <c r="BM58" i="45"/>
  <c r="BB99" i="44"/>
  <c r="BB58" i="44"/>
  <c r="B26" i="40"/>
  <c r="B26" i="115"/>
  <c r="B26" i="77"/>
  <c r="B26" i="29"/>
  <c r="B31" i="40"/>
  <c r="B31" i="115"/>
  <c r="B31" i="77"/>
  <c r="B31" i="29"/>
  <c r="D21" i="32"/>
  <c r="D8" i="34"/>
  <c r="D28" i="32"/>
  <c r="B36" i="40"/>
  <c r="B36" i="115"/>
  <c r="B36" i="77"/>
  <c r="B36" i="29"/>
  <c r="B56" i="40"/>
  <c r="B56" i="115"/>
  <c r="B56" i="77"/>
  <c r="B56" i="29"/>
  <c r="E28" i="32"/>
  <c r="E21" i="32"/>
  <c r="E8" i="34"/>
  <c r="D27" i="32"/>
  <c r="D20" i="32"/>
  <c r="D7" i="34"/>
  <c r="BP99" i="44"/>
  <c r="BP58" i="44"/>
  <c r="BN99" i="43"/>
  <c r="BN58" i="43"/>
  <c r="C20" i="32"/>
  <c r="C7" i="34"/>
  <c r="C27" i="32"/>
  <c r="BQ58" i="44"/>
  <c r="BQ99" i="44"/>
  <c r="B43" i="40"/>
  <c r="B43" i="115"/>
  <c r="B43" i="29"/>
  <c r="B43" i="77"/>
  <c r="G57" i="40"/>
  <c r="G57" i="115"/>
  <c r="G57" i="77"/>
  <c r="G57" i="29"/>
  <c r="F57" i="40"/>
  <c r="F57" i="77"/>
  <c r="F57" i="29"/>
  <c r="F57" i="115"/>
  <c r="I43" i="40"/>
  <c r="I43" i="115"/>
  <c r="I43" i="77"/>
  <c r="I43" i="29"/>
  <c r="H44" i="40"/>
  <c r="H44" i="115"/>
  <c r="H44" i="77"/>
  <c r="H44" i="29"/>
  <c r="C57" i="40"/>
  <c r="C57" i="115"/>
  <c r="C57" i="77"/>
  <c r="C57" i="29"/>
  <c r="D36" i="40"/>
  <c r="D36" i="115"/>
  <c r="D36" i="77"/>
  <c r="D36" i="29"/>
  <c r="E36" i="40"/>
  <c r="E36" i="115"/>
  <c r="E36" i="77"/>
  <c r="E36" i="29"/>
  <c r="D31" i="40"/>
  <c r="D31" i="115"/>
  <c r="D31" i="77"/>
  <c r="D31" i="29"/>
  <c r="C37" i="40"/>
  <c r="C37" i="77"/>
  <c r="C37" i="29"/>
  <c r="C37" i="115"/>
  <c r="G43" i="40"/>
  <c r="G43" i="115"/>
  <c r="G43" i="77"/>
  <c r="G43" i="29"/>
  <c r="E56" i="40"/>
  <c r="E56" i="115"/>
  <c r="E56" i="77"/>
  <c r="E56" i="29"/>
  <c r="F27" i="40"/>
  <c r="F27" i="115"/>
  <c r="F27" i="77"/>
  <c r="F27" i="29"/>
  <c r="F44" i="40"/>
  <c r="F44" i="115"/>
  <c r="F44" i="77"/>
  <c r="F44" i="29"/>
  <c r="I31" i="40"/>
  <c r="I31" i="115"/>
  <c r="I31" i="77"/>
  <c r="I31" i="29"/>
  <c r="H32" i="40"/>
  <c r="H32" i="115"/>
  <c r="H32" i="77"/>
  <c r="H32" i="29"/>
  <c r="G37" i="40"/>
  <c r="G37" i="77"/>
  <c r="G37" i="29"/>
  <c r="G37" i="115"/>
  <c r="F32" i="40"/>
  <c r="F32" i="115"/>
  <c r="F32" i="77"/>
  <c r="F32" i="29"/>
  <c r="E43" i="40"/>
  <c r="E43" i="115"/>
  <c r="E43" i="77"/>
  <c r="E43" i="29"/>
  <c r="H31" i="40"/>
  <c r="H31" i="115"/>
  <c r="H31" i="77"/>
  <c r="H31" i="29"/>
  <c r="G27" i="40"/>
  <c r="G27" i="115"/>
  <c r="G27" i="77"/>
  <c r="G27" i="29"/>
  <c r="I36" i="40"/>
  <c r="I36" i="115"/>
  <c r="I36" i="77"/>
  <c r="I36" i="29"/>
  <c r="G56" i="40"/>
  <c r="G56" i="77"/>
  <c r="G56" i="29"/>
  <c r="G56" i="115"/>
  <c r="H57" i="40"/>
  <c r="H57" i="115"/>
  <c r="H57" i="29"/>
  <c r="H57" i="77"/>
  <c r="C44" i="40"/>
  <c r="C44" i="115"/>
  <c r="C44" i="29"/>
  <c r="C44" i="77"/>
  <c r="E31" i="40"/>
  <c r="E31" i="115"/>
  <c r="E31" i="77"/>
  <c r="E31" i="29"/>
  <c r="C32" i="40"/>
  <c r="C32" i="115"/>
  <c r="C32" i="77"/>
  <c r="C32" i="29"/>
  <c r="F37" i="40"/>
  <c r="F37" i="115"/>
  <c r="F37" i="77"/>
  <c r="F37" i="29"/>
  <c r="I26" i="40"/>
  <c r="I26" i="115"/>
  <c r="I26" i="77"/>
  <c r="I26" i="29"/>
  <c r="G32" i="40"/>
  <c r="G32" i="77"/>
  <c r="G32" i="29"/>
  <c r="G32" i="115"/>
  <c r="I56" i="40"/>
  <c r="I56" i="115"/>
  <c r="I56" i="77"/>
  <c r="I56" i="29"/>
  <c r="D56" i="40"/>
  <c r="D56" i="115"/>
  <c r="D56" i="77"/>
  <c r="D56" i="29"/>
  <c r="H27" i="40"/>
  <c r="H27" i="115"/>
  <c r="H27" i="77"/>
  <c r="H27" i="29"/>
  <c r="E26" i="40"/>
  <c r="E26" i="115"/>
  <c r="E26" i="77"/>
  <c r="E26" i="29"/>
  <c r="D26" i="40"/>
  <c r="D26" i="77"/>
  <c r="D26" i="29"/>
  <c r="D26" i="115"/>
  <c r="H37" i="40"/>
  <c r="H37" i="115"/>
  <c r="H37" i="77"/>
  <c r="H37" i="29"/>
  <c r="G44" i="40"/>
  <c r="G44" i="115"/>
  <c r="G44" i="77"/>
  <c r="G44" i="29"/>
  <c r="C27" i="40"/>
  <c r="C27" i="115"/>
  <c r="C27" i="77"/>
  <c r="C27" i="29"/>
  <c r="D43" i="40"/>
  <c r="D43" i="115"/>
  <c r="D43" i="29"/>
  <c r="D43" i="77"/>
  <c r="C28" i="32"/>
  <c r="C21" i="32"/>
  <c r="C8" i="34"/>
  <c r="B44" i="40"/>
  <c r="B44" i="115"/>
  <c r="B44" i="77"/>
  <c r="B44" i="29"/>
  <c r="B37" i="40"/>
  <c r="B37" i="115"/>
  <c r="B37" i="77"/>
  <c r="B37" i="29"/>
  <c r="B27" i="40"/>
  <c r="B27" i="115"/>
  <c r="B27" i="77"/>
  <c r="B27" i="29"/>
  <c r="B57" i="40"/>
  <c r="B57" i="115"/>
  <c r="B57" i="77"/>
  <c r="B57" i="29"/>
  <c r="B32" i="40"/>
  <c r="B32" i="115"/>
  <c r="B32" i="77"/>
  <c r="B32" i="29"/>
  <c r="G45" i="40"/>
  <c r="G45" i="115"/>
  <c r="G45" i="77"/>
  <c r="G45" i="29"/>
  <c r="D27" i="40"/>
  <c r="D27" i="115"/>
  <c r="D27" i="77"/>
  <c r="D27" i="29"/>
  <c r="C58" i="40"/>
  <c r="C58" i="29"/>
  <c r="C58" i="115"/>
  <c r="C58" i="77"/>
  <c r="D37" i="40"/>
  <c r="D37" i="115"/>
  <c r="D37" i="77"/>
  <c r="D37" i="29"/>
  <c r="C38" i="40"/>
  <c r="C38" i="115"/>
  <c r="C38" i="77"/>
  <c r="C38" i="29"/>
  <c r="I37" i="40"/>
  <c r="I37" i="115"/>
  <c r="I37" i="29"/>
  <c r="I37" i="77"/>
  <c r="G38" i="40"/>
  <c r="G38" i="115"/>
  <c r="G38" i="77"/>
  <c r="G38" i="29"/>
  <c r="I32" i="40"/>
  <c r="I32" i="115"/>
  <c r="I32" i="77"/>
  <c r="I32" i="29"/>
  <c r="I44" i="40"/>
  <c r="I44" i="77"/>
  <c r="I44" i="29"/>
  <c r="I44" i="115"/>
  <c r="F38" i="40"/>
  <c r="F38" i="115"/>
  <c r="F38" i="77"/>
  <c r="F38" i="29"/>
  <c r="D57" i="40"/>
  <c r="D57" i="115"/>
  <c r="D57" i="77"/>
  <c r="D57" i="29"/>
  <c r="D44" i="40"/>
  <c r="D44" i="115"/>
  <c r="D44" i="77"/>
  <c r="D44" i="29"/>
  <c r="E44" i="77"/>
  <c r="E44" i="29"/>
  <c r="E44" i="40"/>
  <c r="E44" i="115"/>
  <c r="F58" i="40"/>
  <c r="F58" i="115"/>
  <c r="F58" i="77"/>
  <c r="F58" i="29"/>
  <c r="H45" i="40"/>
  <c r="H45" i="115"/>
  <c r="H45" i="77"/>
  <c r="H45" i="29"/>
  <c r="E27" i="40"/>
  <c r="E27" i="115"/>
  <c r="E27" i="29"/>
  <c r="E27" i="77"/>
  <c r="I27" i="40"/>
  <c r="I27" i="115"/>
  <c r="I27" i="29"/>
  <c r="I27" i="77"/>
  <c r="F45" i="40"/>
  <c r="F45" i="115"/>
  <c r="F45" i="29"/>
  <c r="F45" i="77"/>
  <c r="C45" i="40"/>
  <c r="C45" i="115"/>
  <c r="C45" i="77"/>
  <c r="C45" i="29"/>
  <c r="D32" i="40"/>
  <c r="D32" i="115"/>
  <c r="D32" i="77"/>
  <c r="D32" i="29"/>
  <c r="E32" i="40"/>
  <c r="E32" i="115"/>
  <c r="E32" i="29"/>
  <c r="E32" i="77"/>
  <c r="G58" i="40"/>
  <c r="G58" i="115"/>
  <c r="G58" i="29"/>
  <c r="G58" i="77"/>
  <c r="H38" i="40"/>
  <c r="H38" i="115"/>
  <c r="H38" i="29"/>
  <c r="H38" i="77"/>
  <c r="E57" i="40"/>
  <c r="E57" i="77"/>
  <c r="E57" i="29"/>
  <c r="E57" i="115"/>
  <c r="H58" i="40"/>
  <c r="H58" i="77"/>
  <c r="H58" i="29"/>
  <c r="H58" i="115"/>
  <c r="E37" i="40"/>
  <c r="E37" i="115"/>
  <c r="E37" i="77"/>
  <c r="E37" i="29"/>
  <c r="I57" i="40"/>
  <c r="I57" i="115"/>
  <c r="I57" i="77"/>
  <c r="I57" i="29"/>
  <c r="B58" i="40"/>
  <c r="B58" i="115"/>
  <c r="B58" i="77"/>
  <c r="B58" i="29"/>
  <c r="B45" i="40"/>
  <c r="B45" i="115"/>
  <c r="B45" i="77"/>
  <c r="B45" i="29"/>
  <c r="B38" i="40"/>
  <c r="B38" i="115"/>
  <c r="B38" i="77"/>
  <c r="B38" i="29"/>
  <c r="F46" i="40"/>
  <c r="F46" i="115"/>
  <c r="F46" i="77"/>
  <c r="F46" i="29"/>
  <c r="I38" i="40"/>
  <c r="I38" i="115"/>
  <c r="I38" i="77"/>
  <c r="I38" i="29"/>
  <c r="H46" i="40"/>
  <c r="H46" i="115"/>
  <c r="H46" i="77"/>
  <c r="H46" i="29"/>
  <c r="H39" i="40"/>
  <c r="H39" i="115"/>
  <c r="H39" i="77"/>
  <c r="H39" i="29"/>
  <c r="C46" i="40"/>
  <c r="C46" i="115"/>
  <c r="C46" i="77"/>
  <c r="C46" i="29"/>
  <c r="E45" i="40"/>
  <c r="E45" i="115"/>
  <c r="E45" i="77"/>
  <c r="E45" i="29"/>
  <c r="F39" i="40"/>
  <c r="F39" i="115"/>
  <c r="F39" i="77"/>
  <c r="F39" i="29"/>
  <c r="D45" i="40"/>
  <c r="D45" i="77"/>
  <c r="D45" i="29"/>
  <c r="D45" i="115"/>
  <c r="D38" i="40"/>
  <c r="D38" i="115"/>
  <c r="D38" i="29"/>
  <c r="D38" i="77"/>
  <c r="G46" i="40"/>
  <c r="G46" i="77"/>
  <c r="G46" i="29"/>
  <c r="G46" i="115"/>
  <c r="I58" i="115"/>
  <c r="I58" i="40"/>
  <c r="I58" i="77"/>
  <c r="I58" i="29"/>
  <c r="E38" i="40"/>
  <c r="E38" i="115"/>
  <c r="E38" i="77"/>
  <c r="E38" i="29"/>
  <c r="C39" i="40"/>
  <c r="C39" i="115"/>
  <c r="C39" i="29"/>
  <c r="C39" i="77"/>
  <c r="E58" i="40"/>
  <c r="E58" i="115"/>
  <c r="E58" i="77"/>
  <c r="E58" i="29"/>
  <c r="I45" i="40"/>
  <c r="I45" i="115"/>
  <c r="I45" i="77"/>
  <c r="I45" i="29"/>
  <c r="D58" i="40"/>
  <c r="D58" i="115"/>
  <c r="D58" i="77"/>
  <c r="D58" i="29"/>
  <c r="G39" i="40"/>
  <c r="G39" i="115"/>
  <c r="G39" i="29"/>
  <c r="G39" i="77"/>
  <c r="B39" i="40"/>
  <c r="B39" i="115"/>
  <c r="B39" i="77"/>
  <c r="B39" i="29"/>
  <c r="B46" i="40"/>
  <c r="B46" i="115"/>
  <c r="B46" i="29"/>
  <c r="B46" i="77"/>
  <c r="C47" i="40"/>
  <c r="C47" i="115"/>
  <c r="C47" i="77"/>
  <c r="C47" i="29"/>
  <c r="E46" i="40"/>
  <c r="E46" i="115"/>
  <c r="E46" i="29"/>
  <c r="E46" i="77"/>
  <c r="F47" i="40"/>
  <c r="F47" i="115"/>
  <c r="F47" i="77"/>
  <c r="F47" i="29"/>
  <c r="D39" i="40"/>
  <c r="D39" i="115"/>
  <c r="D39" i="77"/>
  <c r="D39" i="29"/>
  <c r="G47" i="40"/>
  <c r="G47" i="115"/>
  <c r="G47" i="77"/>
  <c r="G47" i="29"/>
  <c r="D46" i="40"/>
  <c r="D46" i="115"/>
  <c r="D46" i="77"/>
  <c r="D46" i="29"/>
  <c r="E39" i="40"/>
  <c r="E39" i="115"/>
  <c r="E39" i="77"/>
  <c r="E39" i="29"/>
  <c r="I39" i="40"/>
  <c r="I39" i="77"/>
  <c r="I39" i="29"/>
  <c r="I39" i="115"/>
  <c r="I46" i="40"/>
  <c r="I46" i="115"/>
  <c r="I46" i="29"/>
  <c r="I46" i="77"/>
  <c r="H47" i="40"/>
  <c r="H47" i="115"/>
  <c r="H47" i="77"/>
  <c r="H47" i="29"/>
  <c r="B47" i="40"/>
  <c r="B47" i="115"/>
  <c r="B47" i="77"/>
  <c r="B47" i="29"/>
  <c r="F48" i="40"/>
  <c r="F48" i="115"/>
  <c r="F48" i="77"/>
  <c r="F48" i="29"/>
  <c r="E47" i="40"/>
  <c r="E47" i="115"/>
  <c r="E47" i="77"/>
  <c r="E47" i="29"/>
  <c r="C48" i="40"/>
  <c r="C48" i="115"/>
  <c r="C48" i="77"/>
  <c r="C48" i="29"/>
  <c r="H48" i="40"/>
  <c r="H48" i="115"/>
  <c r="H48" i="77"/>
  <c r="H48" i="29"/>
  <c r="D47" i="40"/>
  <c r="D47" i="115"/>
  <c r="D47" i="29"/>
  <c r="D47" i="77"/>
  <c r="I47" i="40"/>
  <c r="I47" i="115"/>
  <c r="I47" i="77"/>
  <c r="I47" i="29"/>
  <c r="G48" i="40"/>
  <c r="G48" i="115"/>
  <c r="G48" i="29"/>
  <c r="G48" i="77"/>
  <c r="B48" i="40"/>
  <c r="B48" i="115"/>
  <c r="B48" i="77"/>
  <c r="B48" i="29"/>
  <c r="E48" i="40"/>
  <c r="E48" i="77"/>
  <c r="E48" i="29"/>
  <c r="E48" i="115"/>
  <c r="D48" i="40"/>
  <c r="D48" i="115"/>
  <c r="D48" i="77"/>
  <c r="D48" i="29"/>
  <c r="I48" i="40"/>
  <c r="I48" i="115"/>
  <c r="I48" i="77"/>
  <c r="I48" i="29"/>
</calcChain>
</file>

<file path=xl/sharedStrings.xml><?xml version="1.0" encoding="utf-8"?>
<sst xmlns="http://schemas.openxmlformats.org/spreadsheetml/2006/main" count="2911" uniqueCount="403">
  <si>
    <t>BB</t>
  </si>
  <si>
    <t>Делюкс с двумя раздельными кроватями</t>
  </si>
  <si>
    <t>Представительский Делюкс с двумя кроватями</t>
  </si>
  <si>
    <t>Люкс</t>
  </si>
  <si>
    <t>Семейный однокомнатный полулюкс</t>
  </si>
  <si>
    <t>Семейный однокомнатный улучшенный люкс</t>
  </si>
  <si>
    <t>Семейный двухкомнатный люкс</t>
  </si>
  <si>
    <t>Семейный люкс представительский с двумя спальнями</t>
  </si>
  <si>
    <t>Семейный люкс "Гранд" с тремя спальнями</t>
  </si>
  <si>
    <t>Семейный люкс "Премьер" с четырьмя спальнями</t>
  </si>
  <si>
    <t>Пентхаус</t>
  </si>
  <si>
    <t>Президентский Люкс</t>
  </si>
  <si>
    <t>Сочи Марриотт Красная Поляна</t>
  </si>
  <si>
    <t>от 1 до 6</t>
  </si>
  <si>
    <t>от 1 до 4</t>
  </si>
  <si>
    <t>от 1 до 8</t>
  </si>
  <si>
    <t>OPEN RATES</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</si>
  <si>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</si>
  <si>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</si>
  <si>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</si>
  <si>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</si>
  <si>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</si>
  <si>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</si>
  <si>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</si>
  <si>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</si>
  <si>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NETTO RATES 20%</t>
  </si>
  <si>
    <t xml:space="preserve">Делюкс </t>
  </si>
  <si>
    <t xml:space="preserve">Представительский Делюкс </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</si>
  <si>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</si>
  <si>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</si>
  <si>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</si>
  <si>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</si>
  <si>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</si>
  <si>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</si>
  <si>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</si>
  <si>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</si>
  <si>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</si>
  <si>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от 1 до 2</t>
  </si>
  <si>
    <t>OPEN RATES Горный Детокс</t>
  </si>
  <si>
    <t>NETTO RATES Горный Детокс</t>
  </si>
  <si>
    <t>Период бронирования: с 05.08.2020 по 13.12.2020​</t>
  </si>
  <si>
    <t>Минимальный период проживания: 2 ночи</t>
  </si>
  <si>
    <r>
      <rPr>
        <b/>
        <sz val="11"/>
        <color theme="1"/>
        <rFont val="Calibri"/>
        <family val="2"/>
        <charset val="204"/>
        <scheme val="minor"/>
      </rPr>
      <t>Тариф включает:</t>
    </r>
    <r>
      <rPr>
        <sz val="10"/>
        <rFont val="Arial Cyr"/>
        <charset val="204"/>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1"/>
        <color theme="1"/>
        <rFont val="Calibri"/>
        <family val="2"/>
        <charset val="204"/>
        <scheme val="minor"/>
      </rPr>
      <t>Минимальный период проживания:</t>
    </r>
    <r>
      <rPr>
        <sz val="11"/>
        <color theme="1"/>
        <rFont val="Calibri"/>
        <family val="2"/>
        <charset val="204"/>
        <scheme val="minor"/>
      </rPr>
      <t xml:space="preserve"> 2 ночи</t>
    </r>
    <r>
      <rPr>
        <sz val="10"/>
        <rFont val="Arial Cyr"/>
        <charset val="204"/>
      </rPr>
      <t xml:space="preserve">
</t>
    </r>
    <r>
      <rPr>
        <b/>
        <sz val="11"/>
        <color theme="1"/>
        <rFont val="Calibri"/>
        <family val="2"/>
        <charset val="204"/>
        <scheme val="minor"/>
      </rPr>
      <t>Политика отмены:</t>
    </r>
    <r>
      <rPr>
        <sz val="10"/>
        <rFont val="Arial Cyr"/>
        <charset val="204"/>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</si>
  <si>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</si>
  <si>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</si>
  <si>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OPEN RATES Яркие Каникулы</t>
  </si>
  <si>
    <t>NETTO RATES Яркие Каникулы</t>
  </si>
  <si>
    <t>Период проживания: с 02.10.2020 по 08.11.2020​​</t>
  </si>
  <si>
    <t>Период бронирования: с 21.08.2020 по 07.11.2020​</t>
  </si>
  <si>
    <t>Дополнительно единоразово оплачивается купонная книга по тарифу 500 руб. за взрослого гостя, 400 руб за ребенка от 7 до 12 лет.</t>
  </si>
  <si>
    <r>
      <rPr>
        <b/>
        <sz val="9"/>
        <color theme="1"/>
        <rFont val="Calibri"/>
        <family val="2"/>
        <charset val="204"/>
        <scheme val="minor"/>
      </rPr>
      <t>Тариф включает:</t>
    </r>
    <r>
      <rPr>
        <sz val="9"/>
        <color theme="1"/>
        <rFont val="Calibri"/>
        <family val="2"/>
        <scheme val="minor"/>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theme="1"/>
        <rFont val="Calibri"/>
        <family val="2"/>
        <charset val="204"/>
        <scheme val="minor"/>
      </rPr>
      <t>Политика отмены:</t>
    </r>
    <r>
      <rPr>
        <sz val="9"/>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</si>
  <si>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 xml:space="preserve">NETTO RATES </t>
  </si>
  <si>
    <t>Желтым карандашом выделены изменения периодов / стоимости номеров в данных периодах, прошу проверить.</t>
  </si>
  <si>
    <t>Акция закрыта 01.10.2020</t>
  </si>
  <si>
    <r>
      <t xml:space="preserve">Дополнительно единоразово оплачивается купонная книга по тарифу </t>
    </r>
    <r>
      <rPr>
        <b/>
        <sz val="11"/>
        <color rgb="FFFF0000"/>
        <rFont val="Calibri"/>
        <family val="2"/>
        <charset val="204"/>
        <scheme val="minor"/>
      </rPr>
      <t>850 руб. за взрослого гостя, 500 руб за ребенка от 7 до 12 лет (начиная со 2/10/2020 для гостей доступен билет на все КД по этой стоимости)</t>
    </r>
    <r>
      <rPr>
        <b/>
        <sz val="11"/>
        <color theme="1"/>
        <rFont val="Calibri"/>
        <family val="2"/>
        <charset val="204"/>
        <scheme val="minor"/>
      </rPr>
      <t>. Ранее был предоставлен только проход на водопад Поликаря по стоимости 500 руб. за взрослого гостя, 400 руб за ребенка от 7 до 12 лет.</t>
    </r>
  </si>
  <si>
    <t>Netto RATES на сайтах</t>
  </si>
  <si>
    <t>1100 / 2200</t>
  </si>
  <si>
    <t xml:space="preserve">Netto RATES </t>
  </si>
  <si>
    <t>10.12.2020-15.12.2020</t>
  </si>
  <si>
    <t>29.11.2020-30.11.2020</t>
  </si>
  <si>
    <t>10.12.202-15.12.2020</t>
  </si>
  <si>
    <t>Сочи Марриотт Красная Поляна 5*/ Sochi Marriott Krasnaya Polyana 5*</t>
  </si>
  <si>
    <t>C завтраками/ Bed and breakfast</t>
  </si>
  <si>
    <t>Делюкс/ Deluxe</t>
  </si>
  <si>
    <t>Представительский Делюкс/ Executive</t>
  </si>
  <si>
    <t>Люкс/ Deluxe Suite</t>
  </si>
  <si>
    <t>Семейный однокомнатный полулюкс/ 1BR Junior Family Suite</t>
  </si>
  <si>
    <t>Семейный однокомнатный улучшенный люкс/ 1BR Deluxe Family Suite</t>
  </si>
  <si>
    <t>Семейный двухкомнатный люкс/ 2BR Deluxe Family Suite</t>
  </si>
  <si>
    <t>Семейный люкс представительский с двумя спальнями/ 2BR Superior Family Suite</t>
  </si>
  <si>
    <t>Семейный люкс "Гранд" с тремя спальнями/ 3BR Grand Family Suite</t>
  </si>
  <si>
    <t>Семейный люкс "Премьер" с четырьмя спальнями/ 4BR Premier Family Suite</t>
  </si>
  <si>
    <t>Президентский Люкс/ Presidential Suite</t>
  </si>
  <si>
    <t>Пентхаус/ Penthouse</t>
  </si>
  <si>
    <t>В стоимость включено/ Rates include:</t>
  </si>
  <si>
    <t>Завтрак/ Breakfast;</t>
  </si>
  <si>
    <t>Бесплатный беспроводной интернет на всей территории отеля/ Wi-Fi;</t>
  </si>
  <si>
    <t>Пользование термальной зоной СПА и тренажерным залом/ free GYM and SPA</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</si>
  <si>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</si>
  <si>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</si>
  <si>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</si>
  <si>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Условия аннуляции/ Cancellation policy:</t>
  </si>
  <si>
    <t>Специальный тариф "Горный детокс"/ "Mountain detox" special rates</t>
  </si>
  <si>
    <t>Условия/ Conditions:</t>
  </si>
  <si>
    <r>
      <t xml:space="preserve">Дополнительно единоразово оплачивается купонная книга по тарифу </t>
    </r>
    <r>
      <rPr>
        <b/>
        <sz val="9"/>
        <rFont val="Times New Roman"/>
        <family val="1"/>
        <charset val="204"/>
      </rPr>
      <t xml:space="preserve">850 </t>
    </r>
    <r>
      <rPr>
        <sz val="9"/>
        <rFont val="Times New Roman"/>
        <family val="1"/>
        <charset val="204"/>
      </rPr>
      <t xml:space="preserve">руб. за взрослого гостя, </t>
    </r>
    <r>
      <rPr>
        <b/>
        <sz val="9"/>
        <rFont val="Times New Roman"/>
        <family val="1"/>
        <charset val="204"/>
      </rPr>
      <t>500</t>
    </r>
    <r>
      <rPr>
        <sz val="9"/>
        <rFont val="Times New Roman"/>
        <family val="1"/>
        <charset val="204"/>
      </rPr>
      <t xml:space="preserve"> руб за ребенка от</t>
    </r>
    <r>
      <rPr>
        <b/>
        <sz val="9"/>
        <rFont val="Times New Roman"/>
        <family val="1"/>
        <charset val="204"/>
      </rPr>
      <t xml:space="preserve"> 7</t>
    </r>
    <r>
      <rPr>
        <sz val="9"/>
        <rFont val="Times New Roman"/>
        <family val="1"/>
        <charset val="204"/>
      </rPr>
      <t xml:space="preserve"> до </t>
    </r>
    <r>
      <rPr>
        <b/>
        <sz val="9"/>
        <rFont val="Times New Roman"/>
        <family val="1"/>
        <charset val="204"/>
      </rPr>
      <t>12</t>
    </r>
    <r>
      <rPr>
        <sz val="9"/>
        <rFont val="Times New Roman"/>
        <family val="1"/>
        <charset val="204"/>
      </rPr>
      <t xml:space="preserve"> лет/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t>
    </r>
    <r>
      <rPr>
        <b/>
        <sz val="9"/>
        <rFont val="Times New Roman"/>
        <family val="1"/>
        <charset val="204"/>
      </rPr>
      <t>7</t>
    </r>
    <r>
      <rPr>
        <sz val="9"/>
        <rFont val="Times New Roman"/>
        <family val="1"/>
        <charset val="204"/>
      </rPr>
      <t xml:space="preserve">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</si>
  <si>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</si>
  <si>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</si>
  <si>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</si>
  <si>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t>Обед и ужин по детокс-меню/ Full board (Detox menu);</t>
  </si>
  <si>
    <t>Пользование термальной зоной СПА и тренажерным залом/ free GYM and SPA;</t>
  </si>
  <si>
    <t>НДС 20% (в рублях) за номер в сутки/ VAT 20%;</t>
  </si>
  <si>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</si>
  <si>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</si>
  <si>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</si>
  <si>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</si>
  <si>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</si>
  <si>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</si>
  <si>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 xml:space="preserve">C завтраками/ Bed and breakfast  </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</si>
  <si>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</si>
  <si>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</si>
  <si>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</si>
  <si>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</si>
  <si>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</si>
  <si>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r>
      <rPr>
        <b/>
        <sz val="9"/>
        <color theme="1"/>
        <rFont val="Times New Roman"/>
        <family val="1"/>
        <charset val="204"/>
      </rPr>
      <t>1700</t>
    </r>
    <r>
      <rPr>
        <sz val="9"/>
        <color theme="1"/>
        <rFont val="Times New Roman"/>
        <family val="1"/>
        <charset val="204"/>
      </rPr>
      <t xml:space="preserve"> рублей - взрослый, 95</t>
    </r>
    <r>
      <rPr>
        <b/>
        <sz val="9"/>
        <color theme="1"/>
        <rFont val="Times New Roman"/>
        <family val="1"/>
        <charset val="204"/>
      </rPr>
      <t>0</t>
    </r>
    <r>
      <rPr>
        <sz val="9"/>
        <color theme="1"/>
        <rFont val="Times New Roman"/>
        <family val="1"/>
        <charset val="204"/>
      </rPr>
      <t xml:space="preserve"> рублей - детский/ 1700 adult, 950 rubles - child;</t>
    </r>
  </si>
  <si>
    <t>the reservation can be canceled without penalty up to 24 hours before arrival. Cancellation after the specified time - a penalty - the cost of the first night of stay.</t>
  </si>
  <si>
    <t xml:space="preserve">Купонная книга / Coupon book </t>
  </si>
  <si>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</si>
  <si>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</si>
  <si>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</si>
  <si>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</si>
  <si>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</si>
  <si>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</si>
  <si>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</si>
  <si>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</si>
  <si>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</si>
  <si>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</si>
  <si>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t>10.  Заточка канта или горячее нанесение парафина (на выбор) в ски-сервисе</t>
  </si>
  <si>
    <t>Специальный тариф "Яркие Весенние Каникулы"</t>
  </si>
  <si>
    <t>12.04.2021-30.04.2021 - 1100 рублей - взрослый 600 рублей - детский/ 12.04.2021-30.04.2021 - 1100  rubles - adult, 600 - child.</t>
  </si>
  <si>
    <t>11.01.2021-11.04.2021 - 1700 рублей - взрослый 950 рублей - детский/ 11.01.2021-11.04.2021 - 1700  rubles - adult, 950 - child.</t>
  </si>
  <si>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</si>
  <si>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1 дневной спортивный ски-пасс в любой день размещения</t>
    </r>
    <r>
      <rPr>
        <b/>
        <i/>
        <sz val="9"/>
        <rFont val="Times New Roman"/>
        <family val="1"/>
        <charset val="204"/>
      </rPr>
      <t>*</t>
    </r>
    <r>
      <rPr>
        <b/>
        <sz val="9"/>
        <rFont val="Times New Roman"/>
        <family val="1"/>
        <charset val="204"/>
      </rPr>
      <t>/ 1 Ski-pass (sporty) per person per stay</t>
    </r>
    <r>
      <rPr>
        <b/>
        <i/>
        <sz val="9"/>
        <rFont val="Times New Roman"/>
        <family val="1"/>
        <charset val="204"/>
      </rPr>
      <t>*</t>
    </r>
  </si>
  <si>
    <t>06.10.2020-10.10.2020</t>
  </si>
  <si>
    <t>11.10.2020-14.10.2020</t>
  </si>
  <si>
    <t>15.10.2020-17.10.2020</t>
  </si>
  <si>
    <t>18.10.2020-07.11.2020</t>
  </si>
  <si>
    <t>08.11.2020-10.12.2020</t>
  </si>
  <si>
    <t>11.12.2020-17.12.2020</t>
  </si>
  <si>
    <t>18.12.2020-19.12.2020</t>
  </si>
  <si>
    <t>BAR - 10%</t>
  </si>
  <si>
    <r>
      <t>Минимальный период проживания: </t>
    </r>
    <r>
      <rPr>
        <b/>
        <sz val="8"/>
        <color rgb="FF000000"/>
        <rFont val="Verdana"/>
        <family val="2"/>
        <charset val="204"/>
      </rPr>
      <t>2 ночи</t>
    </r>
  </si>
  <si>
    <r>
      <t>Политика отмены</t>
    </r>
    <r>
      <rPr>
        <sz val="8"/>
        <color rgb="FF000000"/>
        <rFont val="Verdana"/>
        <family val="2"/>
        <charset val="204"/>
      </rPr>
      <t>: 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</si>
  <si>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rPr>
        <b/>
        <sz val="9"/>
        <color rgb="FF000000"/>
        <rFont val="Times New Roman"/>
        <family val="1"/>
        <charset val="204"/>
      </rPr>
      <t>В предложение «Горный Детокс» бесплатно входят услуги по купонной книге:</t>
    </r>
    <r>
      <rPr>
        <sz val="9"/>
        <color rgb="FF000000"/>
        <rFont val="Times New Roman"/>
        <family val="1"/>
        <charset val="204"/>
      </rPr>
      <t xml:space="preserve">
- Фитнес-тренировки по йоге и стретчингу по расписанию в купонной книге;
- Зарядки/тренировки и лекции/практики от команды проекта «Звёздный десант»;
- Получение прогулочных билетов «Панорама Красной Поляны»;
- Групповая тренировка с элементами йоги и стретчинга в Soul SPA Marriott;
- Групповая тренировка по стретчингу или пилатесу в Rixos Royal SPA;
- Бесплатный час проката городского велосипеда.
</t>
    </r>
    <r>
      <rPr>
        <b/>
        <sz val="9"/>
        <color rgb="FF000000"/>
        <rFont val="Times New Roman"/>
        <family val="1"/>
        <charset val="204"/>
      </rPr>
      <t>А также купонная книга предоставляет дополнительные скидки на многочисленные платные активности Курорта.</t>
    </r>
    <r>
      <rPr>
        <sz val="9"/>
        <color rgb="FF000000"/>
        <rFont val="Times New Roman"/>
        <family val="1"/>
        <charset val="204"/>
      </rPr>
      <t xml:space="preserve">
</t>
    </r>
    <r>
      <rPr>
        <b/>
        <sz val="9"/>
        <color rgb="FF000000"/>
        <rFont val="Times New Roman"/>
        <family val="1"/>
        <charset val="204"/>
      </rPr>
      <t/>
    </r>
  </si>
  <si>
    <t xml:space="preserve">*Обед и ужин по детокс-меню можно приобрести дополнительно (услуга добавляется на этапе бронирования номера). 
При размещении с детьми обеды, ужины и услуги отеля оплачиваются дополнительно.
</t>
  </si>
  <si>
    <t>Дополнительно единоразово оплачивается прогулочный билет 1400 руб. за взрослого гостя, 600 руб за ребенка от 7 до 12 лет.</t>
  </si>
  <si>
    <t>стоимость пакета обед+ужин = 2500р./человека - начисляется при желании гостя питания по меню Детокс</t>
  </si>
  <si>
    <t>Netto RATES 20%</t>
  </si>
  <si>
    <t>Netto RATES</t>
  </si>
  <si>
    <t>Netto RATES 15%</t>
  </si>
  <si>
    <r>
      <rPr>
        <b/>
        <sz val="9"/>
        <rFont val="Times New Roman"/>
        <family val="1"/>
        <charset val="204"/>
      </rPr>
      <t>Период продажи</t>
    </r>
    <r>
      <rPr>
        <sz val="9"/>
        <rFont val="Times New Roman"/>
        <family val="1"/>
        <charset val="204"/>
      </rPr>
      <t xml:space="preserve">: </t>
    </r>
    <r>
      <rPr>
        <b/>
        <sz val="9"/>
        <rFont val="Times New Roman"/>
        <family val="1"/>
        <charset val="204"/>
      </rPr>
      <t>18.03.2021 - 28.04.2021</t>
    </r>
    <r>
      <rPr>
        <sz val="9"/>
        <rFont val="Times New Roman"/>
        <family val="1"/>
        <charset val="204"/>
      </rPr>
      <t xml:space="preserve">/ Period of sales: </t>
    </r>
    <r>
      <rPr>
        <b/>
        <sz val="9"/>
        <rFont val="Times New Roman"/>
        <family val="1"/>
        <charset val="204"/>
      </rPr>
      <t>18.03.2021 - 28.04.2021</t>
    </r>
  </si>
  <si>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01.04.2021 - 30.04.2021</t>
    </r>
    <r>
      <rPr>
        <sz val="9"/>
        <rFont val="Times New Roman"/>
        <family val="1"/>
        <charset val="204"/>
      </rPr>
      <t xml:space="preserve">​/ Period of stay: </t>
    </r>
    <r>
      <rPr>
        <b/>
        <sz val="9"/>
        <rFont val="Times New Roman"/>
        <family val="1"/>
        <charset val="204"/>
      </rPr>
      <t>01.04.2021 - 30.04.2021</t>
    </r>
  </si>
  <si>
    <t>Купонная книга выдается при заселении из расчета: 1 номер = 1 книга.</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</si>
  <si>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</si>
  <si>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</si>
  <si>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</si>
  <si>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t>NETTO RATES 15%</t>
  </si>
  <si>
    <t>BAR -10%</t>
  </si>
  <si>
    <t>NETTO RATES</t>
  </si>
  <si>
    <t>Тариф "Раннее бронирование"</t>
  </si>
  <si>
    <r>
      <t xml:space="preserve">Мин срок бронирования до заезда: </t>
    </r>
    <r>
      <rPr>
        <b/>
        <sz val="9"/>
        <color theme="1"/>
        <rFont val="Times New Roman"/>
        <family val="1"/>
        <charset val="204"/>
      </rPr>
      <t>14</t>
    </r>
    <r>
      <rPr>
        <sz val="9"/>
        <color theme="1"/>
        <rFont val="Times New Roman"/>
        <family val="1"/>
        <charset val="204"/>
      </rPr>
      <t xml:space="preserve"> </t>
    </r>
    <r>
      <rPr>
        <sz val="9"/>
        <color indexed="8"/>
        <rFont val="Times New Roman"/>
        <family val="1"/>
        <charset val="204"/>
      </rPr>
      <t xml:space="preserve">дней/ Min. Booking period before arrival: </t>
    </r>
    <r>
      <rPr>
        <b/>
        <sz val="9"/>
        <color indexed="8"/>
        <rFont val="Times New Roman"/>
        <family val="1"/>
        <charset val="204"/>
      </rPr>
      <t>14</t>
    </r>
    <r>
      <rPr>
        <sz val="9"/>
        <color indexed="8"/>
        <rFont val="Times New Roman"/>
        <family val="1"/>
        <charset val="204"/>
      </rPr>
      <t xml:space="preserve"> days.</t>
    </r>
  </si>
  <si>
    <r>
      <t xml:space="preserve">Период продажи: </t>
    </r>
    <r>
      <rPr>
        <b/>
        <sz val="9"/>
        <rFont val="Times New Roman"/>
        <family val="1"/>
        <charset val="204"/>
      </rPr>
      <t>с 05.08.2021 - 21.11.2021​</t>
    </r>
    <r>
      <rPr>
        <sz val="9"/>
        <rFont val="Times New Roman"/>
        <family val="1"/>
        <charset val="204"/>
      </rPr>
      <t xml:space="preserve">/ Period of sales: </t>
    </r>
    <r>
      <rPr>
        <b/>
        <sz val="9"/>
        <rFont val="Times New Roman"/>
        <family val="1"/>
        <charset val="204"/>
      </rPr>
      <t>с 05.08.2021 - 21.11.2021​</t>
    </r>
  </si>
  <si>
    <r>
      <t xml:space="preserve">Период проживания: </t>
    </r>
    <r>
      <rPr>
        <b/>
        <sz val="9"/>
        <rFont val="Times New Roman"/>
        <family val="1"/>
        <charset val="204"/>
      </rPr>
      <t xml:space="preserve">с 01.10.2021 - 22.11.202​1 </t>
    </r>
    <r>
      <rPr>
        <sz val="9"/>
        <rFont val="Times New Roman"/>
        <family val="1"/>
        <charset val="204"/>
      </rPr>
      <t xml:space="preserve">/ Period of stay: </t>
    </r>
    <r>
      <rPr>
        <b/>
        <sz val="9"/>
        <rFont val="Times New Roman"/>
        <family val="1"/>
        <charset val="204"/>
      </rPr>
      <t>с 01.10.2021 - 22.11.202​1</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</si>
  <si>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</si>
  <si>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t>
    </r>
    <r>
      <rPr>
        <sz val="8"/>
        <color rgb="FF000000"/>
        <rFont val="Verdana"/>
        <family val="2"/>
        <charset val="204"/>
      </rPr>
      <t> </t>
    </r>
    <r>
      <rPr>
        <u/>
        <sz val="8"/>
        <color rgb="FF000000"/>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t>
    </r>
  </si>
  <si>
    <t xml:space="preserve">OPEN RATES </t>
  </si>
  <si>
    <t>Специальный тариф "Осенние каникулы"</t>
  </si>
  <si>
    <t>Купонная книга с 10 бесплатными активностями и скидками на другие акции Курорта (на детей купонная книга приобретается отдельно на ресепшн отеля, стоимость 750 руб.) / Coupon book with 10 free activities and discounts on other activities of the Resort (for children coupon book is purchased separately at the hotel reception, the cost of 750 rubles)</t>
  </si>
  <si>
    <t>Бесплатное размещение 2 детей возрастом до 12 лет, включая завтрак и доп.место / Free accommodation for 2 children under 12 years old, including breakfast and extra bed</t>
  </si>
  <si>
    <t>Купонная книга выдается при заселении из расчета: 1 номер = 1 книга / Coupon book is issued at check-in at the rate: 1 room = 1 book.</t>
  </si>
  <si>
    <r>
      <t>Предложение ограничено и не комбинируется с</t>
    </r>
    <r>
      <rPr>
        <i/>
        <sz val="8"/>
        <color rgb="FF000000"/>
        <rFont val="Verdana"/>
        <family val="2"/>
        <charset val="204"/>
      </rPr>
      <t> </t>
    </r>
    <r>
      <rPr>
        <sz val="8"/>
        <color rgb="FF000000"/>
        <rFont val="Verdana"/>
        <family val="2"/>
        <charset val="204"/>
      </rPr>
      <t>другими действующими акциями отеля / The offer is limited and cannot be combined with other current hotel promotions.</t>
    </r>
  </si>
  <si>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</si>
  <si>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t>9. Кормление северного оленя ягелем в парке приключений Wonder Land (1 пакетик ягеля на всех гостей)/ Feeding the reindeer with reindeer berries in the adventure park Wonder Land(1 package of lichen for all guests)</t>
  </si>
  <si>
    <t>1. Прогулочный билет "День в горах" для подъема к горным вершинам (действует на всех гостей) / Walking ticket "Day in the Mountains" for reaching the mountain peaks(valid for all guests);</t>
  </si>
  <si>
    <t>2. Обзорная групповая экскурсия по курорту с профессиональным гидом (действует на всех гостей)  /  Group tour of the resort with a professional guide(valid for all guests);</t>
  </si>
  <si>
    <t>3. Прохождение любого маршрута на выбор в Веревочном парке 900 (действует на всех гостей)  / Passing any route to the choice in the Rope Park 900(valid for all guests); </t>
  </si>
  <si>
    <t>5. Мастер-класс в группе по катанию на скейтбордах и роликах от Академии райдеров (действует на всех гостей) / Master class in skateboarding and rollerblading group from The Riders Academy(valid for all guests); </t>
  </si>
  <si>
    <t>7. Прокат роликов или скейтбордов на 1 час в Академии райдеров (действует на всех гостей)  / Rollerblade or skateboard rental for 1 hour at The Rider Academy(valid for all guests);</t>
  </si>
  <si>
    <t>6. Прокат городского велосипеда на 1 час (действует на 1 взрослого и 1 ребенка до 12 лет) / City bike rental for 1 hour (valid for 1 adult and 1 child under 12 years old);</t>
  </si>
  <si>
    <t>8. Катание на картодроме GoKart960  (действует на 1 взрослого и 1 ребенка от 4 лет)/ Riding at GoKart960 karting track(valid for 1 adult and 1 child from 4 years old);</t>
  </si>
  <si>
    <t>4. Экскурсия с фотографированием в Хаски-центре (действует на 1 ребенка от 5 до 14 лет. до 5 лет - бесплатно) / Excursion with photographing in the Husky Center(valid for 1 child from 5 to 14 years old. up to 5 years - free);</t>
  </si>
  <si>
    <t>10. Посещение аттракциона "Богатырские гонки" в Олимпийском Парке (действует на 1 гостя ростом от 110 см) / Visiting "Bogatyr Races" attraction at the Olympic Park(valid for 1 guest with a height of 110 cm).</t>
  </si>
  <si>
    <r>
      <t xml:space="preserve">Дополнительно ЕДИНОРАЗОВО добавляется стоимость купонной книги для каждого взрослого и ребенка, стоимость - 1200 взрослый / 750 детский. При размещении дополнительных гостей, также ЕДИНОРАЗОВО добавляется стоимость купонной книжки на каждого гостя - 1200 взрослый/750 детский. </t>
    </r>
    <r>
      <rPr>
        <b/>
        <sz val="11"/>
        <color rgb="FFFF0000"/>
        <rFont val="Calibri"/>
        <family val="2"/>
        <charset val="204"/>
      </rPr>
      <t>Стоимость купонных книг на всех взрослых и детей просим сразу добавлять в заявку</t>
    </r>
  </si>
  <si>
    <t>Желтым цветом выделены изменения периодов / стоимости / информации номеров, прошу проверить.</t>
  </si>
  <si>
    <t>NETTO RATES  FIT15</t>
  </si>
  <si>
    <r>
      <t xml:space="preserve"> Мин срок бронирования до заезда: </t>
    </r>
    <r>
      <rPr>
        <b/>
        <sz val="9"/>
        <color theme="1"/>
        <rFont val="Times New Roman"/>
        <family val="1"/>
        <charset val="204"/>
      </rPr>
      <t xml:space="preserve">7 </t>
    </r>
    <r>
      <rPr>
        <sz val="9"/>
        <color theme="1"/>
        <rFont val="Times New Roman"/>
        <family val="1"/>
        <charset val="204"/>
      </rPr>
      <t>дней / Booking period before arrival: 7 days.</t>
    </r>
  </si>
  <si>
    <t>Делюкс с видом на горы / Deluxe Mountain View</t>
  </si>
  <si>
    <t>Люкс/ Suite</t>
  </si>
  <si>
    <t>Представительский люкс с видом на горы / Executive Suite Mountain View</t>
  </si>
  <si>
    <t xml:space="preserve">Апартаменты с одной спальней / 1 Bedroom Apartments </t>
  </si>
  <si>
    <t xml:space="preserve">Улучшенные апартаменты с одной спальней / 1 Bedroom Superior Apartments </t>
  </si>
  <si>
    <t xml:space="preserve">Апартаменты с двумя спальнями / 2 Bedroom Apartments </t>
  </si>
  <si>
    <t xml:space="preserve">Улучшенные апартаменты с двумя спальнями / 2 Bedroom Superior Apartments </t>
  </si>
  <si>
    <t xml:space="preserve">Апартаменты с тремя спальнями / 3 Bedroom Apartments </t>
  </si>
  <si>
    <t xml:space="preserve">Апартаменты с четырьмя  спальнями / 4 Bedroom Apartments </t>
  </si>
  <si>
    <t>Пентхаус с тремя спальнями / Penthouse 3 bedrooms</t>
  </si>
  <si>
    <t>NETTO RATES  +25 rub</t>
  </si>
  <si>
    <t>NETTO RATES 20%  +25 rub</t>
  </si>
  <si>
    <t>НДС, предусмотренный НК РФ / VAT provided for by the Tax Code of the Russian Federation</t>
  </si>
  <si>
    <t>OPEN RATE</t>
  </si>
  <si>
    <t>ски-пасс 1 гость</t>
  </si>
  <si>
    <t>ски-пасс 2 гостя</t>
  </si>
  <si>
    <t>Специальный тариф "Отдыхай и Катай"/  "Rest and Ski" special rates</t>
  </si>
  <si>
    <t xml:space="preserve">comission rate </t>
  </si>
  <si>
    <r>
      <rPr>
        <b/>
        <sz val="9"/>
        <color rgb="FFFF0000"/>
        <rFont val="Times New Roman"/>
        <family val="1"/>
        <charset val="204"/>
      </rPr>
      <t xml:space="preserve">NETTO </t>
    </r>
    <r>
      <rPr>
        <b/>
        <sz val="9"/>
        <rFont val="Times New Roman"/>
        <family val="1"/>
        <charset val="204"/>
      </rPr>
      <t>СТОИМОСТЬ СКИ-ПАССОВ</t>
    </r>
  </si>
  <si>
    <t xml:space="preserve"> доп место (взр) + ски-пасс</t>
  </si>
  <si>
    <r>
      <t xml:space="preserve"> NETTO RATES  FIT20  </t>
    </r>
    <r>
      <rPr>
        <b/>
        <sz val="9"/>
        <color rgb="FFFF0000"/>
        <rFont val="Times New Roman"/>
        <family val="1"/>
        <charset val="204"/>
      </rPr>
      <t>БЕЗ СКИ-ПАССОВ</t>
    </r>
  </si>
  <si>
    <r>
      <t xml:space="preserve"> NETTO RATES  FIT20  </t>
    </r>
    <r>
      <rPr>
        <b/>
        <sz val="9"/>
        <color rgb="FFFF0000"/>
        <rFont val="Times New Roman"/>
        <family val="1"/>
        <charset val="204"/>
      </rPr>
      <t>+ 25 руб</t>
    </r>
  </si>
  <si>
    <r>
      <t xml:space="preserve">На период c </t>
    </r>
    <r>
      <rPr>
        <b/>
        <sz val="9"/>
        <rFont val="Times New Roman"/>
        <family val="1"/>
        <charset val="204"/>
      </rPr>
      <t>09.01.23 - 31.03.23</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t>
    </r>
    <r>
      <rPr>
        <b/>
        <sz val="9"/>
        <rFont val="Times New Roman"/>
        <family val="1"/>
        <charset val="204"/>
      </rPr>
      <t xml:space="preserve"> 09.01.23 - 31.03.23</t>
    </r>
    <r>
      <rPr>
        <sz val="9"/>
        <rFont val="Times New Roman"/>
        <family val="1"/>
        <charset val="204"/>
      </rPr>
      <t xml:space="preserve"> - the reservation can be cancel without penalty up to 24 hours before arrival. Cancellation after the specified time - a penalty - the cost of the first night of stay.   
</t>
    </r>
    <r>
      <rPr>
        <sz val="9"/>
        <rFont val="Times New Roman"/>
        <family val="1"/>
        <charset val="204"/>
      </rPr>
      <t xml:space="preserve">
</t>
    </r>
  </si>
  <si>
    <r>
      <t xml:space="preserve">NETTO RATES  FIT15 </t>
    </r>
    <r>
      <rPr>
        <b/>
        <sz val="9"/>
        <color rgb="FFFF0000"/>
        <rFont val="Times New Roman"/>
        <family val="1"/>
        <charset val="204"/>
      </rPr>
      <t xml:space="preserve">   </t>
    </r>
  </si>
  <si>
    <t>NETTO RATES 18%</t>
  </si>
  <si>
    <t>NETTO RATES  FIT20</t>
  </si>
  <si>
    <t>Бесплатное размещение 2 детей возрастом до 12 лет, включая завтрак и дополнительное место</t>
  </si>
  <si>
    <r>
      <t>1 прогулочный ски-пасс в любой день размещения</t>
    </r>
    <r>
      <rPr>
        <i/>
        <sz val="9"/>
        <rFont val="Times New Roman"/>
        <family val="1"/>
        <charset val="204"/>
      </rPr>
      <t>*</t>
    </r>
    <r>
      <rPr>
        <sz val="9"/>
        <rFont val="Times New Roman"/>
        <family val="1"/>
        <charset val="204"/>
      </rPr>
      <t>/ 1 ski-pass per person per stay</t>
    </r>
    <r>
      <rPr>
        <i/>
        <sz val="9"/>
        <rFont val="Times New Roman"/>
        <family val="1"/>
        <charset val="204"/>
      </rPr>
      <t>*</t>
    </r>
  </si>
  <si>
    <t>Тарифы на дополнительные прогулочные ски-пассы (для доп. мест)/ Rates for additional ski passes (for extra beds):</t>
  </si>
  <si>
    <t>действует для всех гостей, проживающих в номере</t>
  </si>
  <si>
    <t>for all guests staying in the room</t>
  </si>
  <si>
    <t>NETTO RATES  FIT20 +25 rub</t>
  </si>
  <si>
    <t>comission rate</t>
  </si>
  <si>
    <t>для всех гостей в номере</t>
  </si>
  <si>
    <t>for all guests in the room</t>
  </si>
  <si>
    <t>для всех гостей в номере 3+</t>
  </si>
  <si>
    <t>for all guests in room 3+</t>
  </si>
  <si>
    <t>NETTO RATES 18%  +25 rub</t>
  </si>
  <si>
    <t>Специальный тариф "Stay&amp;Get 4=3"/  "Stay&amp;Get 4=3" special rates</t>
  </si>
  <si>
    <r>
      <t xml:space="preserve"> Минимальный срок проживания: </t>
    </r>
    <r>
      <rPr>
        <b/>
        <sz val="9"/>
        <color rgb="FFFF0000"/>
        <rFont val="Times New Roman"/>
        <family val="1"/>
        <charset val="204"/>
      </rPr>
      <t>4 дня / min stay - 4 days.</t>
    </r>
  </si>
  <si>
    <r>
      <t xml:space="preserve"> Максимальный срок проживания:</t>
    </r>
    <r>
      <rPr>
        <b/>
        <sz val="9"/>
        <color rgb="FFFF0000"/>
        <rFont val="Times New Roman"/>
        <family val="1"/>
        <charset val="204"/>
      </rPr>
      <t xml:space="preserve"> 4 дня / min stay - 4 days.</t>
    </r>
  </si>
  <si>
    <t>NETTO RATES 25%</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</si>
  <si>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</si>
  <si>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r>
      <t>Период продажи:</t>
    </r>
    <r>
      <rPr>
        <b/>
        <sz val="9"/>
        <rFont val="Times New Roman"/>
        <family val="1"/>
        <charset val="204"/>
      </rPr>
      <t xml:space="preserve"> 15.03.2023 - 30.04.2023</t>
    </r>
    <r>
      <rPr>
        <sz val="9"/>
        <rFont val="Times New Roman"/>
        <family val="1"/>
        <charset val="204"/>
      </rPr>
      <t xml:space="preserve">/ Period of sales: </t>
    </r>
    <r>
      <rPr>
        <b/>
        <sz val="9"/>
        <rFont val="Times New Roman"/>
        <family val="1"/>
        <charset val="204"/>
      </rPr>
      <t>15.03.2023 - 30.04.2023</t>
    </r>
  </si>
  <si>
    <r>
      <t>Период проживания:</t>
    </r>
    <r>
      <rPr>
        <b/>
        <sz val="9"/>
        <rFont val="Times New Roman"/>
        <family val="1"/>
        <charset val="204"/>
      </rPr>
      <t xml:space="preserve"> 01.04.2023 - 30.04.2023/</t>
    </r>
    <r>
      <rPr>
        <sz val="9"/>
        <rFont val="Times New Roman"/>
        <family val="1"/>
        <charset val="204"/>
      </rPr>
      <t xml:space="preserve"> Period of stay: </t>
    </r>
    <r>
      <rPr>
        <b/>
        <sz val="9"/>
        <rFont val="Times New Roman"/>
        <family val="1"/>
        <charset val="204"/>
      </rPr>
      <t>01.04.2023 - 30.04.2023</t>
    </r>
  </si>
  <si>
    <t>COMISSION RATE 12%</t>
  </si>
  <si>
    <t>Специальный тариф "Зарядись энергией гор"/ "Energy of the mountains" special rates</t>
  </si>
  <si>
    <r>
      <t xml:space="preserve">Дополнительно ЕДИНОРАЗОВО в стоимость заявки добавляются прогулочные ски-пассы  для каждого взрослого, стоимость - 1650 руб. При размещении дополнительных гостей, также ЕДИНОРАЗОВО добавляются в стоимость заявки прогулочные ски-пассы на каждого гостя - 1650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- 1650 rub (per adult).  The cost of the ski-passes for each guest (at extra bed) is also added - 1650 rub (per adult). Please, add the cost of ski-passes for all adult to the application immediately. </t>
    </r>
    <r>
      <rPr>
        <b/>
        <u/>
        <sz val="10"/>
        <rFont val="Times New Roman"/>
        <family val="1"/>
        <charset val="204"/>
      </rPr>
      <t>Ski passes for children are provided free of charge.</t>
    </r>
  </si>
  <si>
    <r>
      <t>Период бронирования:</t>
    </r>
    <r>
      <rPr>
        <b/>
        <sz val="9"/>
        <rFont val="Times New Roman"/>
        <family val="1"/>
        <charset val="204"/>
      </rPr>
      <t xml:space="preserve"> 20.03.2023 - 30.09.2023</t>
    </r>
    <r>
      <rPr>
        <sz val="9"/>
        <rFont val="Times New Roman"/>
        <family val="1"/>
        <charset val="204"/>
      </rPr>
      <t>/ Period of sales:</t>
    </r>
    <r>
      <rPr>
        <b/>
        <sz val="9"/>
        <rFont val="Times New Roman"/>
        <family val="1"/>
        <charset val="204"/>
      </rPr>
      <t xml:space="preserve"> 20.03.2023 - 30.09.2023</t>
    </r>
  </si>
  <si>
    <r>
      <t>Период проживания:</t>
    </r>
    <r>
      <rPr>
        <b/>
        <sz val="9"/>
        <rFont val="Times New Roman"/>
        <family val="1"/>
        <charset val="204"/>
      </rPr>
      <t xml:space="preserve"> 01.06.2023 - 30.09.2023</t>
    </r>
    <r>
      <rPr>
        <sz val="9"/>
        <rFont val="Times New Roman"/>
        <family val="1"/>
        <charset val="204"/>
      </rPr>
      <t xml:space="preserve">​/ Period of stay: </t>
    </r>
    <r>
      <rPr>
        <b/>
        <sz val="9"/>
        <rFont val="Times New Roman"/>
        <family val="1"/>
        <charset val="204"/>
      </rPr>
      <t xml:space="preserve"> 01.06.2023 - 30.09.2023​</t>
    </r>
  </si>
  <si>
    <t>1650 рублей - взрослый/ 1650 rub - adult</t>
  </si>
  <si>
    <r>
      <t xml:space="preserve">По купонной книге в предложение </t>
    </r>
    <r>
      <rPr>
        <b/>
        <sz val="10"/>
        <rFont val="Times New Roman"/>
        <family val="1"/>
        <charset val="204"/>
      </rPr>
      <t>«зарядись энергией гор» входят </t>
    </r>
    <r>
      <rPr>
        <b/>
        <i/>
        <sz val="10"/>
        <rFont val="Times New Roman"/>
        <family val="1"/>
        <charset val="204"/>
      </rPr>
      <t>бесплатно*</t>
    </r>
    <r>
      <rPr>
        <b/>
        <sz val="10"/>
        <rFont val="Times New Roman"/>
        <family val="1"/>
        <charset val="204"/>
      </rPr>
      <t>:</t>
    </r>
  </si>
  <si>
    <t>1.  Прогулочные билеты на подъёмники «Водопад Поликаря»</t>
  </si>
  <si>
    <t>для всех гостей в номере, дети до 7 лет бесплатно</t>
  </si>
  <si>
    <t>2. Трансфер на побережье Чёрного моря</t>
  </si>
  <si>
    <t>3. Маршрут Верёвочного парка на выбор</t>
  </si>
  <si>
    <t>для всех гостей в номере 4+</t>
  </si>
  <si>
    <t>4. Восхождение на Чёрную Пирамиду</t>
  </si>
  <si>
    <t>для всех гостей в номере 10+</t>
  </si>
  <si>
    <t>5. Открытка-сувенир для отправки с вершины Чёрная Пирамида</t>
  </si>
  <si>
    <t>1 открытка</t>
  </si>
  <si>
    <t xml:space="preserve">6. Прокат городского велосипеда на 1 час </t>
  </si>
  <si>
    <t>для одного взрослого и одного ребёнка 3 – 12 лет</t>
  </si>
  <si>
    <t xml:space="preserve">7. Прокат беговелов на 1 час </t>
  </si>
  <si>
    <t>для всех гостей в номере 2 – 5 лет</t>
  </si>
  <si>
    <t>8. VR-экскурсия по курорту</t>
  </si>
  <si>
    <t>для всех гостей в номере 5+</t>
  </si>
  <si>
    <t>9. Мастер-класс по катанию на скейтбордах и роликах</t>
  </si>
  <si>
    <t>10. Открытый урок по маунтинбайку</t>
  </si>
  <si>
    <t>для всех гостей в номере 14+</t>
  </si>
  <si>
    <t>According to the coupon book, the "Energy of the mountains"  offer includes free*:</t>
  </si>
  <si>
    <t>1. Walking tickets to the lifts "Waterfall Polikarya"</t>
  </si>
  <si>
    <t>for all guests in the room, children under 7 free of charge</t>
  </si>
  <si>
    <t>2. Transfer to the Black Sea coast</t>
  </si>
  <si>
    <t>3. Route of the Rope Park to choose from</t>
  </si>
  <si>
    <t>for all guests in the room 4+</t>
  </si>
  <si>
    <t>4. Climbing the Black Pyramid</t>
  </si>
  <si>
    <t>for all guests in the room 10+</t>
  </si>
  <si>
    <t>5. Postcard-souvenir to send from the top of the Black Pyramid</t>
  </si>
  <si>
    <t>1 postcard</t>
  </si>
  <si>
    <t>6. City bike rental for 1 hour</t>
  </si>
  <si>
    <t>for one adult and one child 3-12 years old</t>
  </si>
  <si>
    <t>7. Balance bike rental for 1 hour</t>
  </si>
  <si>
    <t>for all guests in the room 5+</t>
  </si>
  <si>
    <t>9. Master class on skateboarding and rollerblading</t>
  </si>
  <si>
    <t>10. Open mountain bike lesson</t>
  </si>
  <si>
    <t>for all guests in the room 14+</t>
  </si>
  <si>
    <t>8.VR tour of the resort</t>
  </si>
  <si>
    <r>
      <t xml:space="preserve">В тарифе добавлена стоимость ски-пасса для каждого взрослого ЕЖЕДНЕВНО (стоимость по периодам указана в описании). 
При размещении дополнительных гостей, также ЕЖЕДНЕВНО добавляется стоимость ски-пасса на каждого взрослого гостя(стоимость по периодам указана в описании). </t>
    </r>
    <r>
      <rPr>
        <b/>
        <sz val="9"/>
        <color rgb="FFFF0000"/>
        <rFont val="Times New Roman"/>
        <family val="1"/>
        <charset val="204"/>
      </rPr>
      <t>С</t>
    </r>
    <r>
      <rPr>
        <b/>
        <sz val="10"/>
        <color rgb="FFFF0000"/>
        <rFont val="Calibri"/>
        <family val="2"/>
        <charset val="204"/>
      </rPr>
      <t xml:space="preserve">ки-пассы на детей гости приобретают на месте при заселении.  
</t>
    </r>
    <r>
      <rPr>
        <b/>
        <sz val="10"/>
        <rFont val="Calibri"/>
        <family val="2"/>
        <charset val="204"/>
      </rPr>
      <t>Special rates adds the cost of a ski pass for each adult DAILY (the cost by periods is indicated in the description).
When placing additional guests, the cost of a ski pass is also added DAILY for each adult guest (the cost by periods is indicated in the description). Guests purchase ski passes for children at the reception upon check-in.</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</si>
  <si>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В тарифе добавлена стоимость ски-пасса для каждого взрослого. </t>
    </r>
    <r>
      <rPr>
        <b/>
        <i/>
        <sz val="9"/>
        <color rgb="FFFF0000"/>
        <rFont val="Times New Roman"/>
        <family val="1"/>
        <charset val="204"/>
      </rPr>
      <t xml:space="preserve">При добавлении дополнительного взрослого гостя, необходимо добавлять в заявку стоимость взрослого ски-пасса. Ски-пассы на детей (7-12,99 лет) гости приобретают на месте при заселении. </t>
    </r>
    <r>
      <rPr>
        <i/>
        <sz val="9"/>
        <rFont val="Times New Roman"/>
        <family val="1"/>
        <charset val="204"/>
      </rPr>
      <t>Политика гарантии: Гарантия кредитной картой обязательна/  
* Issuance of ski passes at the hotel reception upon check-in. There is no refund for unused ski passes. The price includes the cost of a ski pass for each adult. When adding an additional adult guest, it is necessary to add the cost of an adult ski pass to the application. Guests purchase ski passes for children at the reception upon check-in. Guarantee policy: Credit card guarantee is required.</t>
    </r>
  </si>
  <si>
    <r>
      <t xml:space="preserve">Период бронирования: </t>
    </r>
    <r>
      <rPr>
        <b/>
        <sz val="9"/>
        <rFont val="Times New Roman"/>
        <family val="1"/>
        <charset val="204"/>
      </rPr>
      <t>15.09.2023 - 31.03.2024</t>
    </r>
    <r>
      <rPr>
        <sz val="9"/>
        <rFont val="Times New Roman"/>
        <family val="1"/>
        <charset val="204"/>
      </rPr>
      <t>/ Period of sales:</t>
    </r>
    <r>
      <rPr>
        <b/>
        <sz val="9"/>
        <rFont val="Times New Roman"/>
        <family val="1"/>
        <charset val="204"/>
      </rPr>
      <t xml:space="preserve"> 15.09.2023 - 31.03.2024</t>
    </r>
  </si>
  <si>
    <r>
      <rPr>
        <b/>
        <sz val="9"/>
        <color theme="1"/>
        <rFont val="Times New Roman"/>
        <family val="1"/>
        <charset val="204"/>
      </rPr>
      <t>09.01.2024-31.01.2024</t>
    </r>
    <r>
      <rPr>
        <sz val="9"/>
        <color theme="1"/>
        <rFont val="Times New Roman"/>
        <family val="1"/>
        <charset val="204"/>
      </rPr>
      <t xml:space="preserve"> , 11.03.2024 - 31.03.2024 - </t>
    </r>
    <r>
      <rPr>
        <b/>
        <sz val="9"/>
        <color theme="1"/>
        <rFont val="Times New Roman"/>
        <family val="1"/>
        <charset val="204"/>
      </rPr>
      <t>2700</t>
    </r>
    <r>
      <rPr>
        <sz val="9"/>
        <color theme="1"/>
        <rFont val="Times New Roman"/>
        <family val="1"/>
        <charset val="204"/>
      </rPr>
      <t xml:space="preserve"> рублей - взрослый, </t>
    </r>
    <r>
      <rPr>
        <b/>
        <sz val="9"/>
        <color theme="1"/>
        <rFont val="Times New Roman"/>
        <family val="1"/>
        <charset val="204"/>
      </rPr>
      <t>1700</t>
    </r>
    <r>
      <rPr>
        <sz val="9"/>
        <color theme="1"/>
        <rFont val="Times New Roman"/>
        <family val="1"/>
        <charset val="204"/>
      </rPr>
      <t xml:space="preserve"> рублей - детский/ 
</t>
    </r>
    <r>
      <rPr>
        <b/>
        <sz val="9"/>
        <color theme="1"/>
        <rFont val="Times New Roman"/>
        <family val="1"/>
        <charset val="204"/>
      </rPr>
      <t xml:space="preserve">09.01.2024-31.01.2024 , 11.03.2024 - 31.03.2024 - 2700 </t>
    </r>
    <r>
      <rPr>
        <sz val="9"/>
        <color theme="1"/>
        <rFont val="Times New Roman"/>
        <family val="1"/>
        <charset val="204"/>
      </rPr>
      <t xml:space="preserve">rubles - adult, </t>
    </r>
    <r>
      <rPr>
        <b/>
        <sz val="9"/>
        <color theme="1"/>
        <rFont val="Times New Roman"/>
        <family val="1"/>
        <charset val="204"/>
      </rPr>
      <t>1700</t>
    </r>
    <r>
      <rPr>
        <sz val="9"/>
        <color theme="1"/>
        <rFont val="Times New Roman"/>
        <family val="1"/>
        <charset val="204"/>
      </rPr>
      <t xml:space="preserve"> - child.</t>
    </r>
  </si>
  <si>
    <r>
      <rPr>
        <b/>
        <sz val="9"/>
        <color theme="1"/>
        <rFont val="Times New Roman"/>
        <family val="1"/>
        <charset val="204"/>
      </rPr>
      <t>01.02.2023-10.03.2023</t>
    </r>
    <r>
      <rPr>
        <sz val="9"/>
        <color theme="1"/>
        <rFont val="Times New Roman"/>
        <family val="1"/>
        <charset val="204"/>
      </rPr>
      <t xml:space="preserve"> - 350</t>
    </r>
    <r>
      <rPr>
        <b/>
        <sz val="9"/>
        <color theme="1"/>
        <rFont val="Times New Roman"/>
        <family val="1"/>
        <charset val="204"/>
      </rPr>
      <t>0</t>
    </r>
    <r>
      <rPr>
        <sz val="9"/>
        <color theme="1"/>
        <rFont val="Times New Roman"/>
        <family val="1"/>
        <charset val="204"/>
      </rPr>
      <t xml:space="preserve"> рублей - взрослый , 20</t>
    </r>
    <r>
      <rPr>
        <b/>
        <sz val="9"/>
        <color theme="1"/>
        <rFont val="Times New Roman"/>
        <family val="1"/>
        <charset val="204"/>
      </rPr>
      <t>00</t>
    </r>
    <r>
      <rPr>
        <sz val="9"/>
        <color theme="1"/>
        <rFont val="Times New Roman"/>
        <family val="1"/>
        <charset val="204"/>
      </rPr>
      <t xml:space="preserve"> рублей - детский/ 
</t>
    </r>
    <r>
      <rPr>
        <b/>
        <sz val="9"/>
        <color theme="1"/>
        <rFont val="Times New Roman"/>
        <family val="1"/>
        <charset val="204"/>
      </rPr>
      <t xml:space="preserve">01.02.2023-10.03.2023 - 3500 </t>
    </r>
    <r>
      <rPr>
        <sz val="9"/>
        <color theme="1"/>
        <rFont val="Times New Roman"/>
        <family val="1"/>
        <charset val="204"/>
      </rPr>
      <t>rubles - adult, 20</t>
    </r>
    <r>
      <rPr>
        <b/>
        <sz val="9"/>
        <color theme="1"/>
        <rFont val="Times New Roman"/>
        <family val="1"/>
        <charset val="204"/>
      </rPr>
      <t>00</t>
    </r>
    <r>
      <rPr>
        <sz val="9"/>
        <color theme="1"/>
        <rFont val="Times New Roman"/>
        <family val="1"/>
        <charset val="204"/>
      </rPr>
      <t xml:space="preserve"> - child.</t>
    </r>
  </si>
  <si>
    <t>4. Прокат городского велосипеда на 1 час</t>
  </si>
  <si>
    <t>4.City bike rental for 1 hour</t>
  </si>
  <si>
    <r>
      <rPr>
        <b/>
        <sz val="9"/>
        <color theme="1"/>
        <rFont val="Times New Roman"/>
        <family val="1"/>
        <charset val="204"/>
      </rPr>
      <t>01.12.2023-27.12.2023</t>
    </r>
    <r>
      <rPr>
        <sz val="9"/>
        <color theme="1"/>
        <rFont val="Times New Roman"/>
        <family val="1"/>
        <charset val="204"/>
      </rPr>
      <t xml:space="preserve"> - 250</t>
    </r>
    <r>
      <rPr>
        <b/>
        <sz val="9"/>
        <color theme="1"/>
        <rFont val="Times New Roman"/>
        <family val="1"/>
        <charset val="204"/>
      </rPr>
      <t>0</t>
    </r>
    <r>
      <rPr>
        <sz val="9"/>
        <color theme="1"/>
        <rFont val="Times New Roman"/>
        <family val="1"/>
        <charset val="204"/>
      </rPr>
      <t xml:space="preserve"> рублей - взрослый , </t>
    </r>
    <r>
      <rPr>
        <b/>
        <sz val="9"/>
        <color theme="1"/>
        <rFont val="Times New Roman"/>
        <family val="1"/>
        <charset val="204"/>
      </rPr>
      <t>1500</t>
    </r>
    <r>
      <rPr>
        <sz val="9"/>
        <color theme="1"/>
        <rFont val="Times New Roman"/>
        <family val="1"/>
        <charset val="204"/>
      </rPr>
      <t xml:space="preserve"> рублей - детский/ 
</t>
    </r>
    <r>
      <rPr>
        <b/>
        <sz val="9"/>
        <color theme="1"/>
        <rFont val="Times New Roman"/>
        <family val="1"/>
        <charset val="204"/>
      </rPr>
      <t xml:space="preserve">01.12.2023-27.12.2023 -  2500 </t>
    </r>
    <r>
      <rPr>
        <sz val="9"/>
        <color theme="1"/>
        <rFont val="Times New Roman"/>
        <family val="1"/>
        <charset val="204"/>
      </rPr>
      <t xml:space="preserve">rubles - adult, </t>
    </r>
    <r>
      <rPr>
        <b/>
        <sz val="9"/>
        <color theme="1"/>
        <rFont val="Times New Roman"/>
        <family val="1"/>
        <charset val="204"/>
      </rPr>
      <t>1500</t>
    </r>
    <r>
      <rPr>
        <sz val="9"/>
        <color theme="1"/>
        <rFont val="Times New Roman"/>
        <family val="1"/>
        <charset val="204"/>
      </rPr>
      <t xml:space="preserve"> - child.</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</si>
  <si>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09.01.24 - 30.09.24 </t>
    </r>
    <r>
      <rPr>
        <sz val="9"/>
        <rFont val="Times New Roman"/>
        <family val="1"/>
        <charset val="204"/>
      </rPr>
      <t xml:space="preserve"> - the reservation can be cancel without penalty up to 24 hours before arrival. Cancellation after the specified time - a penalty - the cost of the first night of stay.   
</t>
    </r>
    <r>
      <rPr>
        <sz val="9"/>
        <rFont val="Times New Roman"/>
        <family val="1"/>
        <charset val="204"/>
      </rPr>
      <t xml:space="preserve">. </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</si>
  <si>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 xml:space="preserve"> 09.01.2024 - 31.03.2024</t>
    </r>
  </si>
  <si>
    <r>
      <t xml:space="preserve">На период c </t>
    </r>
    <r>
      <rPr>
        <b/>
        <sz val="9"/>
        <rFont val="Times New Roman"/>
        <family val="1"/>
        <charset val="204"/>
      </rPr>
      <t xml:space="preserve">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</si>
  <si>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r>
      <t xml:space="preserve"> NETTO RATES  FIT20+35  </t>
    </r>
    <r>
      <rPr>
        <b/>
        <sz val="9"/>
        <color rgb="FFFF0000"/>
        <rFont val="Times New Roman"/>
        <family val="1"/>
        <charset val="204"/>
      </rPr>
      <t>БЕЗ СКИ-ПАССОВ</t>
    </r>
  </si>
  <si>
    <t>NETTO RATES  FIT18</t>
  </si>
  <si>
    <r>
      <t xml:space="preserve">Дополнительно ЕДИНОРАЗОВО в стоимость заявки добавляются прогулочные ски-пассы  для каждого взрослого, стоимость - 2000 руб. При размещении дополнительных гостей, также ЕДИНОРАЗОВО добавляются в стоимость заявки прогулочные ски-пассы на каждого гостя - 2000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- 2000 rub (per adult).  The cost of the ski-passes for each guest (at extra bed) is also added - 2000 rub (per adult). Please, add the cost of ski-passes for all adult to the application immediately. </t>
    </r>
    <r>
      <rPr>
        <b/>
        <u/>
        <sz val="10"/>
        <rFont val="Times New Roman"/>
        <family val="1"/>
        <charset val="204"/>
      </rPr>
      <t>Ski passes for children are provided free of charge.</t>
    </r>
  </si>
  <si>
    <r>
      <t>Период бронирования: 13</t>
    </r>
    <r>
      <rPr>
        <b/>
        <sz val="9"/>
        <rFont val="Times New Roman"/>
        <family val="1"/>
        <charset val="204"/>
      </rPr>
      <t>.02.2024 - 30.05.2024</t>
    </r>
    <r>
      <rPr>
        <sz val="9"/>
        <rFont val="Times New Roman"/>
        <family val="1"/>
        <charset val="204"/>
      </rPr>
      <t>/ Period of sales:</t>
    </r>
    <r>
      <rPr>
        <b/>
        <sz val="9"/>
        <rFont val="Times New Roman"/>
        <family val="1"/>
        <charset val="204"/>
      </rPr>
      <t xml:space="preserve"> 13.02.2024 - 30.05.2024</t>
    </r>
  </si>
  <si>
    <r>
      <t>Период проживания:</t>
    </r>
    <r>
      <rPr>
        <b/>
        <sz val="9"/>
        <rFont val="Times New Roman"/>
        <family val="1"/>
        <charset val="204"/>
      </rPr>
      <t xml:space="preserve"> 22.03.2024 - 30.05.2024 </t>
    </r>
    <r>
      <rPr>
        <sz val="9"/>
        <rFont val="Times New Roman"/>
        <family val="1"/>
        <charset val="204"/>
      </rPr>
      <t xml:space="preserve">/ Period of stay: </t>
    </r>
    <r>
      <rPr>
        <b/>
        <sz val="9"/>
        <rFont val="Times New Roman"/>
        <family val="1"/>
        <charset val="204"/>
      </rPr>
      <t>22.03.2024 - 30.05.2024</t>
    </r>
  </si>
  <si>
    <t>2000 рублей - взрослый/ 2000 rub - adult</t>
  </si>
  <si>
    <t xml:space="preserve">1.  Прогулочные билеты "Панорама Красной Поляны" с посещением смотровой площадки 360° на Поляне 2200 </t>
  </si>
  <si>
    <t>2. Занятие на горных лыжах для детей в Академии райдеров 3 часа в группе от 3 до 6 человек</t>
  </si>
  <si>
    <t>для всех детей, проживающих в номере с 6-12 лет</t>
  </si>
  <si>
    <t>3. Прокат роликов и скейтбордов в Академии райдеров 1 час</t>
  </si>
  <si>
    <t>для всех гостей, 3+</t>
  </si>
  <si>
    <t xml:space="preserve">5. Посещение Леса Чудес и Фермы северных оленей для детей от 5 до 12 лет </t>
  </si>
  <si>
    <t>Бесплатно при покупке одного взрослого билета</t>
  </si>
  <si>
    <t xml:space="preserve">6. Стикер-пак в подарок </t>
  </si>
  <si>
    <t>1 стикер на один номер</t>
  </si>
  <si>
    <t>1. Walking tickets "Panorama of Krasnaya Polyana" with a visit to the 360° observation deck at Polyana 2200</t>
  </si>
  <si>
    <t>2. Alpine skiing lesson for children at the Riders Academy 3 hours in a group of 3 to 6 people</t>
  </si>
  <si>
    <t>for all children living in the room from 6-12 years old</t>
  </si>
  <si>
    <t>3. Rollerblade and skateboard rental at the Riders Academy 1 hour</t>
  </si>
  <si>
    <t>for all guests, 3+</t>
  </si>
  <si>
    <t>5. Visit to the Forest of Wonders and Reindeer Farm for children from 5 to 12 years old</t>
  </si>
  <si>
    <t>Free with the purchase of one adult ticket</t>
  </si>
  <si>
    <t>6. Sticker pack as a gift</t>
  </si>
  <si>
    <t xml:space="preserve">NETTO RATES  FIT18 +25 </t>
  </si>
  <si>
    <t xml:space="preserve">NETTO RATES  FIT20 +35 </t>
  </si>
  <si>
    <t xml:space="preserve">comiss rate </t>
  </si>
  <si>
    <t>Специальный тариф "Каникулы в горах"/ "Holidays in the mountains" special rates</t>
  </si>
  <si>
    <r>
      <t xml:space="preserve">По купонной книге в предложение </t>
    </r>
    <r>
      <rPr>
        <b/>
        <sz val="10"/>
        <rFont val="Times New Roman"/>
        <family val="1"/>
        <charset val="204"/>
      </rPr>
      <t>«каникулы в горах» входят </t>
    </r>
    <r>
      <rPr>
        <b/>
        <i/>
        <sz val="10"/>
        <rFont val="Times New Roman"/>
        <family val="1"/>
        <charset val="204"/>
      </rPr>
      <t>бесплатно*</t>
    </r>
    <r>
      <rPr>
        <b/>
        <sz val="10"/>
        <rFont val="Times New Roman"/>
        <family val="1"/>
        <charset val="204"/>
      </rPr>
      <t>:</t>
    </r>
  </si>
  <si>
    <t>According to the coupon book, the  "Holidays in the mountains" offer includes free*:</t>
  </si>
  <si>
    <t>** Во время регламентных работ на Центральном секторе, будет открыт доступ на Восточный сектор до Водопада Поликаря.</t>
  </si>
  <si>
    <t xml:space="preserve"> NETTO RATES  FIT18 + 25</t>
  </si>
  <si>
    <t>Специальный тариф "Наполни свое лето"</t>
  </si>
  <si>
    <t>NETTO RATES 18</t>
  </si>
  <si>
    <r>
      <t xml:space="preserve">Период продажи: </t>
    </r>
    <r>
      <rPr>
        <b/>
        <sz val="9"/>
        <rFont val="Times New Roman"/>
        <family val="1"/>
        <charset val="204"/>
      </rPr>
      <t>01.04.2024 - 29.09.2024</t>
    </r>
    <r>
      <rPr>
        <sz val="9"/>
        <rFont val="Times New Roman"/>
        <family val="1"/>
        <charset val="204"/>
      </rPr>
      <t xml:space="preserve">/ Period of sales: </t>
    </r>
    <r>
      <rPr>
        <b/>
        <sz val="9"/>
        <rFont val="Times New Roman"/>
        <family val="1"/>
        <charset val="204"/>
      </rPr>
      <t>01.04.2024- 29.09.2024</t>
    </r>
  </si>
  <si>
    <r>
      <t xml:space="preserve">Период проживания: </t>
    </r>
    <r>
      <rPr>
        <b/>
        <sz val="9"/>
        <rFont val="Times New Roman"/>
        <family val="1"/>
        <charset val="204"/>
      </rPr>
      <t>01.06.2024 - 30.09.2024​</t>
    </r>
    <r>
      <rPr>
        <sz val="9"/>
        <rFont val="Times New Roman"/>
        <family val="1"/>
        <charset val="204"/>
      </rPr>
      <t xml:space="preserve">/ Period of stay: </t>
    </r>
    <r>
      <rPr>
        <b/>
        <sz val="9"/>
        <rFont val="Times New Roman"/>
        <family val="1"/>
        <charset val="204"/>
      </rPr>
      <t>01.06.2024 - 30.09.2024​</t>
    </r>
  </si>
  <si>
    <t>Трансфер на пляж / Transfer to the beach</t>
  </si>
  <si>
    <r>
      <t xml:space="preserve">По купонной книге в предложение </t>
    </r>
    <r>
      <rPr>
        <b/>
        <sz val="10"/>
        <rFont val="Times New Roman"/>
        <family val="1"/>
        <charset val="204"/>
      </rPr>
      <t>«Наполни свое лето» входят </t>
    </r>
    <r>
      <rPr>
        <b/>
        <i/>
        <sz val="10"/>
        <rFont val="Times New Roman"/>
        <family val="1"/>
        <charset val="204"/>
      </rPr>
      <t>бесплатно*</t>
    </r>
    <r>
      <rPr>
        <b/>
        <sz val="10"/>
        <rFont val="Times New Roman"/>
        <family val="1"/>
        <charset val="204"/>
      </rPr>
      <t>:</t>
    </r>
  </si>
  <si>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</si>
  <si>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 xml:space="preserve">2. Трансфер на побережье Чёрного моря </t>
  </si>
  <si>
    <t>для всех гостей в номере, по предварительной записи</t>
  </si>
  <si>
    <t>3. Обзорная экскурсия по высотам с 540 м до 2200 м</t>
  </si>
  <si>
    <t xml:space="preserve">5. Прокат городского велосипеда на 1 час </t>
  </si>
  <si>
    <t>для всех гостей в номере 7+</t>
  </si>
  <si>
    <t xml:space="preserve">6. Занятия йогой </t>
  </si>
  <si>
    <t>According to the coupon book, the "Fill up your summer" offer includes free*:</t>
  </si>
  <si>
    <t>for all guests in the room, by appointment</t>
  </si>
  <si>
    <t>3. Sightseeing tour of altitudes from 540 m to 2200 m</t>
  </si>
  <si>
    <t>5. City bike rental for 1 hour</t>
  </si>
  <si>
    <t>for all guests in room 7+</t>
  </si>
  <si>
    <t>6. Yoga classes</t>
  </si>
  <si>
    <t>1 training session, for all adults, 14+</t>
  </si>
  <si>
    <t>1 тренировка, для всех взрослых, 14+</t>
  </si>
  <si>
    <t>NETTO RATES 18 + 25</t>
  </si>
  <si>
    <t>NETTO RATES 15</t>
  </si>
  <si>
    <t>*The beach is open from 06/01/2024-09/30/2024, the schedule may be subject to change depending on weather conditions. A shuttle service is provided daily for all guests staying in a room.Check the transfer schedule at the reception of your hotel. Pre-registration for transfer is required.</t>
  </si>
  <si>
    <t>A coupon book is issued upon check-in at the rate: 1 room = 1 book.</t>
  </si>
  <si>
    <r>
      <t xml:space="preserve">Дополнительно ЕДИНОРАЗОВО в стоимость заявки добавляются прогулочные ски-пассы  для каждого взрослого (старше 13 лет), стоимость - 2100 руб. При размещении дополнительных гостей, также ЕДИНОРАЗОВО добавляются в стоимость заявки прогулочные ски-пассы на каждого гостя - 2100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- 2100 rub (per adult).  The cost of the ski-passes for each guest (at extra bed) is also added - 2100 rub (per adult). Please, add the cost of ski-passes for all adult to the application immediately.
 </t>
    </r>
    <r>
      <rPr>
        <b/>
        <u/>
        <sz val="10"/>
        <rFont val="Times New Roman"/>
        <family val="1"/>
        <charset val="204"/>
      </rPr>
      <t>Ski passes for children (0-12,99)  are provided free of charge.</t>
    </r>
  </si>
  <si>
    <t>для всех гостей, 7+</t>
  </si>
  <si>
    <t>for all guests, 7+</t>
  </si>
  <si>
    <t>For all guests in the room, to participate in the tour, a ticket for the cable car is required. The number of places is limited. Pre-registration is required.</t>
  </si>
  <si>
    <t>4. ---</t>
  </si>
  <si>
    <t>2100 рублей - взрослый/ 2100 rub - adult</t>
  </si>
  <si>
    <r>
      <t>Период бронирования:</t>
    </r>
    <r>
      <rPr>
        <b/>
        <sz val="9"/>
        <rFont val="Times New Roman"/>
        <family val="1"/>
        <charset val="204"/>
      </rPr>
      <t xml:space="preserve"> 01.08.2024 - 30.11.2024</t>
    </r>
    <r>
      <rPr>
        <sz val="9"/>
        <rFont val="Times New Roman"/>
        <family val="1"/>
        <charset val="204"/>
      </rPr>
      <t>/ 
Period of sales:</t>
    </r>
    <r>
      <rPr>
        <b/>
        <sz val="9"/>
        <rFont val="Times New Roman"/>
        <family val="1"/>
        <charset val="204"/>
      </rPr>
      <t xml:space="preserve">  01.08.2024 - 30.11.2024</t>
    </r>
  </si>
  <si>
    <r>
      <t>Период проживания:</t>
    </r>
    <r>
      <rPr>
        <b/>
        <sz val="9"/>
        <rFont val="Times New Roman"/>
        <family val="1"/>
        <charset val="204"/>
      </rPr>
      <t xml:space="preserve"> 01.10.2024 - 30.11.2024 </t>
    </r>
    <r>
      <rPr>
        <sz val="9"/>
        <rFont val="Times New Roman"/>
        <family val="1"/>
        <charset val="204"/>
      </rPr>
      <t xml:space="preserve">/
 Period of stay: </t>
    </r>
    <r>
      <rPr>
        <b/>
        <sz val="9"/>
        <rFont val="Times New Roman"/>
        <family val="1"/>
        <charset val="204"/>
      </rPr>
      <t>01.10.2024 - 30.11.2024</t>
    </r>
  </si>
  <si>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 without penalty up to 24 hours before arrival. Cancellation after the specified time - a penalty - the cost of the first night of stay.   
</t>
  </si>
  <si>
    <r>
      <t xml:space="preserve"> NETTO RATES  FIT18  + 25 руб  </t>
    </r>
    <r>
      <rPr>
        <b/>
        <sz val="9"/>
        <color rgb="FFFF0000"/>
        <rFont val="Times New Roman"/>
        <family val="1"/>
        <charset val="204"/>
      </rPr>
      <t>БЕЗ СКИ-ПАССОВ</t>
    </r>
  </si>
  <si>
    <r>
      <t xml:space="preserve">NETTO RATES  FIT20 </t>
    </r>
    <r>
      <rPr>
        <b/>
        <sz val="9"/>
        <color rgb="FFFF0000"/>
        <rFont val="Times New Roman"/>
        <family val="1"/>
        <charset val="204"/>
      </rPr>
      <t xml:space="preserve">    БЕЗ СКИ-ПАССОВ</t>
    </r>
  </si>
  <si>
    <r>
      <t xml:space="preserve"> NETTO RATES  FIT18  </t>
    </r>
    <r>
      <rPr>
        <b/>
        <sz val="9"/>
        <color rgb="FFFF0000"/>
        <rFont val="Times New Roman"/>
        <family val="1"/>
        <charset val="204"/>
      </rPr>
      <t>+ 25 руб БЕЗ СКИ-ПАССОВ</t>
    </r>
  </si>
  <si>
    <r>
      <t xml:space="preserve">NETTO RATES  FIT15 </t>
    </r>
    <r>
      <rPr>
        <b/>
        <sz val="9"/>
        <color rgb="FFFF0000"/>
        <rFont val="Times New Roman"/>
        <family val="1"/>
        <charset val="204"/>
      </rPr>
      <t>БЕЗ СКИ-ПАССОВ</t>
    </r>
  </si>
  <si>
    <r>
      <t xml:space="preserve">comission rate  </t>
    </r>
    <r>
      <rPr>
        <b/>
        <sz val="9"/>
        <color rgb="FFFF0000"/>
        <rFont val="Times New Roman"/>
        <family val="1"/>
        <charset val="204"/>
      </rPr>
      <t>БЕЗ СКИ-ПАССОВ</t>
    </r>
  </si>
  <si>
    <r>
      <t xml:space="preserve">1.  </t>
    </r>
    <r>
      <rPr>
        <b/>
        <sz val="9"/>
        <rFont val="Times New Roman"/>
        <family val="1"/>
        <charset val="204"/>
      </rPr>
      <t>Прогулочные билеты «Водопад Поликаря» на канатные дороги Восточного сектора</t>
    </r>
  </si>
  <si>
    <t xml:space="preserve">2. Аренда роликов на 1 час </t>
  </si>
  <si>
    <t>3. Обзорная экскурсия по высотам с 540 до 2200</t>
  </si>
  <si>
    <t>Для всех гостей в номере, для принятия участия в экскурсии необходим билет на канатную дорогу. Количество мест ограничено. Предварительная запись обязательна.</t>
  </si>
  <si>
    <t xml:space="preserve">4. Посещение Леса Чудес и Фермы северных оленей для детей от 5 до 12 лет </t>
  </si>
  <si>
    <t xml:space="preserve">5. Стикер-пак в подарок </t>
  </si>
  <si>
    <t>1. Walking tickets “Polikarya Waterfall” for the Eastern Sector cable cars</t>
  </si>
  <si>
    <t xml:space="preserve">2. Roller skate rental for 1 hour
</t>
  </si>
  <si>
    <t>3.Sightseeing tour of the heights from 540 to 2200</t>
  </si>
  <si>
    <t>4. Visit to the Forest of Wonders and Reindeer Farm for children from 5 to 12 years old</t>
  </si>
  <si>
    <t>5. Sticker pack as a gift</t>
  </si>
  <si>
    <r>
      <rPr>
        <b/>
        <sz val="9"/>
        <color rgb="FFFF0000"/>
        <rFont val="Times New Roman"/>
        <family val="1"/>
        <charset val="204"/>
      </rPr>
      <t>( с 01.12.2024 )</t>
    </r>
    <r>
      <rPr>
        <sz val="9"/>
        <rFont val="Times New Roman"/>
        <family val="1"/>
        <charset val="204"/>
      </rPr>
      <t xml:space="preserve"> 2</t>
    </r>
  </si>
  <si>
    <r>
      <rPr>
        <b/>
        <sz val="9"/>
        <color rgb="FFFF0000"/>
        <rFont val="Times New Roman"/>
        <family val="1"/>
        <charset val="204"/>
      </rPr>
      <t>( с 01.12.2024 )</t>
    </r>
    <r>
      <rPr>
        <sz val="9"/>
        <rFont val="Times New Roman"/>
        <family val="1"/>
        <charset val="204"/>
      </rPr>
      <t xml:space="preserve"> 3</t>
    </r>
  </si>
  <si>
    <r>
      <rPr>
        <b/>
        <sz val="9"/>
        <color rgb="FFFF0000"/>
        <rFont val="Times New Roman"/>
        <family val="1"/>
        <charset val="204"/>
      </rPr>
      <t>( с 01.12.2024 )</t>
    </r>
    <r>
      <rPr>
        <sz val="9"/>
        <rFont val="Times New Roman"/>
        <family val="1"/>
        <charset val="204"/>
      </rPr>
      <t xml:space="preserve"> 4</t>
    </r>
  </si>
  <si>
    <r>
      <rPr>
        <b/>
        <sz val="9"/>
        <color rgb="FFFF0000"/>
        <rFont val="Times New Roman"/>
        <family val="1"/>
        <charset val="204"/>
      </rPr>
      <t>( с 01.12.2024 )</t>
    </r>
    <r>
      <rPr>
        <sz val="9"/>
        <rFont val="Times New Roman"/>
        <family val="1"/>
        <charset val="204"/>
      </rPr>
      <t xml:space="preserve"> 5</t>
    </r>
  </si>
  <si>
    <r>
      <rPr>
        <b/>
        <sz val="9"/>
        <color rgb="FFFF0000"/>
        <rFont val="Times New Roman"/>
        <family val="1"/>
        <charset val="204"/>
      </rPr>
      <t>( с 01.12.2024 )</t>
    </r>
    <r>
      <rPr>
        <sz val="9"/>
        <rFont val="Times New Roman"/>
        <family val="1"/>
        <charset val="204"/>
      </rPr>
      <t xml:space="preserve"> 6</t>
    </r>
  </si>
  <si>
    <r>
      <rPr>
        <b/>
        <sz val="9"/>
        <color rgb="FFFF0000"/>
        <rFont val="Times New Roman"/>
        <family val="1"/>
        <charset val="204"/>
      </rPr>
      <t>( с 01.12.2024 )</t>
    </r>
    <r>
      <rPr>
        <sz val="9"/>
        <rFont val="Times New Roman"/>
        <family val="1"/>
        <charset val="204"/>
      </rPr>
      <t xml:space="preserve"> 7</t>
    </r>
  </si>
  <si>
    <r>
      <rPr>
        <b/>
        <sz val="9"/>
        <color rgb="FFFF0000"/>
        <rFont val="Times New Roman"/>
        <family val="1"/>
        <charset val="204"/>
      </rPr>
      <t>( с 01.12.2024 )</t>
    </r>
    <r>
      <rPr>
        <sz val="9"/>
        <rFont val="Times New Roman"/>
        <family val="1"/>
        <charset val="204"/>
      </rPr>
      <t xml:space="preserve"> 8</t>
    </r>
  </si>
  <si>
    <r>
      <t xml:space="preserve">Период бронирования/ Period of sales:    
</t>
    </r>
    <r>
      <rPr>
        <b/>
        <sz val="9"/>
        <rFont val="Times New Roman"/>
        <family val="1"/>
        <charset val="204"/>
      </rPr>
      <t xml:space="preserve">13.03.25 – 25.04.25 </t>
    </r>
    <r>
      <rPr>
        <sz val="9"/>
        <rFont val="Times New Roman"/>
        <family val="1"/>
        <charset val="204"/>
      </rPr>
      <t xml:space="preserve">
</t>
    </r>
  </si>
  <si>
    <t xml:space="preserve">На период 
09.01.25 - 31.08.25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09.01.25 - 31.08.25  -
the reservation can be cancel without penalty up to 24 hours before arrival. Cancellation after the specified time - a penalty - the cost of the first night of stay.
</t>
  </si>
  <si>
    <t xml:space="preserve"> NETTO RATES  FIT20</t>
  </si>
  <si>
    <r>
      <t xml:space="preserve">Период проживания / Period of stay: 
</t>
    </r>
    <r>
      <rPr>
        <b/>
        <sz val="9"/>
        <rFont val="Times New Roman"/>
        <family val="1"/>
        <charset val="204"/>
      </rPr>
      <t xml:space="preserve">21.03.25 – 25.04.25 </t>
    </r>
    <r>
      <rPr>
        <sz val="9"/>
        <rFont val="Times New Roman"/>
        <family val="1"/>
        <charset val="204"/>
      </rPr>
      <t xml:space="preserve">
</t>
    </r>
  </si>
  <si>
    <r>
      <t>Период проживания / Period of stay: 
21</t>
    </r>
    <r>
      <rPr>
        <b/>
        <sz val="9"/>
        <rFont val="Times New Roman"/>
        <family val="1"/>
        <charset val="204"/>
      </rPr>
      <t xml:space="preserve">.03.25 – 25.04.25 </t>
    </r>
    <r>
      <rPr>
        <sz val="9"/>
        <rFont val="Times New Roman"/>
        <family val="1"/>
        <charset val="204"/>
      </rPr>
      <t xml:space="preserve">
</t>
    </r>
  </si>
  <si>
    <r>
      <rPr>
        <b/>
        <sz val="9"/>
        <color theme="1"/>
        <rFont val="Times New Roman"/>
        <family val="1"/>
        <charset val="204"/>
      </rPr>
      <t>13.12.2024 - 06.04.2025</t>
    </r>
    <r>
      <rPr>
        <sz val="9"/>
        <color theme="1"/>
        <rFont val="Times New Roman"/>
        <family val="1"/>
        <charset val="204"/>
      </rPr>
      <t xml:space="preserve"> - 3 500 руб / сут
</t>
    </r>
    <r>
      <rPr>
        <b/>
        <sz val="9"/>
        <color theme="1"/>
        <rFont val="Times New Roman"/>
        <family val="1"/>
        <charset val="204"/>
      </rPr>
      <t>07.04.2025 - 20.04.2025</t>
    </r>
    <r>
      <rPr>
        <sz val="9"/>
        <color theme="1"/>
        <rFont val="Times New Roman"/>
        <family val="1"/>
        <charset val="204"/>
      </rPr>
      <t xml:space="preserve"> - 2 000 руб / сут</t>
    </r>
  </si>
  <si>
    <r>
      <t xml:space="preserve">Дополнительно ЕДИНОРАЗОВО в стоимость заявки добавляются прогулочные ски-пассы  для каждого взрослого (старше 13 лет), стоимость - 2300 руб. При размещении дополнительных гостей, также ЕДИНОРАЗОВО добавляются в стоимость заявки прогулочные ски-пассы на каждого гостя - 2300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- 2300 rub (per adult).  The cost of the ski-passes for each guest (at extra bed) is also added - 2300 rub (per adult). Please, add the cost of ski-passes for all adult to the application immediately.
 </t>
    </r>
    <r>
      <rPr>
        <b/>
        <u/>
        <sz val="10"/>
        <rFont val="Times New Roman"/>
        <family val="1"/>
        <charset val="204"/>
      </rPr>
      <t>Ski passes for children (0-12,99)  are provided free of charge.</t>
    </r>
  </si>
  <si>
    <r>
      <t xml:space="preserve">Период продажи: </t>
    </r>
    <r>
      <rPr>
        <b/>
        <sz val="9"/>
        <rFont val="Times New Roman"/>
        <family val="1"/>
        <charset val="204"/>
      </rPr>
      <t>01.04.2025 - 29.09.2025</t>
    </r>
    <r>
      <rPr>
        <sz val="9"/>
        <rFont val="Times New Roman"/>
        <family val="1"/>
        <charset val="204"/>
      </rPr>
      <t xml:space="preserve">/ Period of sales: </t>
    </r>
    <r>
      <rPr>
        <b/>
        <sz val="9"/>
        <rFont val="Times New Roman"/>
        <family val="1"/>
        <charset val="204"/>
      </rPr>
      <t>01.04.2025- 29.09.2025</t>
    </r>
  </si>
  <si>
    <r>
      <t xml:space="preserve">Период проживания: </t>
    </r>
    <r>
      <rPr>
        <b/>
        <sz val="9"/>
        <rFont val="Times New Roman"/>
        <family val="1"/>
        <charset val="204"/>
      </rPr>
      <t>01.06.2025 - 30.09.2025​</t>
    </r>
    <r>
      <rPr>
        <sz val="9"/>
        <rFont val="Times New Roman"/>
        <family val="1"/>
        <charset val="204"/>
      </rPr>
      <t xml:space="preserve">/ Period of stay: </t>
    </r>
    <r>
      <rPr>
        <b/>
        <sz val="9"/>
        <rFont val="Times New Roman"/>
        <family val="1"/>
        <charset val="204"/>
      </rPr>
      <t>01.06.2025 - 30.09.2025</t>
    </r>
  </si>
  <si>
    <t>2300 рублей - взрослый/ 2300 rub - adult</t>
  </si>
  <si>
    <t>3. Подвесной мост - прохождение малого маршрута</t>
  </si>
  <si>
    <t>4.Верёвочный парк - прохождение маршрута "Воздушный сноуборд" для взрослых  (рост от 140 см) либо маршрута "Маугли" для детей (рост от 110 см до 140 см)</t>
  </si>
  <si>
    <t xml:space="preserve">*Пляж функционирует с 01.06.2025-30.09.2025,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</si>
  <si>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 xml:space="preserve">1. Walking tickets "Panorama of Krasnaya Polyana" </t>
  </si>
  <si>
    <t>3. Suspension Bridge - Small Route Walking</t>
  </si>
  <si>
    <t>for all guests in the room 7+</t>
  </si>
  <si>
    <t>4.Rope park - walking the route "Air snowboard" for adults (height from 140 cm) or the route "Mowgli" for children (height from 110 cm to 140 cm)</t>
  </si>
  <si>
    <t xml:space="preserve">1.  Прогулочные билеты "Панорама Красной Поляны" </t>
  </si>
  <si>
    <t>*The beach is open from 06/01/2025-09/30/2025, the schedule may be subject to change depending on weather conditions. A shuttle service is provided daily for all guests staying in a room.Check the transfer schedule at the reception of your hotel. Pre-registration for transfer is required.</t>
  </si>
  <si>
    <r>
      <t xml:space="preserve">Период бронирования / Period of sales:
</t>
    </r>
    <r>
      <rPr>
        <b/>
        <sz val="9"/>
        <rFont val="Times New Roman"/>
        <family val="1"/>
        <charset val="204"/>
      </rPr>
      <t>15.10.2023 - 05.04.2025</t>
    </r>
    <r>
      <rPr>
        <sz val="9"/>
        <rFont val="Times New Roman"/>
        <family val="1"/>
        <charset val="204"/>
      </rPr>
      <t xml:space="preserve">
</t>
    </r>
  </si>
  <si>
    <r>
      <t xml:space="preserve">Период проживания  / Period of stay: </t>
    </r>
    <r>
      <rPr>
        <b/>
        <sz val="9"/>
        <rFont val="Times New Roman"/>
        <family val="1"/>
        <charset val="204"/>
      </rPr>
      <t xml:space="preserve">  
13.01.2025 - 06.04.2025
11.03.2025 - 06.04.2025
</t>
    </r>
  </si>
  <si>
    <r>
      <t xml:space="preserve">Дополнительно в стоимость заявки добавляется стоимость ски-пасса для каждого взрослого ЕЖЕДНЕВНО  (3500 руб/сут до 6.04.25) .
При размещении дополнительных гостей, также ЕЖЕДНЕВНО добавляется стоимость ски-пасса на каждого взрослого гостя  (3500 руб/сут до 6.04.25)
Стоимость ски-пассов на всех взрослых просим сразу добавлять в заявку.
</t>
    </r>
    <r>
      <rPr>
        <sz val="9"/>
        <color rgb="FFFF0000"/>
        <rFont val="Calibri"/>
        <family val="2"/>
        <charset val="204"/>
        <scheme val="minor"/>
      </rPr>
      <t>С</t>
    </r>
    <r>
      <rPr>
        <sz val="10"/>
        <color rgb="FFFF0000"/>
        <rFont val="Calibri"/>
        <family val="2"/>
        <charset val="204"/>
        <scheme val="minor"/>
      </rPr>
      <t xml:space="preserve">ки-пассы на детей гости приобретают на месте при заселении.  
</t>
    </r>
    <r>
      <rPr>
        <sz val="10"/>
        <rFont val="Calibri"/>
        <family val="2"/>
        <charset val="204"/>
        <scheme val="minor"/>
      </rPr>
      <t>Additionally, the cost of a ski pass for each adult is added to the application cost DAILY (3500 rubles/day untill 06.04.25).
When placing additional guests, the cost of a ski pass for each adult guest is also added DAILY (3500 rubles/day untill 06.04.25)..
Please add the cost of ski passes for all adults to the application immediately.
Guests purchase ski passes for children on site upon check-in.</t>
    </r>
  </si>
  <si>
    <r>
      <t>Период проживания:</t>
    </r>
    <r>
      <rPr>
        <b/>
        <sz val="9"/>
        <rFont val="Times New Roman"/>
        <family val="1"/>
        <charset val="204"/>
      </rPr>
      <t xml:space="preserve">  
11.04.2025 - 30.04.2025 вкл / 10.05.2025 - 22.06.2025 вкл
</t>
    </r>
    <r>
      <rPr>
        <sz val="9"/>
        <rFont val="Times New Roman"/>
        <family val="1"/>
        <charset val="204"/>
      </rPr>
      <t xml:space="preserve">Period of stay: </t>
    </r>
    <r>
      <rPr>
        <b/>
        <sz val="9"/>
        <rFont val="Times New Roman"/>
        <family val="1"/>
        <charset val="204"/>
      </rPr>
      <t xml:space="preserve"> 11.04.2025 - 30.04.2025 inc / 10.05.2025 - 22.06.2025 inc</t>
    </r>
  </si>
  <si>
    <r>
      <t>Период продажи:</t>
    </r>
    <r>
      <rPr>
        <b/>
        <sz val="9"/>
        <rFont val="Times New Roman"/>
        <family val="1"/>
        <charset val="204"/>
      </rPr>
      <t xml:space="preserve"> 11.04.2025 - 22.06.2025 </t>
    </r>
    <r>
      <rPr>
        <sz val="9"/>
        <rFont val="Times New Roman"/>
        <family val="1"/>
        <charset val="204"/>
      </rPr>
      <t xml:space="preserve">
Period of sales: </t>
    </r>
    <r>
      <rPr>
        <b/>
        <sz val="9"/>
        <rFont val="Times New Roman"/>
        <family val="1"/>
        <charset val="204"/>
      </rPr>
      <t xml:space="preserve">11.04.2025 - 22.06.2025 </t>
    </r>
  </si>
  <si>
    <r>
      <t xml:space="preserve">На период 
</t>
    </r>
    <r>
      <rPr>
        <b/>
        <sz val="9"/>
        <rFont val="Times New Roman"/>
        <family val="1"/>
        <charset val="204"/>
      </rPr>
      <t xml:space="preserve">09.01.25 - 30.09.25 </t>
    </r>
    <r>
      <rPr>
        <sz val="9"/>
        <rFont val="Times New Roman"/>
        <family val="1"/>
        <charset val="204"/>
      </rPr>
      <t xml:space="preserve">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09.01.25 - 30.09.25</t>
    </r>
    <r>
      <rPr>
        <sz val="9"/>
        <rFont val="Times New Roman"/>
        <family val="1"/>
        <charset val="204"/>
      </rPr>
      <t xml:space="preserve">  -
the reservation can be cancel without penalty up to 24 hours before arrival. Cancellation after the specified time - a penalty - the cost of the first night of stay.
</t>
    </r>
  </si>
  <si>
    <r>
      <t>На период</t>
    </r>
    <r>
      <rPr>
        <b/>
        <sz val="9"/>
        <rFont val="Times New Roman"/>
        <family val="1"/>
        <charset val="204"/>
      </rPr>
      <t xml:space="preserve"> 
09.01.25 - 30.09.25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 09.01.25 - 30.09.25 </t>
    </r>
    <r>
      <rPr>
        <sz val="9"/>
        <rFont val="Times New Roman"/>
        <family val="1"/>
        <charset val="204"/>
      </rPr>
      <t xml:space="preserve"> -
the reservation can be cancel without penalty up to 24 hours before arrival. Cancellation after the specified time - a penalty - the cost of the first night of stay.
</t>
    </r>
  </si>
  <si>
    <r>
      <t>На период</t>
    </r>
    <r>
      <rPr>
        <b/>
        <sz val="9"/>
        <rFont val="Times New Roman"/>
        <family val="1"/>
        <charset val="204"/>
      </rPr>
      <t xml:space="preserve"> 
09.01.25 - 30.09.25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 09.01.25 - 30.09.25</t>
    </r>
    <r>
      <rPr>
        <sz val="9"/>
        <rFont val="Times New Roman"/>
        <family val="1"/>
        <charset val="204"/>
      </rPr>
      <t xml:space="preserve"> -
the reservation can be cancel without penalty up to 24 hours before arrival. Cancellation after the specified time - a penalty - the cost of the first night of stay.
</t>
    </r>
  </si>
  <si>
    <r>
      <t>На период</t>
    </r>
    <r>
      <rPr>
        <b/>
        <sz val="9"/>
        <rFont val="Times New Roman"/>
        <family val="1"/>
        <charset val="204"/>
      </rPr>
      <t xml:space="preserve"> 
09.01.25 - 30.09.25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09.01.25 - 30.09.25 </t>
    </r>
    <r>
      <rPr>
        <sz val="9"/>
        <rFont val="Times New Roman"/>
        <family val="1"/>
        <charset val="204"/>
      </rPr>
      <t xml:space="preserve"> -
the reservation can be cancel without penalty up to 24 hours before arrival. Cancellation after the specified time - a penalty - the cost of the first night of stay.
</t>
    </r>
  </si>
  <si>
    <r>
      <t>Период продажи:</t>
    </r>
    <r>
      <rPr>
        <b/>
        <sz val="9"/>
        <rFont val="Times New Roman"/>
        <family val="1"/>
        <charset val="204"/>
      </rPr>
      <t xml:space="preserve"> 09.01.25 - 30.09.25</t>
    </r>
    <r>
      <rPr>
        <sz val="9"/>
        <rFont val="Times New Roman"/>
        <family val="1"/>
        <charset val="204"/>
      </rPr>
      <t xml:space="preserve">
Period of sales: </t>
    </r>
    <r>
      <rPr>
        <b/>
        <sz val="9"/>
        <rFont val="Times New Roman"/>
        <family val="1"/>
        <charset val="204"/>
      </rPr>
      <t xml:space="preserve"> 09.01.25 - 30.09.25</t>
    </r>
  </si>
  <si>
    <t xml:space="preserve">Скидка 15% </t>
  </si>
  <si>
    <r>
      <t>Период продажи:</t>
    </r>
    <r>
      <rPr>
        <b/>
        <sz val="9"/>
        <rFont val="Times New Roman"/>
        <family val="1"/>
        <charset val="204"/>
      </rPr>
      <t xml:space="preserve"> 10.04.25 - 29.04.25</t>
    </r>
    <r>
      <rPr>
        <sz val="9"/>
        <rFont val="Times New Roman"/>
        <family val="1"/>
        <charset val="204"/>
      </rPr>
      <t xml:space="preserve">
Period of sales: </t>
    </r>
    <r>
      <rPr>
        <b/>
        <sz val="9"/>
        <rFont val="Times New Roman"/>
        <family val="1"/>
        <charset val="204"/>
      </rPr>
      <t xml:space="preserve"> 10.04.25 - 29.04.25</t>
    </r>
  </si>
  <si>
    <r>
      <t xml:space="preserve">Период проживания: </t>
    </r>
    <r>
      <rPr>
        <b/>
        <sz val="9"/>
        <rFont val="Times New Roman"/>
        <family val="1"/>
        <charset val="204"/>
      </rPr>
      <t xml:space="preserve"> 11.04.25 - 30.04.25
</t>
    </r>
    <r>
      <rPr>
        <sz val="9"/>
        <rFont val="Times New Roman"/>
        <family val="1"/>
        <charset val="204"/>
      </rPr>
      <t xml:space="preserve">Period of sales: </t>
    </r>
    <r>
      <rPr>
        <b/>
        <sz val="9"/>
        <rFont val="Times New Roman"/>
        <family val="1"/>
        <charset val="204"/>
      </rPr>
      <t>11.04.25 - 30.04.25</t>
    </r>
  </si>
  <si>
    <r>
      <t xml:space="preserve">Период проживания: </t>
    </r>
    <r>
      <rPr>
        <b/>
        <sz val="9"/>
        <rFont val="Times New Roman"/>
        <family val="1"/>
        <charset val="204"/>
      </rPr>
      <t xml:space="preserve"> 01.05.25 - 30.09.25
</t>
    </r>
    <r>
      <rPr>
        <sz val="9"/>
        <rFont val="Times New Roman"/>
        <family val="1"/>
        <charset val="204"/>
      </rPr>
      <t xml:space="preserve">Period of sales: </t>
    </r>
    <r>
      <rPr>
        <b/>
        <sz val="9"/>
        <rFont val="Times New Roman"/>
        <family val="1"/>
        <charset val="204"/>
      </rPr>
      <t xml:space="preserve"> 01.05.25 - 30.09.25</t>
    </r>
  </si>
  <si>
    <t>Скидка 10%</t>
  </si>
  <si>
    <t>Специальный тариф "Каникулы в Марриотт"/ "Holidays in the mountains" special rates</t>
  </si>
  <si>
    <t>*Пляжные полотенца предоставляются бесплатно для всех проживающих гостей. На пляже гостям предоставляется пляжное оборудование (шезлонг и зонт).</t>
  </si>
  <si>
    <r>
      <t>Период продажи:</t>
    </r>
    <r>
      <rPr>
        <b/>
        <sz val="9"/>
        <rFont val="Times New Roman"/>
        <family val="1"/>
        <charset val="204"/>
      </rPr>
      <t xml:space="preserve"> 10.04.25 - 30.05.25</t>
    </r>
    <r>
      <rPr>
        <sz val="9"/>
        <rFont val="Times New Roman"/>
        <family val="1"/>
        <charset val="204"/>
      </rPr>
      <t xml:space="preserve">
Period of sales: </t>
    </r>
    <r>
      <rPr>
        <b/>
        <sz val="9"/>
        <rFont val="Times New Roman"/>
        <family val="1"/>
        <charset val="204"/>
      </rPr>
      <t xml:space="preserve"> 10.04.25 - 30.05.25</t>
    </r>
  </si>
  <si>
    <r>
      <t xml:space="preserve">Период проживания: </t>
    </r>
    <r>
      <rPr>
        <b/>
        <sz val="9"/>
        <rFont val="Times New Roman"/>
        <family val="1"/>
        <charset val="204"/>
      </rPr>
      <t xml:space="preserve"> 11.04.25 - 31.05.25
</t>
    </r>
    <r>
      <rPr>
        <sz val="9"/>
        <rFont val="Times New Roman"/>
        <family val="1"/>
        <charset val="204"/>
      </rPr>
      <t xml:space="preserve">Period of sales: </t>
    </r>
    <r>
      <rPr>
        <b/>
        <sz val="9"/>
        <rFont val="Times New Roman"/>
        <family val="1"/>
        <charset val="204"/>
      </rPr>
      <t>11.04.25 - 31.05.25</t>
    </r>
  </si>
  <si>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</si>
  <si>
    <t xml:space="preserve">На период 
09.01.25 - 31.08.25  –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</si>
  <si>
    <r>
      <t>На период</t>
    </r>
    <r>
      <rPr>
        <b/>
        <sz val="9"/>
        <rFont val="Times New Roman"/>
        <family val="1"/>
        <charset val="204"/>
      </rPr>
      <t xml:space="preserve"> 
09.01.25 - 30.09.25  </t>
    </r>
    <r>
      <rPr>
        <sz val="9"/>
        <rFont val="Times New Roman"/>
        <family val="1"/>
        <charset val="204"/>
      </rPr>
      <t xml:space="preserve">–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sz val="9"/>
        <rFont val="Times New Roman"/>
        <family val="1"/>
        <charset val="204"/>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</si>
</sst>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1"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Calibri"/>
      <family val="2"/>
      <charset val="204"/>
      <scheme val="minor"/>
    </font>
    <font>
      <sz val="10"/>
      <color theme="1"/>
      <name val="Calibri"/>
      <family val="2"/>
      <charset val="204"/>
      <scheme val="minor"/>
    </font>
    <font>
      <sz val="9"/>
      <name val="Times New Roman"/>
      <family val="1"/>
      <charset val="204"/>
    </font>
    <font>
      <b/>
      <sz val="9"/>
      <name val="Times New Roman"/>
      <family val="1"/>
      <charset val="204"/>
    </font>
    <font>
      <sz val="9"/>
      <color theme="1"/>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10"/>
      <name val="Arial Cyr"/>
      <charset val="204"/>
    </font>
    <font>
      <b/>
      <sz val="11"/>
      <color theme="1"/>
      <name val="Calibri"/>
      <family val="2"/>
      <charset val="204"/>
      <scheme val="minor"/>
    </font>
    <font>
      <sz val="9"/>
      <color rgb="FF212121"/>
      <name val="Times New Roman"/>
      <family val="1"/>
      <charset val="204"/>
    </font>
    <font>
      <b/>
      <sz val="9"/>
      <color indexed="63"/>
      <name val="Times New Roman"/>
      <family val="1"/>
      <charset val="204"/>
    </font>
    <font>
      <b/>
      <sz val="11"/>
      <color rgb="FF212121"/>
      <name val="Calibri"/>
      <family val="2"/>
      <charset val="204"/>
      <scheme val="minor"/>
    </font>
    <font>
      <sz val="9"/>
      <color theme="1"/>
      <name val="Calibri"/>
      <family val="2"/>
      <charset val="204"/>
      <scheme val="minor"/>
    </font>
    <font>
      <b/>
      <sz val="9"/>
      <color theme="1"/>
      <name val="Calibri"/>
      <family val="2"/>
      <charset val="204"/>
      <scheme val="minor"/>
    </font>
    <font>
      <sz val="9"/>
      <color theme="1"/>
      <name val="Calibri"/>
      <family val="2"/>
      <scheme val="minor"/>
    </font>
    <font>
      <sz val="9"/>
      <name val="Arial Cyr"/>
      <charset val="204"/>
    </font>
    <font>
      <b/>
      <sz val="11"/>
      <color rgb="FFFF0000"/>
      <name val="Calibri"/>
      <family val="2"/>
      <charset val="204"/>
      <scheme val="minor"/>
    </font>
    <font>
      <sz val="11"/>
      <color rgb="FF212121"/>
      <name val="Calibri"/>
      <family val="2"/>
      <charset val="204"/>
      <scheme val="minor"/>
    </font>
    <font>
      <sz val="10"/>
      <name val="Times New Roman"/>
      <family val="1"/>
      <charset val="204"/>
    </font>
    <font>
      <sz val="11"/>
      <name val="Calibri"/>
      <family val="2"/>
      <charset val="204"/>
    </font>
    <font>
      <u/>
      <sz val="9"/>
      <name val="Times New Roman"/>
      <family val="1"/>
      <charset val="204"/>
    </font>
    <font>
      <b/>
      <sz val="9"/>
      <color theme="1"/>
      <name val="Times New Roman"/>
      <family val="1"/>
      <charset val="204"/>
    </font>
    <font>
      <sz val="9"/>
      <name val="Times New Roman"/>
      <family val="1"/>
    </font>
    <font>
      <b/>
      <sz val="9"/>
      <name val="Times New Roman"/>
      <family val="1"/>
    </font>
    <font>
      <i/>
      <sz val="9"/>
      <name val="Times New Roman"/>
      <family val="1"/>
      <charset val="204"/>
    </font>
    <font>
      <sz val="9"/>
      <color indexed="63"/>
      <name val="Times New Roman"/>
      <family val="1"/>
      <charset val="204"/>
    </font>
    <font>
      <b/>
      <i/>
      <sz val="9"/>
      <name val="Times New Roman"/>
      <family val="1"/>
      <charset val="204"/>
    </font>
    <font>
      <sz val="9"/>
      <color indexed="8"/>
      <name val="Times New Roman"/>
      <family val="1"/>
      <charset val="204"/>
    </font>
    <font>
      <b/>
      <sz val="9"/>
      <color rgb="FF000000"/>
      <name val="Times New Roman"/>
      <family val="1"/>
      <charset val="204"/>
    </font>
    <font>
      <b/>
      <sz val="9"/>
      <color indexed="8"/>
      <name val="Times New Roman"/>
      <family val="1"/>
      <charset val="204"/>
    </font>
    <font>
      <sz val="10"/>
      <color theme="1"/>
      <name val="Times New Roman"/>
      <family val="1"/>
      <charset val="204"/>
    </font>
    <font>
      <b/>
      <sz val="10"/>
      <name val="Times New Roman"/>
      <family val="1"/>
      <charset val="204"/>
    </font>
    <font>
      <i/>
      <sz val="10"/>
      <name val="Times New Roman"/>
      <family val="1"/>
      <charset val="204"/>
    </font>
    <font>
      <sz val="8"/>
      <color rgb="FF000000"/>
      <name val="Verdana"/>
      <family val="2"/>
      <charset val="204"/>
    </font>
    <font>
      <b/>
      <sz val="8"/>
      <color rgb="FF000000"/>
      <name val="Verdana"/>
      <family val="2"/>
      <charset val="204"/>
    </font>
    <font>
      <sz val="8"/>
      <color rgb="FF000000"/>
      <name val="Times New Roman"/>
      <family val="1"/>
      <charset val="204"/>
    </font>
    <font>
      <sz val="9"/>
      <color rgb="FF000000"/>
      <name val="Times New Roman"/>
      <family val="1"/>
      <charset val="204"/>
    </font>
    <font>
      <b/>
      <sz val="10"/>
      <name val="Arial Cyr"/>
      <charset val="204"/>
    </font>
    <font>
      <sz val="11"/>
      <color theme="0"/>
      <name val="Calibri"/>
      <family val="2"/>
      <charset val="204"/>
    </font>
    <font>
      <u/>
      <sz val="8"/>
      <color rgb="FF000000"/>
      <name val="Verdana"/>
      <family val="2"/>
      <charset val="204"/>
    </font>
    <font>
      <i/>
      <sz val="8"/>
      <color rgb="FF000000"/>
      <name val="Verdana"/>
      <family val="2"/>
      <charset val="204"/>
    </font>
    <font>
      <b/>
      <sz val="11"/>
      <color rgb="FFFF0000"/>
      <name val="Calibri"/>
      <family val="2"/>
      <charset val="204"/>
    </font>
    <font>
      <i/>
      <sz val="10"/>
      <name val="Arial Cyr"/>
      <charset val="204"/>
    </font>
    <font>
      <sz val="10"/>
      <color rgb="FFFF0000"/>
      <name val="Arial Cyr"/>
      <charset val="204"/>
    </font>
    <font>
      <b/>
      <sz val="10"/>
      <color theme="1"/>
      <name val="Times New Roman"/>
      <family val="1"/>
      <charset val="204"/>
    </font>
    <font>
      <b/>
      <sz val="9"/>
      <color rgb="FFFF0000"/>
      <name val="Times New Roman"/>
      <family val="1"/>
      <charset val="204"/>
    </font>
    <font>
      <b/>
      <i/>
      <sz val="9"/>
      <color rgb="FFFF0000"/>
      <name val="Times New Roman"/>
      <family val="1"/>
      <charset val="204"/>
    </font>
    <font>
      <b/>
      <sz val="10"/>
      <color rgb="FFFF0000"/>
      <name val="Calibri"/>
      <family val="2"/>
      <charset val="204"/>
    </font>
    <font>
      <b/>
      <sz val="10"/>
      <name val="Calibri"/>
      <family val="2"/>
      <charset val="204"/>
    </font>
    <font>
      <b/>
      <u/>
      <sz val="10"/>
      <name val="Times New Roman"/>
      <family val="1"/>
      <charset val="204"/>
    </font>
    <font>
      <b/>
      <i/>
      <sz val="10"/>
      <name val="Times New Roman"/>
      <family val="1"/>
      <charset val="204"/>
    </font>
    <font>
      <b/>
      <sz val="10"/>
      <name val="Calibri"/>
      <family val="2"/>
      <charset val="204"/>
      <scheme val="minor"/>
    </font>
    <font>
      <sz val="9"/>
      <name val="Calibri"/>
      <family val="2"/>
      <charset val="204"/>
      <scheme val="minor"/>
    </font>
    <font>
      <sz val="9"/>
      <color rgb="FFFF0000"/>
      <name val="Calibri"/>
      <family val="2"/>
      <charset val="204"/>
      <scheme val="minor"/>
    </font>
    <font>
      <sz val="10"/>
      <color rgb="FFFF0000"/>
      <name val="Calibri"/>
      <family val="2"/>
      <charset val="204"/>
      <scheme val="minor"/>
    </font>
    <font>
      <sz val="9"/>
      <color rgb="FFFF0000"/>
      <name val="Times New Roman"/>
      <family val="1"/>
      <charset val="204"/>
    </font>
  </fonts>
  <fills count="1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92D05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CCFF"/>
        <bgColor indexed="64"/>
      </patternFill>
    </fill>
    <fill>
      <patternFill patternType="solid">
        <fgColor rgb="FFB2E4A4"/>
        <bgColor indexed="64"/>
      </patternFill>
    </fill>
    <fill>
      <patternFill patternType="solid">
        <fgColor rgb="FFFF99FF"/>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4">
    <xf numFmtId="0" fontId="0" fillId="0" borderId="0"/>
    <xf numFmtId="0" fontId="22" fillId="0" borderId="0"/>
    <xf numFmtId="0" fontId="11" fillId="0" borderId="0"/>
    <xf numFmtId="0" fontId="22" fillId="0" borderId="0"/>
    <xf numFmtId="0" fontId="10" fillId="0" borderId="0"/>
    <xf numFmtId="0" fontId="9"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cellStyleXfs>
  <cellXfs count="324">
    <xf numFmtId="0" fontId="0" fillId="0" borderId="0" xfId="0"/>
    <xf numFmtId="0" fontId="14" fillId="2" borderId="0" xfId="0" applyFont="1" applyFill="1"/>
    <xf numFmtId="0" fontId="14" fillId="0" borderId="0" xfId="0" applyFont="1" applyFill="1"/>
    <xf numFmtId="0" fontId="15" fillId="4" borderId="2" xfId="0" applyFont="1" applyFill="1" applyBorder="1" applyAlignment="1">
      <alignment horizontal="center" wrapText="1"/>
    </xf>
    <xf numFmtId="0" fontId="16" fillId="2" borderId="1" xfId="0" applyFont="1" applyFill="1" applyBorder="1"/>
    <xf numFmtId="0" fontId="16" fillId="2" borderId="0" xfId="0" applyFont="1" applyFill="1"/>
    <xf numFmtId="0" fontId="16" fillId="0" borderId="0" xfId="0" applyFont="1"/>
    <xf numFmtId="0" fontId="16" fillId="0" borderId="0" xfId="0" applyFont="1" applyFill="1"/>
    <xf numFmtId="0" fontId="16" fillId="2" borderId="1" xfId="0" applyFont="1" applyFill="1" applyBorder="1" applyAlignment="1">
      <alignment horizontal="right"/>
    </xf>
    <xf numFmtId="0" fontId="16" fillId="3" borderId="0" xfId="0" applyFont="1" applyFill="1"/>
    <xf numFmtId="0" fontId="17" fillId="0" borderId="0" xfId="0" applyFont="1" applyFill="1"/>
    <xf numFmtId="0" fontId="17" fillId="5" borderId="3" xfId="0" applyFont="1" applyFill="1" applyBorder="1" applyAlignment="1"/>
    <xf numFmtId="0" fontId="14" fillId="0" borderId="2" xfId="0" applyFont="1" applyFill="1" applyBorder="1" applyAlignment="1">
      <alignment horizontal="center" vertical="center"/>
    </xf>
    <xf numFmtId="0" fontId="19" fillId="5" borderId="1" xfId="0" applyFont="1" applyFill="1" applyBorder="1" applyAlignment="1">
      <alignment horizontal="left" vertical="center"/>
    </xf>
    <xf numFmtId="0" fontId="20" fillId="0" borderId="1" xfId="0" applyFont="1" applyFill="1" applyBorder="1" applyAlignment="1">
      <alignment horizontal="left" vertical="center"/>
    </xf>
    <xf numFmtId="0" fontId="18" fillId="0" borderId="1" xfId="0" applyFont="1" applyFill="1" applyBorder="1" applyAlignment="1">
      <alignment horizontal="left" vertical="center"/>
    </xf>
    <xf numFmtId="0" fontId="16" fillId="2" borderId="0" xfId="0" applyFont="1" applyFill="1" applyBorder="1" applyAlignment="1">
      <alignment horizontal="right"/>
    </xf>
    <xf numFmtId="0" fontId="17" fillId="5" borderId="5" xfId="0" applyFont="1" applyFill="1" applyBorder="1" applyAlignment="1">
      <alignment vertical="center"/>
    </xf>
    <xf numFmtId="0" fontId="24" fillId="0" borderId="6" xfId="0" applyFont="1" applyBorder="1" applyAlignment="1">
      <alignment horizontal="left" vertical="center" wrapText="1"/>
    </xf>
    <xf numFmtId="1" fontId="16" fillId="2" borderId="1" xfId="0" applyNumberFormat="1" applyFont="1" applyFill="1" applyBorder="1"/>
    <xf numFmtId="0" fontId="23" fillId="0" borderId="0" xfId="0" applyFont="1"/>
    <xf numFmtId="0" fontId="0" fillId="4" borderId="0" xfId="0" applyFill="1"/>
    <xf numFmtId="1" fontId="16" fillId="2" borderId="1" xfId="0" applyNumberFormat="1" applyFont="1" applyFill="1" applyBorder="1" applyAlignment="1">
      <alignment horizontal="right"/>
    </xf>
    <xf numFmtId="1" fontId="14" fillId="2" borderId="0" xfId="0" applyNumberFormat="1" applyFont="1" applyFill="1"/>
    <xf numFmtId="1" fontId="16" fillId="0" borderId="0" xfId="0" applyNumberFormat="1" applyFont="1"/>
    <xf numFmtId="1" fontId="16" fillId="3" borderId="0" xfId="0" applyNumberFormat="1" applyFont="1" applyFill="1"/>
    <xf numFmtId="0" fontId="24" fillId="0" borderId="5" xfId="0" applyFont="1" applyBorder="1" applyAlignment="1">
      <alignment horizontal="left" vertical="center" wrapText="1"/>
    </xf>
    <xf numFmtId="0" fontId="18" fillId="0" borderId="5" xfId="1" applyFont="1" applyFill="1" applyBorder="1" applyAlignment="1">
      <alignment horizontal="center" vertical="center" wrapText="1"/>
    </xf>
    <xf numFmtId="0" fontId="16" fillId="0" borderId="5" xfId="0" applyFont="1" applyBorder="1" applyAlignment="1">
      <alignment horizontal="center" wrapText="1"/>
    </xf>
    <xf numFmtId="0" fontId="30" fillId="0" borderId="0" xfId="0" applyFont="1" applyFill="1" applyBorder="1" applyAlignment="1">
      <alignment wrapText="1"/>
    </xf>
    <xf numFmtId="0" fontId="0" fillId="0" borderId="0" xfId="0" applyBorder="1" applyAlignment="1">
      <alignment horizontal="center" vertical="center" wrapText="1"/>
    </xf>
    <xf numFmtId="0" fontId="0" fillId="0" borderId="0" xfId="0"/>
    <xf numFmtId="0" fontId="14" fillId="2" borderId="0" xfId="0" applyFont="1" applyFill="1"/>
    <xf numFmtId="0" fontId="14" fillId="0" borderId="0" xfId="0" applyFont="1" applyFill="1"/>
    <xf numFmtId="0" fontId="16" fillId="2" borderId="1" xfId="0" applyFont="1" applyFill="1" applyBorder="1"/>
    <xf numFmtId="0" fontId="16" fillId="2" borderId="0" xfId="0" applyFont="1" applyFill="1"/>
    <xf numFmtId="0" fontId="16" fillId="0" borderId="0" xfId="0" applyFont="1" applyFill="1"/>
    <xf numFmtId="0" fontId="15" fillId="0" borderId="2" xfId="0" applyFont="1" applyFill="1" applyBorder="1" applyAlignment="1">
      <alignment horizontal="center" wrapText="1"/>
    </xf>
    <xf numFmtId="0" fontId="14" fillId="0" borderId="2" xfId="0" applyFont="1" applyFill="1" applyBorder="1" applyAlignment="1">
      <alignment horizontal="center" wrapText="1"/>
    </xf>
    <xf numFmtId="0" fontId="17" fillId="5" borderId="4" xfId="0" applyFont="1" applyFill="1" applyBorder="1" applyAlignment="1"/>
    <xf numFmtId="0" fontId="14" fillId="0" borderId="2" xfId="0" applyFont="1" applyFill="1" applyBorder="1" applyAlignment="1">
      <alignment horizontal="center" vertical="center"/>
    </xf>
    <xf numFmtId="0" fontId="15" fillId="2" borderId="0" xfId="0" applyFont="1" applyFill="1"/>
    <xf numFmtId="0" fontId="21" fillId="5" borderId="0" xfId="0" applyFont="1" applyFill="1" applyAlignment="1">
      <alignment horizontal="left" vertical="center"/>
    </xf>
    <xf numFmtId="0" fontId="16" fillId="0" borderId="1" xfId="0" applyFont="1" applyFill="1" applyBorder="1"/>
    <xf numFmtId="0" fontId="14" fillId="6" borderId="0" xfId="0" applyFont="1" applyFill="1"/>
    <xf numFmtId="0" fontId="0" fillId="0" borderId="0" xfId="0" applyAlignment="1">
      <alignment horizontal="left" vertical="top"/>
    </xf>
    <xf numFmtId="0" fontId="12" fillId="0" borderId="0" xfId="0" applyFont="1"/>
    <xf numFmtId="0" fontId="26" fillId="0" borderId="0" xfId="0" applyFont="1" applyAlignment="1">
      <alignment horizontal="left" vertical="center" wrapText="1"/>
    </xf>
    <xf numFmtId="0" fontId="32" fillId="0" borderId="0" xfId="0" applyFont="1" applyAlignment="1">
      <alignment horizontal="left" vertical="center" wrapText="1"/>
    </xf>
    <xf numFmtId="0" fontId="14" fillId="0" borderId="1" xfId="0" applyFont="1" applyFill="1" applyBorder="1" applyAlignment="1">
      <alignment horizontal="center" vertical="center"/>
    </xf>
    <xf numFmtId="0" fontId="15" fillId="4" borderId="1" xfId="0" applyFont="1" applyFill="1" applyBorder="1" applyAlignment="1">
      <alignment horizontal="center" wrapText="1"/>
    </xf>
    <xf numFmtId="0" fontId="14" fillId="0" borderId="1" xfId="0" applyFont="1" applyFill="1" applyBorder="1" applyAlignment="1">
      <alignment horizontal="center" wrapText="1"/>
    </xf>
    <xf numFmtId="0" fontId="16" fillId="0" borderId="1" xfId="0" applyFont="1" applyFill="1" applyBorder="1" applyAlignment="1">
      <alignment horizontal="right"/>
    </xf>
    <xf numFmtId="0" fontId="16" fillId="4" borderId="1" xfId="0" applyFont="1" applyFill="1" applyBorder="1"/>
    <xf numFmtId="0" fontId="14" fillId="7" borderId="0" xfId="0" applyFont="1" applyFill="1"/>
    <xf numFmtId="0" fontId="14" fillId="8" borderId="0" xfId="0" applyFont="1" applyFill="1"/>
    <xf numFmtId="0" fontId="14" fillId="4" borderId="0" xfId="0" applyFont="1" applyFill="1"/>
    <xf numFmtId="1" fontId="16" fillId="0" borderId="1" xfId="0" applyNumberFormat="1" applyFont="1" applyFill="1" applyBorder="1"/>
    <xf numFmtId="0" fontId="30" fillId="0" borderId="13" xfId="0" applyFont="1" applyFill="1" applyBorder="1" applyAlignment="1">
      <alignment wrapText="1"/>
    </xf>
    <xf numFmtId="0" fontId="30" fillId="0" borderId="14" xfId="0" applyFont="1" applyFill="1" applyBorder="1" applyAlignment="1">
      <alignment wrapText="1"/>
    </xf>
    <xf numFmtId="1" fontId="14" fillId="0" borderId="1" xfId="0" applyNumberFormat="1" applyFont="1" applyFill="1" applyBorder="1" applyAlignment="1">
      <alignment horizontal="center" wrapText="1"/>
    </xf>
    <xf numFmtId="0" fontId="16" fillId="4" borderId="0" xfId="0" applyFont="1" applyFill="1"/>
    <xf numFmtId="0" fontId="35" fillId="2" borderId="1" xfId="0" applyFont="1" applyFill="1" applyBorder="1"/>
    <xf numFmtId="0" fontId="36" fillId="0" borderId="0" xfId="0" applyFont="1"/>
    <xf numFmtId="0" fontId="36" fillId="0" borderId="1" xfId="2" applyFont="1" applyBorder="1" applyAlignment="1">
      <alignment horizontal="center" vertical="center" wrapText="1"/>
    </xf>
    <xf numFmtId="0" fontId="18" fillId="0" borderId="12" xfId="0" applyFont="1" applyBorder="1"/>
    <xf numFmtId="0" fontId="18" fillId="0" borderId="1" xfId="0" applyFont="1" applyBorder="1"/>
    <xf numFmtId="0" fontId="17" fillId="9" borderId="0" xfId="3" applyFont="1" applyFill="1" applyAlignment="1">
      <alignment horizontal="left" vertical="center"/>
    </xf>
    <xf numFmtId="0" fontId="16" fillId="0" borderId="0" xfId="3" applyFont="1" applyAlignment="1">
      <alignment horizontal="left" vertical="center"/>
    </xf>
    <xf numFmtId="0" fontId="18" fillId="0" borderId="0" xfId="3" applyFont="1" applyAlignment="1">
      <alignment horizontal="left" vertical="center"/>
    </xf>
    <xf numFmtId="0" fontId="36" fillId="9" borderId="0" xfId="2" applyFont="1" applyFill="1" applyAlignment="1">
      <alignment horizontal="left" vertical="center"/>
    </xf>
    <xf numFmtId="0" fontId="37" fillId="0" borderId="0" xfId="0" applyFont="1" applyAlignment="1">
      <alignment vertical="center" wrapText="1"/>
    </xf>
    <xf numFmtId="0" fontId="36" fillId="9" borderId="0" xfId="0" applyFont="1" applyFill="1"/>
    <xf numFmtId="0" fontId="16" fillId="0" borderId="0" xfId="0" applyFont="1" applyAlignment="1">
      <alignment vertical="center" wrapText="1"/>
    </xf>
    <xf numFmtId="0" fontId="24" fillId="0" borderId="0" xfId="0" applyFont="1" applyAlignment="1">
      <alignment vertical="center" wrapText="1"/>
    </xf>
    <xf numFmtId="0" fontId="39" fillId="0" borderId="0" xfId="0" applyFont="1" applyAlignment="1">
      <alignment wrapText="1"/>
    </xf>
    <xf numFmtId="0" fontId="18" fillId="0" borderId="0" xfId="0" applyFont="1" applyAlignment="1">
      <alignment horizontal="left" vertical="center" wrapText="1"/>
    </xf>
    <xf numFmtId="0" fontId="18" fillId="0" borderId="0" xfId="0" applyFont="1" applyAlignment="1">
      <alignment horizontal="right" vertical="center" wrapText="1"/>
    </xf>
    <xf numFmtId="0" fontId="14" fillId="2" borderId="0" xfId="0" applyFont="1" applyFill="1" applyAlignment="1">
      <alignment wrapText="1"/>
    </xf>
    <xf numFmtId="0" fontId="17" fillId="5" borderId="0" xfId="0" applyFont="1" applyFill="1" applyAlignment="1">
      <alignment horizontal="left"/>
    </xf>
    <xf numFmtId="0" fontId="14" fillId="2" borderId="2" xfId="0" applyFont="1" applyFill="1" applyBorder="1" applyAlignment="1">
      <alignment horizontal="center" wrapText="1"/>
    </xf>
    <xf numFmtId="0" fontId="15" fillId="2" borderId="2" xfId="0" applyFont="1" applyFill="1" applyBorder="1" applyAlignment="1">
      <alignment horizontal="center" wrapText="1"/>
    </xf>
    <xf numFmtId="0" fontId="15" fillId="2" borderId="1" xfId="0" applyFont="1" applyFill="1" applyBorder="1" applyAlignment="1">
      <alignment horizontal="center" wrapText="1"/>
    </xf>
    <xf numFmtId="0" fontId="14" fillId="2" borderId="1" xfId="0" applyFont="1" applyFill="1" applyBorder="1" applyAlignment="1">
      <alignment horizontal="center" wrapText="1"/>
    </xf>
    <xf numFmtId="0" fontId="0" fillId="2" borderId="0" xfId="0" applyFill="1"/>
    <xf numFmtId="0" fontId="16" fillId="2" borderId="0" xfId="0" applyFont="1" applyFill="1" applyBorder="1"/>
    <xf numFmtId="0" fontId="21" fillId="10" borderId="0" xfId="0" applyFont="1" applyFill="1" applyAlignment="1">
      <alignment horizontal="left" vertical="center"/>
    </xf>
    <xf numFmtId="0" fontId="16" fillId="10" borderId="0" xfId="0" applyFont="1" applyFill="1"/>
    <xf numFmtId="0" fontId="36" fillId="0" borderId="1" xfId="2" applyFont="1" applyFill="1" applyBorder="1" applyAlignment="1">
      <alignment horizontal="center" vertical="center" wrapText="1"/>
    </xf>
    <xf numFmtId="0" fontId="16" fillId="0" borderId="0" xfId="0" applyFont="1" applyFill="1" applyBorder="1" applyAlignment="1">
      <alignment horizontal="right"/>
    </xf>
    <xf numFmtId="0" fontId="23" fillId="4" borderId="0" xfId="0" applyFont="1" applyFill="1"/>
    <xf numFmtId="0" fontId="45" fillId="0" borderId="0" xfId="0" applyFont="1" applyAlignment="1">
      <alignment horizontal="left" vertical="center" wrapText="1"/>
    </xf>
    <xf numFmtId="1" fontId="14" fillId="2" borderId="1" xfId="0" applyNumberFormat="1" applyFont="1" applyFill="1" applyBorder="1" applyAlignment="1">
      <alignment horizontal="center" wrapText="1"/>
    </xf>
    <xf numFmtId="0" fontId="17" fillId="0" borderId="0" xfId="0" applyFont="1" applyAlignment="1">
      <alignment horizontal="left"/>
    </xf>
    <xf numFmtId="0" fontId="17" fillId="5" borderId="0" xfId="3" applyFont="1" applyFill="1" applyAlignment="1">
      <alignment horizontal="left" vertical="center"/>
    </xf>
    <xf numFmtId="0" fontId="36" fillId="5" borderId="0" xfId="2" applyFont="1" applyFill="1" applyAlignment="1">
      <alignment horizontal="left" vertical="center"/>
    </xf>
    <xf numFmtId="0" fontId="36" fillId="5" borderId="0" xfId="0" applyFont="1" applyFill="1" applyAlignment="1">
      <alignment horizontal="left" vertical="center"/>
    </xf>
    <xf numFmtId="0" fontId="36" fillId="5" borderId="0" xfId="0" applyFont="1" applyFill="1"/>
    <xf numFmtId="0" fontId="36" fillId="5" borderId="0" xfId="0" applyFont="1" applyFill="1" applyAlignment="1">
      <alignment horizontal="left" vertical="center" wrapText="1"/>
    </xf>
    <xf numFmtId="0" fontId="36" fillId="5" borderId="0" xfId="0" applyFont="1" applyFill="1" applyAlignment="1">
      <alignment vertical="top" wrapText="1"/>
    </xf>
    <xf numFmtId="0" fontId="45" fillId="5" borderId="0" xfId="0" applyFont="1" applyFill="1" applyAlignment="1">
      <alignment horizontal="left" vertical="center" wrapText="1"/>
    </xf>
    <xf numFmtId="0" fontId="33" fillId="0" borderId="9" xfId="0" applyFont="1" applyBorder="1" applyAlignment="1">
      <alignment wrapText="1"/>
    </xf>
    <xf numFmtId="0" fontId="33" fillId="0" borderId="0" xfId="0" applyFont="1" applyBorder="1" applyAlignment="1">
      <alignment wrapText="1"/>
    </xf>
    <xf numFmtId="0" fontId="34" fillId="2" borderId="0" xfId="0" applyFont="1" applyFill="1" applyAlignment="1">
      <alignment vertical="center"/>
    </xf>
    <xf numFmtId="0" fontId="36" fillId="0" borderId="12" xfId="2" applyFont="1" applyFill="1" applyBorder="1" applyAlignment="1">
      <alignment horizontal="center" vertical="center" wrapText="1"/>
    </xf>
    <xf numFmtId="0" fontId="14" fillId="0" borderId="0" xfId="0" applyFont="1" applyFill="1" applyBorder="1" applyAlignment="1">
      <alignment horizontal="center" wrapText="1"/>
    </xf>
    <xf numFmtId="0" fontId="14" fillId="4" borderId="0" xfId="0" applyFont="1" applyFill="1" applyBorder="1" applyAlignment="1">
      <alignment horizontal="center" wrapText="1"/>
    </xf>
    <xf numFmtId="0" fontId="36" fillId="0" borderId="12" xfId="2" applyFont="1" applyBorder="1" applyAlignment="1">
      <alignment horizontal="center" vertical="center" wrapText="1"/>
    </xf>
    <xf numFmtId="14" fontId="15" fillId="0" borderId="1" xfId="0" applyNumberFormat="1" applyFont="1" applyFill="1" applyBorder="1" applyAlignment="1">
      <alignment horizontal="center" vertical="center" wrapText="1"/>
    </xf>
    <xf numFmtId="14" fontId="15" fillId="2" borderId="1" xfId="0" applyNumberFormat="1" applyFont="1" applyFill="1" applyBorder="1" applyAlignment="1">
      <alignment horizontal="center" vertical="center" wrapText="1"/>
    </xf>
    <xf numFmtId="0" fontId="14" fillId="2" borderId="0" xfId="0" applyFont="1" applyFill="1" applyBorder="1" applyAlignment="1">
      <alignment horizontal="center" wrapText="1"/>
    </xf>
    <xf numFmtId="0" fontId="14" fillId="2" borderId="18" xfId="0" applyFont="1" applyFill="1" applyBorder="1" applyAlignment="1">
      <alignment horizontal="center" wrapText="1"/>
    </xf>
    <xf numFmtId="14" fontId="14" fillId="2" borderId="1" xfId="0" applyNumberFormat="1" applyFont="1" applyFill="1" applyBorder="1" applyAlignment="1">
      <alignment horizontal="center" wrapText="1"/>
    </xf>
    <xf numFmtId="14" fontId="14" fillId="2" borderId="1" xfId="0" applyNumberFormat="1" applyFont="1" applyFill="1" applyBorder="1" applyAlignment="1">
      <alignment horizontal="center" vertical="center" wrapText="1"/>
    </xf>
    <xf numFmtId="0" fontId="14" fillId="0" borderId="18" xfId="0" applyFont="1" applyFill="1" applyBorder="1" applyAlignment="1">
      <alignment horizontal="center" wrapText="1"/>
    </xf>
    <xf numFmtId="14" fontId="14" fillId="0" borderId="1" xfId="0" applyNumberFormat="1" applyFont="1" applyFill="1" applyBorder="1" applyAlignment="1">
      <alignment horizontal="center" vertical="center" wrapText="1"/>
    </xf>
    <xf numFmtId="0" fontId="14" fillId="0" borderId="6" xfId="0" applyFont="1" applyFill="1" applyBorder="1" applyAlignment="1">
      <alignment horizontal="center" wrapText="1"/>
    </xf>
    <xf numFmtId="0" fontId="14" fillId="2" borderId="6" xfId="0" applyFont="1" applyFill="1" applyBorder="1" applyAlignment="1">
      <alignment horizontal="center" wrapText="1"/>
    </xf>
    <xf numFmtId="0" fontId="14" fillId="11" borderId="0" xfId="0" applyFont="1" applyFill="1"/>
    <xf numFmtId="0" fontId="17" fillId="4" borderId="20" xfId="0" applyFont="1" applyFill="1" applyBorder="1"/>
    <xf numFmtId="1" fontId="14" fillId="0" borderId="2" xfId="0" applyNumberFormat="1" applyFont="1" applyFill="1" applyBorder="1" applyAlignment="1">
      <alignment horizontal="center" wrapText="1"/>
    </xf>
    <xf numFmtId="0" fontId="16" fillId="0" borderId="3" xfId="0" applyFont="1" applyFill="1" applyBorder="1" applyAlignment="1">
      <alignment horizontal="right"/>
    </xf>
    <xf numFmtId="0" fontId="48" fillId="0" borderId="0" xfId="0" applyFont="1" applyAlignment="1">
      <alignment vertical="center" wrapText="1"/>
    </xf>
    <xf numFmtId="0" fontId="48" fillId="0" borderId="0" xfId="0" applyFont="1"/>
    <xf numFmtId="0" fontId="48" fillId="0" borderId="0" xfId="0" applyFont="1" applyAlignment="1">
      <alignment vertical="top" wrapText="1"/>
    </xf>
    <xf numFmtId="0" fontId="48" fillId="0" borderId="0" xfId="0" applyFont="1" applyAlignment="1">
      <alignment vertical="top"/>
    </xf>
    <xf numFmtId="0" fontId="51" fillId="0" borderId="0" xfId="0" applyFont="1" applyAlignment="1">
      <alignment vertical="top" wrapText="1"/>
    </xf>
    <xf numFmtId="0" fontId="52" fillId="0" borderId="0" xfId="0" applyFont="1" applyAlignment="1"/>
    <xf numFmtId="0" fontId="52" fillId="12" borderId="0" xfId="0" applyFont="1" applyFill="1" applyAlignment="1"/>
    <xf numFmtId="14" fontId="14" fillId="0" borderId="2" xfId="0" applyNumberFormat="1" applyFont="1" applyFill="1" applyBorder="1" applyAlignment="1">
      <alignment horizontal="center" wrapText="1"/>
    </xf>
    <xf numFmtId="14" fontId="14" fillId="4" borderId="2" xfId="0" applyNumberFormat="1" applyFont="1" applyFill="1" applyBorder="1" applyAlignment="1">
      <alignment horizontal="center" wrapText="1"/>
    </xf>
    <xf numFmtId="0" fontId="36" fillId="0" borderId="1" xfId="0" applyFont="1" applyBorder="1" applyAlignment="1">
      <alignment vertical="top" wrapText="1"/>
    </xf>
    <xf numFmtId="0" fontId="16" fillId="0" borderId="1" xfId="0" applyFont="1" applyBorder="1"/>
    <xf numFmtId="0" fontId="14" fillId="2" borderId="1" xfId="0" applyFont="1" applyFill="1" applyBorder="1"/>
    <xf numFmtId="14" fontId="14" fillId="4" borderId="1" xfId="0" applyNumberFormat="1" applyFont="1" applyFill="1" applyBorder="1" applyAlignment="1">
      <alignment horizontal="center" vertical="center" wrapText="1"/>
    </xf>
    <xf numFmtId="0" fontId="14" fillId="2" borderId="6" xfId="0" applyFont="1" applyFill="1" applyBorder="1"/>
    <xf numFmtId="0" fontId="14" fillId="2" borderId="0" xfId="0" applyFont="1" applyFill="1" applyBorder="1"/>
    <xf numFmtId="0" fontId="0" fillId="0" borderId="0" xfId="0" applyBorder="1"/>
    <xf numFmtId="0" fontId="16" fillId="0" borderId="1" xfId="0" applyFont="1" applyBorder="1" applyAlignment="1">
      <alignment horizontal="left" vertical="top" wrapText="1"/>
    </xf>
    <xf numFmtId="0" fontId="16" fillId="0" borderId="5" xfId="0" applyFont="1" applyBorder="1" applyAlignment="1">
      <alignment vertical="top"/>
    </xf>
    <xf numFmtId="0" fontId="16" fillId="0" borderId="0" xfId="0" applyFont="1" applyBorder="1" applyAlignment="1">
      <alignment vertical="top"/>
    </xf>
    <xf numFmtId="0" fontId="48" fillId="0" borderId="0" xfId="0" applyFont="1" applyAlignment="1">
      <alignment vertical="center"/>
    </xf>
    <xf numFmtId="0" fontId="0" fillId="0" borderId="0" xfId="0" applyAlignment="1"/>
    <xf numFmtId="0" fontId="18" fillId="5" borderId="20" xfId="3" applyFont="1" applyFill="1" applyBorder="1" applyAlignment="1">
      <alignment horizontal="left" vertical="top" wrapText="1"/>
    </xf>
    <xf numFmtId="0" fontId="36" fillId="5" borderId="1" xfId="2" applyFont="1" applyFill="1" applyBorder="1" applyAlignment="1">
      <alignment horizontal="center" vertical="center" wrapText="1"/>
    </xf>
    <xf numFmtId="0" fontId="18" fillId="0" borderId="1" xfId="0" applyFont="1" applyFill="1" applyBorder="1"/>
    <xf numFmtId="0" fontId="30" fillId="5" borderId="0" xfId="0" applyFont="1" applyFill="1"/>
    <xf numFmtId="0" fontId="30" fillId="0" borderId="0" xfId="0" applyFont="1"/>
    <xf numFmtId="1" fontId="16" fillId="4" borderId="1" xfId="0" applyNumberFormat="1" applyFont="1" applyFill="1" applyBorder="1"/>
    <xf numFmtId="0" fontId="18" fillId="4" borderId="0" xfId="0" applyFont="1" applyFill="1"/>
    <xf numFmtId="0" fontId="36" fillId="0" borderId="1" xfId="4" applyFont="1" applyBorder="1" applyAlignment="1">
      <alignment horizontal="center" vertical="center" wrapText="1"/>
    </xf>
    <xf numFmtId="0" fontId="18" fillId="0" borderId="0" xfId="3" applyFont="1" applyAlignment="1">
      <alignment horizontal="left" vertical="center" wrapText="1"/>
    </xf>
    <xf numFmtId="0" fontId="18" fillId="0" borderId="0" xfId="3" applyFont="1" applyFill="1" applyAlignment="1">
      <alignment horizontal="left" vertical="center" wrapText="1"/>
    </xf>
    <xf numFmtId="0" fontId="17" fillId="5" borderId="0" xfId="0" applyFont="1" applyFill="1" applyAlignment="1"/>
    <xf numFmtId="0" fontId="0" fillId="0" borderId="0" xfId="0" applyFill="1"/>
    <xf numFmtId="0" fontId="17" fillId="5" borderId="3" xfId="0" applyFont="1" applyFill="1" applyBorder="1" applyAlignment="1">
      <alignment horizontal="left" vertical="top" wrapText="1"/>
    </xf>
    <xf numFmtId="0" fontId="36" fillId="5" borderId="1" xfId="0" applyFont="1" applyFill="1" applyBorder="1" applyAlignment="1">
      <alignment wrapText="1"/>
    </xf>
    <xf numFmtId="0" fontId="16" fillId="0" borderId="1" xfId="0" applyFont="1" applyFill="1" applyBorder="1" applyAlignment="1">
      <alignment wrapText="1"/>
    </xf>
    <xf numFmtId="0" fontId="45" fillId="5" borderId="1" xfId="0" applyFont="1" applyFill="1" applyBorder="1" applyAlignment="1">
      <alignment horizontal="left" vertical="center" wrapText="1"/>
    </xf>
    <xf numFmtId="0" fontId="49" fillId="0" borderId="1" xfId="0" applyFont="1" applyBorder="1" applyAlignment="1">
      <alignment vertical="center" wrapText="1"/>
    </xf>
    <xf numFmtId="0" fontId="48" fillId="0" borderId="1" xfId="0" applyFont="1" applyBorder="1" applyAlignment="1">
      <alignment vertical="center" wrapText="1"/>
    </xf>
    <xf numFmtId="0" fontId="30" fillId="0" borderId="0" xfId="0" applyFont="1" applyFill="1"/>
    <xf numFmtId="0" fontId="48" fillId="0" borderId="1" xfId="0" applyFont="1" applyBorder="1" applyAlignment="1">
      <alignment wrapText="1"/>
    </xf>
    <xf numFmtId="0" fontId="18" fillId="0" borderId="12" xfId="0" applyFont="1" applyFill="1" applyBorder="1"/>
    <xf numFmtId="0" fontId="16" fillId="0" borderId="0" xfId="0" applyFont="1" applyFill="1" applyBorder="1"/>
    <xf numFmtId="0" fontId="53" fillId="0" borderId="0" xfId="0" applyFont="1" applyFill="1" applyAlignment="1">
      <alignment vertical="top" wrapText="1"/>
    </xf>
    <xf numFmtId="0" fontId="14" fillId="0" borderId="1" xfId="0" applyNumberFormat="1" applyFont="1" applyFill="1" applyBorder="1" applyAlignment="1">
      <alignment horizontal="center" vertical="center" wrapText="1"/>
    </xf>
    <xf numFmtId="0" fontId="17" fillId="5" borderId="4" xfId="0" applyFont="1" applyFill="1" applyBorder="1" applyAlignment="1">
      <alignment wrapText="1"/>
    </xf>
    <xf numFmtId="0" fontId="58" fillId="0" borderId="0" xfId="0" applyFont="1"/>
    <xf numFmtId="0" fontId="48" fillId="0" borderId="1" xfId="0" applyFont="1" applyFill="1" applyBorder="1" applyAlignment="1">
      <alignment horizontal="left" vertical="center" wrapText="1" indent="1"/>
    </xf>
    <xf numFmtId="0" fontId="0" fillId="0" borderId="0" xfId="0" applyFill="1" applyBorder="1"/>
    <xf numFmtId="0" fontId="17" fillId="5" borderId="1" xfId="3" applyFont="1" applyFill="1" applyBorder="1" applyAlignment="1">
      <alignment horizontal="left" vertical="center"/>
    </xf>
    <xf numFmtId="0" fontId="16" fillId="0" borderId="1" xfId="3" applyFont="1" applyBorder="1" applyAlignment="1">
      <alignment horizontal="left" vertical="center" wrapText="1"/>
    </xf>
    <xf numFmtId="0" fontId="18" fillId="0" borderId="1" xfId="3" applyFont="1" applyBorder="1" applyAlignment="1">
      <alignment horizontal="left" vertical="center" wrapText="1"/>
    </xf>
    <xf numFmtId="0" fontId="17" fillId="5" borderId="1" xfId="3" applyFont="1" applyFill="1" applyBorder="1" applyAlignment="1">
      <alignment horizontal="left" vertical="center" wrapText="1"/>
    </xf>
    <xf numFmtId="0" fontId="18" fillId="0" borderId="1" xfId="3" applyFont="1" applyFill="1" applyBorder="1" applyAlignment="1">
      <alignment horizontal="left" vertical="center" wrapText="1"/>
    </xf>
    <xf numFmtId="0" fontId="18" fillId="0" borderId="1" xfId="0" applyFont="1" applyFill="1" applyBorder="1" applyAlignment="1">
      <alignment horizontal="left" vertical="center" wrapText="1"/>
    </xf>
    <xf numFmtId="0" fontId="17" fillId="5" borderId="1" xfId="0" applyFont="1" applyFill="1" applyBorder="1" applyAlignment="1">
      <alignment wrapText="1"/>
    </xf>
    <xf numFmtId="0" fontId="16" fillId="0" borderId="1" xfId="3" applyFont="1" applyFill="1" applyBorder="1" applyAlignment="1">
      <alignment horizontal="left" vertical="center" wrapText="1"/>
    </xf>
    <xf numFmtId="0" fontId="17" fillId="0" borderId="1" xfId="3" applyFont="1" applyFill="1" applyBorder="1" applyAlignment="1">
      <alignment horizontal="left" vertical="center" wrapText="1"/>
    </xf>
    <xf numFmtId="0" fontId="36" fillId="0" borderId="0" xfId="0" applyFont="1" applyAlignment="1">
      <alignment wrapText="1"/>
    </xf>
    <xf numFmtId="0" fontId="16" fillId="0" borderId="22" xfId="0" applyFont="1" applyFill="1" applyBorder="1"/>
    <xf numFmtId="14" fontId="14" fillId="0" borderId="22" xfId="0" applyNumberFormat="1" applyFont="1" applyFill="1" applyBorder="1" applyAlignment="1">
      <alignment horizontal="center" vertical="center" wrapText="1"/>
    </xf>
    <xf numFmtId="0" fontId="16" fillId="0" borderId="6" xfId="0" applyFont="1" applyFill="1" applyBorder="1" applyAlignment="1">
      <alignment horizontal="right"/>
    </xf>
    <xf numFmtId="0" fontId="16" fillId="0" borderId="12" xfId="0" applyFont="1" applyFill="1" applyBorder="1"/>
    <xf numFmtId="0" fontId="16" fillId="0" borderId="1" xfId="0" applyFont="1" applyFill="1" applyBorder="1" applyAlignment="1">
      <alignment vertical="top" wrapText="1"/>
    </xf>
    <xf numFmtId="0" fontId="16" fillId="0" borderId="1" xfId="0" applyFont="1" applyFill="1" applyBorder="1" applyAlignment="1">
      <alignment horizontal="left" vertical="top" wrapText="1"/>
    </xf>
    <xf numFmtId="0" fontId="17" fillId="14" borderId="25" xfId="0" applyFont="1" applyFill="1" applyBorder="1" applyAlignment="1">
      <alignment horizontal="center" vertical="center" wrapText="1"/>
    </xf>
    <xf numFmtId="0" fontId="17" fillId="14" borderId="24" xfId="0" applyFont="1" applyFill="1" applyBorder="1" applyAlignment="1">
      <alignment horizontal="center" wrapText="1"/>
    </xf>
    <xf numFmtId="0" fontId="18" fillId="0" borderId="26" xfId="0" applyFont="1" applyFill="1" applyBorder="1"/>
    <xf numFmtId="0" fontId="17" fillId="5" borderId="1" xfId="0" applyFont="1" applyFill="1" applyBorder="1" applyAlignment="1">
      <alignment vertical="top" wrapText="1"/>
    </xf>
    <xf numFmtId="0" fontId="16" fillId="0" borderId="1" xfId="0" applyFont="1" applyBorder="1" applyAlignment="1">
      <alignment wrapText="1"/>
    </xf>
    <xf numFmtId="0" fontId="39" fillId="0" borderId="1" xfId="0" applyFont="1" applyBorder="1" applyAlignment="1">
      <alignment vertical="top" wrapText="1"/>
    </xf>
    <xf numFmtId="0" fontId="18" fillId="0" borderId="0" xfId="0" applyFont="1" applyFill="1" applyBorder="1"/>
    <xf numFmtId="1" fontId="16" fillId="0" borderId="0" xfId="0" applyNumberFormat="1" applyFont="1" applyFill="1" applyBorder="1"/>
    <xf numFmtId="0" fontId="16" fillId="0" borderId="25" xfId="0" applyFont="1" applyFill="1" applyBorder="1" applyAlignment="1">
      <alignment horizontal="right"/>
    </xf>
    <xf numFmtId="0" fontId="16" fillId="0" borderId="29" xfId="0" applyFont="1" applyFill="1" applyBorder="1" applyAlignment="1">
      <alignment horizontal="right"/>
    </xf>
    <xf numFmtId="0" fontId="17" fillId="5" borderId="30" xfId="0" applyFont="1" applyFill="1" applyBorder="1" applyAlignment="1">
      <alignment wrapText="1"/>
    </xf>
    <xf numFmtId="0" fontId="16" fillId="0" borderId="24" xfId="0" applyFont="1" applyFill="1" applyBorder="1" applyAlignment="1">
      <alignment horizontal="right"/>
    </xf>
    <xf numFmtId="0" fontId="17" fillId="0" borderId="3" xfId="0" applyFont="1" applyFill="1" applyBorder="1" applyAlignment="1"/>
    <xf numFmtId="0" fontId="16" fillId="14" borderId="25" xfId="0" applyFont="1" applyFill="1" applyBorder="1" applyAlignment="1">
      <alignment horizontal="right"/>
    </xf>
    <xf numFmtId="0" fontId="36" fillId="0" borderId="1" xfId="11" applyFont="1" applyFill="1" applyBorder="1" applyAlignment="1">
      <alignment horizontal="center" vertical="center" wrapText="1"/>
    </xf>
    <xf numFmtId="0" fontId="36" fillId="0" borderId="12" xfId="11" applyFont="1" applyFill="1" applyBorder="1" applyAlignment="1">
      <alignment horizontal="center" vertical="center" wrapText="1"/>
    </xf>
    <xf numFmtId="0" fontId="39" fillId="0" borderId="1" xfId="0" applyFont="1" applyFill="1" applyBorder="1" applyAlignment="1">
      <alignment wrapText="1"/>
    </xf>
    <xf numFmtId="0" fontId="18" fillId="0" borderId="1" xfId="0" applyFont="1" applyFill="1" applyBorder="1" applyAlignment="1">
      <alignment horizontal="left" vertical="top" wrapText="1"/>
    </xf>
    <xf numFmtId="0" fontId="18" fillId="0" borderId="12" xfId="0" applyFont="1" applyFill="1" applyBorder="1" applyAlignment="1">
      <alignment horizontal="left" vertical="center" wrapText="1"/>
    </xf>
    <xf numFmtId="0" fontId="17" fillId="5" borderId="1" xfId="0" applyFont="1" applyFill="1" applyBorder="1" applyAlignment="1">
      <alignment vertical="center" wrapText="1"/>
    </xf>
    <xf numFmtId="0" fontId="36" fillId="0" borderId="2" xfId="0" applyFont="1" applyFill="1" applyBorder="1" applyAlignment="1">
      <alignment horizontal="left" vertical="center" wrapText="1"/>
    </xf>
    <xf numFmtId="0" fontId="18" fillId="0" borderId="12" xfId="0" applyFont="1" applyFill="1" applyBorder="1" applyAlignment="1">
      <alignment horizontal="left" vertical="top" wrapText="1"/>
    </xf>
    <xf numFmtId="0" fontId="36" fillId="0" borderId="1" xfId="12" applyFont="1" applyBorder="1" applyAlignment="1">
      <alignment horizontal="center" vertical="center" wrapText="1"/>
    </xf>
    <xf numFmtId="0" fontId="17" fillId="0" borderId="0" xfId="0" applyFont="1" applyFill="1" applyBorder="1" applyAlignment="1">
      <alignment horizontal="left"/>
    </xf>
    <xf numFmtId="0" fontId="36" fillId="0" borderId="6" xfId="12" applyFont="1" applyBorder="1" applyAlignment="1">
      <alignment horizontal="center" vertical="center" wrapText="1"/>
    </xf>
    <xf numFmtId="0" fontId="36" fillId="5" borderId="1" xfId="0" applyFont="1" applyFill="1" applyBorder="1"/>
    <xf numFmtId="0" fontId="16" fillId="4" borderId="1" xfId="0" applyFont="1" applyFill="1" applyBorder="1" applyAlignment="1">
      <alignment vertical="top" wrapText="1"/>
    </xf>
    <xf numFmtId="0" fontId="17" fillId="0" borderId="1" xfId="0" applyFont="1" applyFill="1" applyBorder="1" applyAlignment="1">
      <alignment wrapText="1"/>
    </xf>
    <xf numFmtId="0" fontId="18" fillId="0" borderId="2" xfId="0" applyFont="1" applyFill="1" applyBorder="1" applyAlignment="1">
      <alignment horizontal="left" vertical="center" wrapText="1"/>
    </xf>
    <xf numFmtId="0" fontId="16" fillId="3" borderId="1" xfId="0" applyFont="1" applyFill="1" applyBorder="1"/>
    <xf numFmtId="1" fontId="16" fillId="15" borderId="1" xfId="0" applyNumberFormat="1" applyFont="1" applyFill="1" applyBorder="1"/>
    <xf numFmtId="0" fontId="16" fillId="16" borderId="1" xfId="0" applyFont="1" applyFill="1" applyBorder="1"/>
    <xf numFmtId="0" fontId="18" fillId="4" borderId="1" xfId="0" applyFont="1" applyFill="1" applyBorder="1" applyAlignment="1">
      <alignment horizontal="left" vertical="top" wrapText="1"/>
    </xf>
    <xf numFmtId="0" fontId="16" fillId="4" borderId="1" xfId="0" applyFont="1" applyFill="1" applyBorder="1" applyAlignment="1">
      <alignment horizontal="left" vertical="top" wrapText="1"/>
    </xf>
    <xf numFmtId="0" fontId="39" fillId="0" borderId="0" xfId="0" applyFont="1" applyFill="1" applyBorder="1" applyAlignment="1">
      <alignment wrapText="1"/>
    </xf>
    <xf numFmtId="0" fontId="17" fillId="5" borderId="0" xfId="0" applyFont="1" applyFill="1" applyAlignment="1">
      <alignment horizontal="left"/>
    </xf>
    <xf numFmtId="0" fontId="18" fillId="0" borderId="1" xfId="3" applyFont="1" applyBorder="1" applyAlignment="1">
      <alignment horizontal="left" vertical="top" wrapText="1"/>
    </xf>
    <xf numFmtId="0" fontId="36" fillId="0" borderId="2" xfId="0" applyFont="1" applyFill="1" applyBorder="1" applyAlignment="1">
      <alignment horizontal="left" vertical="center"/>
    </xf>
    <xf numFmtId="0" fontId="18" fillId="0" borderId="12" xfId="0" applyFont="1" applyFill="1" applyBorder="1" applyAlignment="1">
      <alignment horizontal="left" vertical="center"/>
    </xf>
    <xf numFmtId="0" fontId="18" fillId="0" borderId="12" xfId="0" applyFont="1" applyFill="1" applyBorder="1" applyAlignment="1">
      <alignment horizontal="left" vertical="top"/>
    </xf>
    <xf numFmtId="0" fontId="18" fillId="0" borderId="2" xfId="0" applyFont="1" applyFill="1" applyBorder="1" applyAlignment="1">
      <alignment horizontal="left" vertical="center"/>
    </xf>
    <xf numFmtId="0" fontId="18" fillId="0" borderId="21" xfId="0" applyFont="1" applyFill="1" applyBorder="1" applyAlignment="1">
      <alignment horizontal="left" vertical="top"/>
    </xf>
    <xf numFmtId="0" fontId="0" fillId="0" borderId="0" xfId="0" applyFill="1" applyBorder="1" applyAlignment="1">
      <alignment wrapText="1"/>
    </xf>
    <xf numFmtId="0" fontId="0" fillId="0" borderId="0" xfId="0" applyAlignment="1">
      <alignment wrapText="1"/>
    </xf>
    <xf numFmtId="0" fontId="0" fillId="0" borderId="0" xfId="0" applyFill="1" applyAlignment="1">
      <alignment wrapText="1"/>
    </xf>
    <xf numFmtId="0" fontId="18" fillId="0" borderId="24" xfId="0" applyFont="1" applyFill="1" applyBorder="1" applyAlignment="1">
      <alignment horizontal="left" vertical="top" wrapText="1"/>
    </xf>
    <xf numFmtId="0" fontId="18" fillId="0" borderId="31" xfId="0" applyFont="1" applyFill="1" applyBorder="1" applyAlignment="1">
      <alignment horizontal="left" vertical="top" wrapText="1"/>
    </xf>
    <xf numFmtId="0" fontId="18" fillId="0" borderId="24" xfId="0" applyFont="1" applyFill="1" applyBorder="1" applyAlignment="1">
      <alignment horizontal="left" vertical="center" wrapText="1"/>
    </xf>
    <xf numFmtId="0" fontId="18" fillId="0" borderId="31" xfId="0" applyFont="1" applyFill="1" applyBorder="1" applyAlignment="1">
      <alignment horizontal="left" vertical="center" wrapText="1"/>
    </xf>
    <xf numFmtId="0" fontId="16" fillId="0" borderId="6" xfId="0" applyFont="1" applyFill="1" applyBorder="1" applyAlignment="1">
      <alignment wrapText="1"/>
    </xf>
    <xf numFmtId="0" fontId="16" fillId="0" borderId="6" xfId="0" applyFont="1" applyFill="1" applyBorder="1" applyAlignment="1">
      <alignment horizontal="right" wrapText="1"/>
    </xf>
    <xf numFmtId="0" fontId="59" fillId="5" borderId="2" xfId="0" applyFont="1" applyFill="1" applyBorder="1" applyAlignment="1">
      <alignment horizontal="left" vertical="center" wrapText="1"/>
    </xf>
    <xf numFmtId="0" fontId="16" fillId="0" borderId="1" xfId="0" applyFont="1" applyFill="1" applyBorder="1" applyAlignment="1">
      <alignment vertical="center" wrapText="1"/>
    </xf>
    <xf numFmtId="0" fontId="36" fillId="0" borderId="1" xfId="13" applyFont="1" applyFill="1" applyBorder="1" applyAlignment="1">
      <alignment horizontal="center" vertical="center" wrapText="1"/>
    </xf>
    <xf numFmtId="0" fontId="36" fillId="0" borderId="12" xfId="13" applyFont="1" applyFill="1" applyBorder="1" applyAlignment="1">
      <alignment horizontal="center" vertical="center" wrapText="1"/>
    </xf>
    <xf numFmtId="0" fontId="16" fillId="0" borderId="5" xfId="0" applyFont="1" applyFill="1" applyBorder="1" applyAlignment="1">
      <alignment vertical="top" wrapText="1"/>
    </xf>
    <xf numFmtId="0" fontId="36" fillId="4" borderId="2" xfId="0" applyFont="1" applyFill="1" applyBorder="1" applyAlignment="1">
      <alignment horizontal="left" vertical="center"/>
    </xf>
    <xf numFmtId="0" fontId="16" fillId="0" borderId="23" xfId="0" applyFont="1" applyFill="1" applyBorder="1" applyAlignment="1">
      <alignment vertical="center" wrapText="1"/>
    </xf>
    <xf numFmtId="0" fontId="18" fillId="0" borderId="1" xfId="0" applyFont="1" applyFill="1" applyBorder="1" applyAlignment="1">
      <alignment horizontal="left" vertical="top"/>
    </xf>
    <xf numFmtId="0" fontId="43" fillId="0" borderId="30" xfId="0" applyFont="1" applyBorder="1" applyAlignment="1">
      <alignment vertical="center" wrapText="1"/>
    </xf>
    <xf numFmtId="0" fontId="51" fillId="0" borderId="31" xfId="0" applyFont="1" applyBorder="1" applyAlignment="1">
      <alignment vertical="center" wrapText="1"/>
    </xf>
    <xf numFmtId="0" fontId="43" fillId="0" borderId="20" xfId="0" applyFont="1" applyBorder="1" applyAlignment="1">
      <alignment vertical="center" wrapText="1"/>
    </xf>
    <xf numFmtId="0" fontId="36" fillId="0" borderId="2" xfId="0" applyFont="1" applyFill="1" applyBorder="1" applyAlignment="1">
      <alignment horizontal="left" vertical="top" wrapText="1"/>
    </xf>
    <xf numFmtId="0" fontId="0" fillId="0" borderId="0" xfId="0" applyFill="1" applyAlignment="1">
      <alignment horizontal="left" vertical="top"/>
    </xf>
    <xf numFmtId="0" fontId="66" fillId="2" borderId="0" xfId="0" applyFont="1" applyFill="1"/>
    <xf numFmtId="0" fontId="16" fillId="0" borderId="0" xfId="0" applyFont="1" applyFill="1" applyBorder="1" applyAlignment="1">
      <alignment horizontal="right" wrapText="1"/>
    </xf>
    <xf numFmtId="0" fontId="36" fillId="2" borderId="0" xfId="0" applyFont="1" applyFill="1" applyAlignment="1">
      <alignment vertical="center" wrapText="1"/>
    </xf>
    <xf numFmtId="0" fontId="17" fillId="2" borderId="3" xfId="0" applyFont="1" applyFill="1" applyBorder="1" applyAlignment="1"/>
    <xf numFmtId="0" fontId="0" fillId="2" borderId="0" xfId="0" applyFill="1" applyBorder="1"/>
    <xf numFmtId="0" fontId="17" fillId="2" borderId="1" xfId="3" applyFont="1" applyFill="1" applyBorder="1" applyAlignment="1">
      <alignment horizontal="left" vertical="center" wrapText="1"/>
    </xf>
    <xf numFmtId="0" fontId="16" fillId="2" borderId="1" xfId="3" applyFont="1" applyFill="1" applyBorder="1" applyAlignment="1">
      <alignment horizontal="left" vertical="center" wrapText="1"/>
    </xf>
    <xf numFmtId="0" fontId="18" fillId="2" borderId="1" xfId="3" applyFont="1" applyFill="1" applyBorder="1" applyAlignment="1">
      <alignment horizontal="left" vertical="center" wrapText="1"/>
    </xf>
    <xf numFmtId="0" fontId="16" fillId="2" borderId="0" xfId="0" applyFont="1" applyFill="1" applyAlignment="1">
      <alignment wrapText="1"/>
    </xf>
    <xf numFmtId="0" fontId="59" fillId="2" borderId="2" xfId="0" applyFont="1" applyFill="1" applyBorder="1" applyAlignment="1">
      <alignment horizontal="left" vertical="center" wrapText="1"/>
    </xf>
    <xf numFmtId="0" fontId="36" fillId="0" borderId="6" xfId="2" applyFont="1" applyFill="1" applyBorder="1" applyAlignment="1">
      <alignment horizontal="center" vertical="center" wrapText="1"/>
    </xf>
    <xf numFmtId="0" fontId="36" fillId="0" borderId="3" xfId="2" applyFont="1" applyFill="1" applyBorder="1" applyAlignment="1">
      <alignment horizontal="center" vertical="center" wrapText="1"/>
    </xf>
    <xf numFmtId="0" fontId="16" fillId="0" borderId="27" xfId="0" applyFont="1" applyFill="1" applyBorder="1"/>
    <xf numFmtId="0" fontId="16" fillId="0" borderId="3" xfId="0" applyFont="1" applyFill="1" applyBorder="1"/>
    <xf numFmtId="0" fontId="67" fillId="4" borderId="23" xfId="0" applyFont="1" applyFill="1" applyBorder="1" applyAlignment="1">
      <alignment vertical="top" wrapText="1"/>
    </xf>
    <xf numFmtId="0" fontId="18" fillId="4" borderId="1" xfId="0" applyFont="1" applyFill="1" applyBorder="1" applyAlignment="1">
      <alignment horizontal="left" vertical="center" wrapText="1"/>
    </xf>
    <xf numFmtId="0" fontId="36" fillId="2" borderId="2" xfId="0" applyFont="1" applyFill="1" applyBorder="1" applyAlignment="1">
      <alignment horizontal="left" vertical="center" wrapText="1"/>
    </xf>
    <xf numFmtId="0" fontId="69" fillId="2" borderId="0" xfId="0" applyFont="1" applyFill="1"/>
    <xf numFmtId="0" fontId="69" fillId="0" borderId="0" xfId="0" applyFont="1" applyFill="1"/>
    <xf numFmtId="0" fontId="70" fillId="0" borderId="0" xfId="0" applyFont="1" applyFill="1"/>
    <xf numFmtId="0" fontId="70" fillId="0" borderId="0" xfId="0" applyFont="1"/>
    <xf numFmtId="0" fontId="18" fillId="4" borderId="1" xfId="3" applyFont="1" applyFill="1" applyBorder="1" applyAlignment="1">
      <alignment horizontal="left" vertical="center" wrapText="1"/>
    </xf>
    <xf numFmtId="0" fontId="16" fillId="4" borderId="1" xfId="0" applyFont="1" applyFill="1" applyBorder="1" applyAlignment="1">
      <alignment vertical="center" wrapText="1"/>
    </xf>
    <xf numFmtId="1" fontId="16" fillId="0" borderId="1" xfId="0" applyNumberFormat="1" applyFont="1" applyFill="1" applyBorder="1" applyAlignment="1"/>
    <xf numFmtId="0" fontId="17" fillId="14" borderId="1" xfId="3" applyFont="1" applyFill="1" applyBorder="1" applyAlignment="1">
      <alignment horizontal="left" vertical="center" wrapText="1"/>
    </xf>
    <xf numFmtId="14" fontId="66" fillId="0" borderId="1" xfId="0" applyNumberFormat="1" applyFont="1" applyFill="1" applyBorder="1" applyAlignment="1">
      <alignment horizontal="center" vertical="center" wrapText="1"/>
    </xf>
    <xf numFmtId="0" fontId="18" fillId="0" borderId="7" xfId="0" applyFont="1" applyFill="1" applyBorder="1" applyAlignment="1">
      <alignment horizontal="left" vertical="top" wrapText="1"/>
    </xf>
    <xf numFmtId="0" fontId="18" fillId="0" borderId="9" xfId="0" applyFont="1" applyFill="1" applyBorder="1" applyAlignment="1">
      <alignment horizontal="left" vertical="top" wrapText="1"/>
    </xf>
    <xf numFmtId="0" fontId="18" fillId="0" borderId="10" xfId="0" applyFont="1" applyFill="1" applyBorder="1" applyAlignment="1">
      <alignment horizontal="left" vertical="top" wrapText="1"/>
    </xf>
    <xf numFmtId="0" fontId="27" fillId="0" borderId="0" xfId="0" applyFont="1" applyAlignment="1">
      <alignment horizontal="left" vertical="top" wrapText="1"/>
    </xf>
    <xf numFmtId="0" fontId="29" fillId="0" borderId="0" xfId="0" applyFont="1" applyAlignment="1">
      <alignment horizontal="left" vertical="top"/>
    </xf>
    <xf numFmtId="0" fontId="23" fillId="0" borderId="7" xfId="0" applyFont="1" applyBorder="1" applyAlignment="1">
      <alignment horizontal="left" vertical="top" wrapText="1"/>
    </xf>
    <xf numFmtId="0" fontId="23" fillId="0" borderId="8" xfId="0" applyFont="1" applyBorder="1" applyAlignment="1">
      <alignment horizontal="left" vertical="top" wrapText="1"/>
    </xf>
    <xf numFmtId="0" fontId="23" fillId="0" borderId="9" xfId="0" applyFont="1" applyBorder="1" applyAlignment="1">
      <alignment horizontal="left" vertical="top" wrapText="1"/>
    </xf>
    <xf numFmtId="0" fontId="23" fillId="0" borderId="0" xfId="0" applyFont="1" applyBorder="1" applyAlignment="1">
      <alignment horizontal="left" vertical="top" wrapText="1"/>
    </xf>
    <xf numFmtId="0" fontId="23" fillId="0" borderId="10" xfId="0" applyFont="1" applyBorder="1" applyAlignment="1">
      <alignment horizontal="left" vertical="top" wrapText="1"/>
    </xf>
    <xf numFmtId="0" fontId="23" fillId="0" borderId="11" xfId="0" applyFont="1" applyBorder="1" applyAlignment="1">
      <alignment horizontal="left" vertical="top" wrapText="1"/>
    </xf>
    <xf numFmtId="0" fontId="17" fillId="0" borderId="0" xfId="0" applyFont="1" applyAlignment="1">
      <alignment horizontal="left"/>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0" borderId="19" xfId="0" applyBorder="1" applyAlignment="1">
      <alignment horizontal="center" vertical="center" wrapText="1"/>
    </xf>
    <xf numFmtId="0" fontId="0" fillId="0" borderId="17" xfId="0" applyBorder="1" applyAlignment="1">
      <alignment horizontal="center" vertical="center" wrapText="1"/>
    </xf>
    <xf numFmtId="0" fontId="57" fillId="4" borderId="0" xfId="0" applyFont="1" applyFill="1" applyAlignment="1">
      <alignment horizontal="center" wrapText="1"/>
    </xf>
    <xf numFmtId="0" fontId="16" fillId="0" borderId="28" xfId="0" applyFont="1" applyFill="1" applyBorder="1" applyAlignment="1">
      <alignment horizontal="left" vertical="top" wrapText="1"/>
    </xf>
    <xf numFmtId="0" fontId="16" fillId="0" borderId="0" xfId="0" applyFont="1" applyFill="1" applyBorder="1" applyAlignment="1">
      <alignment horizontal="left" vertical="top" wrapText="1"/>
    </xf>
    <xf numFmtId="0" fontId="57" fillId="2" borderId="0" xfId="0" applyFont="1" applyFill="1" applyBorder="1" applyAlignment="1">
      <alignment horizontal="center" wrapText="1"/>
    </xf>
    <xf numFmtId="0" fontId="16" fillId="2" borderId="30" xfId="0" applyFont="1" applyFill="1" applyBorder="1" applyAlignment="1">
      <alignment horizontal="left" vertical="top" wrapText="1"/>
    </xf>
    <xf numFmtId="0" fontId="16" fillId="2" borderId="20" xfId="0" applyFont="1" applyFill="1" applyBorder="1" applyAlignment="1">
      <alignment horizontal="left" vertical="top" wrapText="1"/>
    </xf>
    <xf numFmtId="0" fontId="16" fillId="2" borderId="31" xfId="0" applyFont="1" applyFill="1" applyBorder="1" applyAlignment="1">
      <alignment horizontal="left" vertical="top" wrapText="1"/>
    </xf>
    <xf numFmtId="0" fontId="16" fillId="0" borderId="30" xfId="0" applyFont="1" applyFill="1" applyBorder="1" applyAlignment="1">
      <alignment horizontal="left" vertical="top" wrapText="1"/>
    </xf>
    <xf numFmtId="0" fontId="16" fillId="0" borderId="20" xfId="0" applyFont="1" applyFill="1" applyBorder="1" applyAlignment="1">
      <alignment horizontal="left" vertical="top" wrapText="1"/>
    </xf>
    <xf numFmtId="0" fontId="16" fillId="0" borderId="31" xfId="0" applyFont="1" applyFill="1" applyBorder="1" applyAlignment="1">
      <alignment horizontal="left" vertical="top" wrapText="1"/>
    </xf>
    <xf numFmtId="0" fontId="13" fillId="0" borderId="0" xfId="0" applyFont="1" applyAlignment="1">
      <alignment horizontal="left" wrapText="1"/>
    </xf>
    <xf numFmtId="0" fontId="0" fillId="0" borderId="0" xfId="0" applyFont="1" applyAlignment="1">
      <alignment horizontal="left" wrapText="1"/>
    </xf>
    <xf numFmtId="0" fontId="52" fillId="5" borderId="0" xfId="0" applyFont="1" applyFill="1" applyAlignment="1">
      <alignment horizontal="center" vertical="top" wrapText="1"/>
    </xf>
    <xf numFmtId="0" fontId="36" fillId="0" borderId="0" xfId="0" applyFont="1" applyAlignment="1">
      <alignment horizontal="center" vertical="top" wrapText="1"/>
    </xf>
    <xf numFmtId="0" fontId="50" fillId="0" borderId="0" xfId="0" applyFont="1" applyAlignment="1">
      <alignment horizontal="left" vertical="top" wrapText="1"/>
    </xf>
    <xf numFmtId="0" fontId="51" fillId="0" borderId="0" xfId="0" applyFont="1" applyAlignment="1">
      <alignment horizontal="left" vertical="top" wrapText="1"/>
    </xf>
    <xf numFmtId="0" fontId="52" fillId="5" borderId="0" xfId="0" applyFont="1" applyFill="1" applyAlignment="1">
      <alignment horizontal="left" vertical="top" wrapText="1"/>
    </xf>
    <xf numFmtId="0" fontId="39" fillId="0" borderId="2" xfId="0" applyFont="1" applyFill="1" applyBorder="1" applyAlignment="1">
      <alignment horizontal="left" vertical="top" wrapText="1"/>
    </xf>
    <xf numFmtId="0" fontId="39" fillId="0" borderId="21" xfId="0" applyFont="1" applyFill="1" applyBorder="1" applyAlignment="1">
      <alignment horizontal="left" vertical="top" wrapText="1"/>
    </xf>
    <xf numFmtId="0" fontId="39" fillId="0" borderId="12" xfId="0" applyFont="1" applyFill="1" applyBorder="1" applyAlignment="1">
      <alignment horizontal="left" vertical="top" wrapText="1"/>
    </xf>
    <xf numFmtId="0" fontId="34" fillId="13" borderId="0" xfId="0" applyFont="1" applyFill="1" applyAlignment="1">
      <alignment horizontal="center" vertical="top" wrapText="1"/>
    </xf>
    <xf numFmtId="0" fontId="16" fillId="0" borderId="9"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7" fillId="0" borderId="5" xfId="0" applyFont="1" applyFill="1" applyBorder="1" applyAlignment="1">
      <alignment horizontal="center" vertical="top" wrapText="1"/>
    </xf>
    <xf numFmtId="0" fontId="17" fillId="0" borderId="0" xfId="0" applyFont="1" applyFill="1" applyBorder="1" applyAlignment="1">
      <alignment horizontal="center" vertical="top" wrapText="1"/>
    </xf>
    <xf numFmtId="0" fontId="39" fillId="0" borderId="2" xfId="0" applyFont="1" applyFill="1" applyBorder="1" applyAlignment="1">
      <alignment horizontal="center" wrapText="1"/>
    </xf>
    <xf numFmtId="0" fontId="39" fillId="0" borderId="21" xfId="0" applyFont="1" applyFill="1" applyBorder="1" applyAlignment="1">
      <alignment horizontal="center" wrapText="1"/>
    </xf>
    <xf numFmtId="0" fontId="39" fillId="0" borderId="12" xfId="0" applyFont="1" applyFill="1" applyBorder="1" applyAlignment="1">
      <alignment horizontal="center" wrapText="1"/>
    </xf>
    <xf numFmtId="0" fontId="16" fillId="0" borderId="5" xfId="0" applyFont="1" applyFill="1" applyBorder="1" applyAlignment="1">
      <alignment horizontal="center" vertical="center" wrapText="1"/>
    </xf>
  </cellXfs>
  <cellStyles count="14">
    <cellStyle name="Обычный" xfId="0" builtinId="0"/>
    <cellStyle name="Обычный 2" xfId="3"/>
    <cellStyle name="Обычный 3 2" xfId="1"/>
    <cellStyle name="Обычный 4" xfId="2"/>
    <cellStyle name="Обычный 4 2" xfId="4"/>
    <cellStyle name="Обычный 4 2 2" xfId="6"/>
    <cellStyle name="Обычный 4 2 3" xfId="7"/>
    <cellStyle name="Обычный 4 2 3 2" xfId="9"/>
    <cellStyle name="Обычный 4 2 3 2 2" xfId="12"/>
    <cellStyle name="Обычный 4 2 4" xfId="8"/>
    <cellStyle name="Обычный 4 2 4 2" xfId="10"/>
    <cellStyle name="Обычный 4 3" xfId="5"/>
    <cellStyle name="Обычный 4 4" xfId="11"/>
    <cellStyle name="Обычный 4 4 2" xfId="13"/>
  </cellStyles>
  <dxfs count="0"/>
  <tableStyles count="0" defaultTableStyle="TableStyleMedium9" defaultPivotStyle="PivotStyleLight16"/>
  <colors>
    <mruColors>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66675</xdr:rowOff>
    </xdr:from>
    <xdr:to>
      <xdr:col>18</xdr:col>
      <xdr:colOff>502881</xdr:colOff>
      <xdr:row>81</xdr:row>
      <xdr:rowOff>113569</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9601200"/>
          <a:ext cx="15552381" cy="5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75</xdr:row>
      <xdr:rowOff>200025</xdr:rowOff>
    </xdr:from>
    <xdr:to>
      <xdr:col>21</xdr:col>
      <xdr:colOff>74196</xdr:colOff>
      <xdr:row>113</xdr:row>
      <xdr:rowOff>94488</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12849225"/>
          <a:ext cx="16028571" cy="60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76</xdr:row>
      <xdr:rowOff>9525</xdr:rowOff>
    </xdr:from>
    <xdr:to>
      <xdr:col>20</xdr:col>
      <xdr:colOff>217071</xdr:colOff>
      <xdr:row>113</xdr:row>
      <xdr:rowOff>113538</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4239875"/>
          <a:ext cx="16028571" cy="60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75</xdr:row>
      <xdr:rowOff>0</xdr:rowOff>
    </xdr:from>
    <xdr:to>
      <xdr:col>20</xdr:col>
      <xdr:colOff>274221</xdr:colOff>
      <xdr:row>112</xdr:row>
      <xdr:rowOff>104013</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3944600"/>
          <a:ext cx="16028571" cy="60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74</xdr:row>
      <xdr:rowOff>0</xdr:rowOff>
    </xdr:from>
    <xdr:to>
      <xdr:col>19</xdr:col>
      <xdr:colOff>569496</xdr:colOff>
      <xdr:row>111</xdr:row>
      <xdr:rowOff>104013</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3535025"/>
          <a:ext cx="16028571" cy="6095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77</xdr:row>
      <xdr:rowOff>2257425</xdr:rowOff>
    </xdr:from>
    <xdr:to>
      <xdr:col>20</xdr:col>
      <xdr:colOff>378908</xdr:colOff>
      <xdr:row>108</xdr:row>
      <xdr:rowOff>151774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8905875"/>
          <a:ext cx="16733333" cy="50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74</xdr:row>
      <xdr:rowOff>0</xdr:rowOff>
    </xdr:from>
    <xdr:to>
      <xdr:col>20</xdr:col>
      <xdr:colOff>607596</xdr:colOff>
      <xdr:row>111</xdr:row>
      <xdr:rowOff>104013</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3725525"/>
          <a:ext cx="16028571" cy="6095238"/>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2"/>
  <sheetViews>
    <sheetView showGridLines="0" zoomScaleNormal="100" workbookViewId="0">
      <pane xSplit="1" ySplit="3" topLeftCell="B4" activePane="bottomRight" state="frozen"/>
      <selection pane="topRight" activeCell="B1" sqref="B1"/>
      <selection pane="bottomLeft" activeCell="A3" sqref="A3"/>
      <selection pane="bottomRight" activeCell="B41" sqref="B41"/>
    </sheetView>
  </sheetViews>
  <sheetFormatPr defaultColWidth="9.140625" defaultRowHeight="12.75" x14ac:dyDescent="0.2"/>
  <cols>
    <col min="1" max="1" width="50.42578125" style="1" customWidth="1"/>
    <col min="2" max="16384" width="9.140625" style="1"/>
  </cols>
  <sheetData>
    <row r="1" spans="1:43" x14ac:dyDescent="0.2">
      <c r="A1" s="10" t="s">
        <v>12</v>
      </c>
      <c r="B1" s="5"/>
      <c r="C1" s="5"/>
      <c r="D1" s="5"/>
      <c r="E1" s="5"/>
      <c r="F1" s="5"/>
      <c r="G1" s="5"/>
      <c r="H1" s="5"/>
      <c r="I1" s="5"/>
      <c r="J1" s="5"/>
      <c r="K1" s="5"/>
      <c r="L1" s="5"/>
      <c r="M1" s="5"/>
      <c r="N1" s="5"/>
      <c r="O1" s="5"/>
      <c r="P1" s="5"/>
      <c r="Q1" s="5"/>
      <c r="R1" s="5"/>
      <c r="S1" s="5"/>
    </row>
    <row r="2" spans="1:43" hidden="1" x14ac:dyDescent="0.2">
      <c r="A2" s="11" t="s">
        <v>16</v>
      </c>
    </row>
    <row r="3" spans="1:43" s="2" customFormat="1" ht="26.25" hidden="1" customHeight="1" x14ac:dyDescent="0.2">
      <c r="A3" s="12" t="s">
        <v>0</v>
      </c>
    </row>
    <row r="4" spans="1:43" s="7" customFormat="1" ht="12" hidden="1" customHeight="1" x14ac:dyDescent="0.2">
      <c r="A4" s="4" t="s">
        <v>26</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6"/>
      <c r="AK4" s="6"/>
      <c r="AL4" s="6"/>
      <c r="AM4" s="6"/>
      <c r="AN4" s="6"/>
      <c r="AO4" s="6"/>
      <c r="AP4" s="6"/>
      <c r="AQ4" s="6"/>
    </row>
    <row r="5" spans="1:43" s="9" customFormat="1" ht="12" hidden="1" customHeight="1" x14ac:dyDescent="0.2">
      <c r="A5" s="8">
        <v>1</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6"/>
      <c r="AK5" s="6"/>
      <c r="AL5" s="6"/>
      <c r="AM5" s="6"/>
      <c r="AN5" s="6"/>
      <c r="AO5" s="6"/>
      <c r="AP5" s="6"/>
      <c r="AQ5" s="6"/>
    </row>
    <row r="6" spans="1:43" s="9" customFormat="1" ht="12" hidden="1" customHeight="1" x14ac:dyDescent="0.2">
      <c r="A6" s="8">
        <v>2</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6"/>
      <c r="AK6" s="6"/>
      <c r="AL6" s="6"/>
      <c r="AM6" s="6"/>
      <c r="AN6" s="6"/>
      <c r="AO6" s="6"/>
      <c r="AP6" s="6"/>
      <c r="AQ6" s="6"/>
    </row>
    <row r="7" spans="1:43" s="7" customFormat="1" ht="12" hidden="1" customHeight="1" x14ac:dyDescent="0.2">
      <c r="A7" s="4" t="s">
        <v>1</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6"/>
      <c r="AK7" s="6"/>
      <c r="AL7" s="6"/>
      <c r="AM7" s="6"/>
      <c r="AN7" s="6"/>
      <c r="AO7" s="6"/>
      <c r="AP7" s="6"/>
      <c r="AQ7" s="6"/>
    </row>
    <row r="8" spans="1:43" s="9" customFormat="1" ht="12" hidden="1" customHeight="1" x14ac:dyDescent="0.2">
      <c r="A8" s="8">
        <v>1</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6"/>
      <c r="AK8" s="6"/>
      <c r="AL8" s="6"/>
      <c r="AM8" s="6"/>
      <c r="AN8" s="6"/>
      <c r="AO8" s="6"/>
      <c r="AP8" s="6"/>
      <c r="AQ8" s="6"/>
    </row>
    <row r="9" spans="1:43" s="9" customFormat="1" ht="12" hidden="1" customHeight="1" x14ac:dyDescent="0.2">
      <c r="A9" s="8">
        <v>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6"/>
      <c r="AK9" s="6"/>
      <c r="AL9" s="6"/>
      <c r="AM9" s="6"/>
      <c r="AN9" s="6"/>
      <c r="AO9" s="6"/>
      <c r="AP9" s="6"/>
      <c r="AQ9" s="6"/>
    </row>
    <row r="10" spans="1:43" s="7" customFormat="1" ht="12" hidden="1" customHeight="1" x14ac:dyDescent="0.2">
      <c r="A10" s="4" t="s">
        <v>27</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6"/>
      <c r="AK10" s="6"/>
      <c r="AL10" s="6"/>
      <c r="AM10" s="6"/>
      <c r="AN10" s="6"/>
      <c r="AO10" s="6"/>
      <c r="AP10" s="6"/>
      <c r="AQ10" s="6"/>
    </row>
    <row r="11" spans="1:43" s="9" customFormat="1" ht="12" hidden="1" customHeight="1" x14ac:dyDescent="0.2">
      <c r="A11" s="8">
        <v>1</v>
      </c>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6"/>
      <c r="AK11" s="6"/>
      <c r="AL11" s="6"/>
      <c r="AM11" s="6"/>
      <c r="AN11" s="6"/>
      <c r="AO11" s="6"/>
      <c r="AP11" s="6"/>
      <c r="AQ11" s="6"/>
    </row>
    <row r="12" spans="1:43" s="9" customFormat="1" ht="12" hidden="1" customHeight="1" x14ac:dyDescent="0.2">
      <c r="A12" s="8">
        <v>2</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6"/>
      <c r="AK12" s="6"/>
      <c r="AL12" s="6"/>
      <c r="AM12" s="6"/>
      <c r="AN12" s="6"/>
      <c r="AO12" s="6"/>
      <c r="AP12" s="6"/>
      <c r="AQ12" s="6"/>
    </row>
    <row r="13" spans="1:43" s="7" customFormat="1" ht="12" hidden="1" customHeight="1" x14ac:dyDescent="0.2">
      <c r="A13" s="4" t="s">
        <v>2</v>
      </c>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6"/>
      <c r="AK13" s="6"/>
      <c r="AL13" s="6"/>
      <c r="AM13" s="6"/>
      <c r="AN13" s="6"/>
      <c r="AO13" s="6"/>
      <c r="AP13" s="6"/>
      <c r="AQ13" s="6"/>
    </row>
    <row r="14" spans="1:43" s="9" customFormat="1" ht="12" hidden="1" customHeight="1" x14ac:dyDescent="0.2">
      <c r="A14" s="8">
        <v>1</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6"/>
      <c r="AK14" s="6"/>
      <c r="AL14" s="6"/>
      <c r="AM14" s="6"/>
      <c r="AN14" s="6"/>
      <c r="AO14" s="6"/>
      <c r="AP14" s="6"/>
      <c r="AQ14" s="6"/>
    </row>
    <row r="15" spans="1:43" s="9" customFormat="1" ht="12" hidden="1" customHeight="1" x14ac:dyDescent="0.2">
      <c r="A15" s="8">
        <v>2</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6"/>
      <c r="AK15" s="6"/>
      <c r="AL15" s="6"/>
      <c r="AM15" s="6"/>
      <c r="AN15" s="6"/>
      <c r="AO15" s="6"/>
      <c r="AP15" s="6"/>
      <c r="AQ15" s="6"/>
    </row>
    <row r="16" spans="1:43" s="7" customFormat="1" ht="12" hidden="1" customHeight="1" x14ac:dyDescent="0.2">
      <c r="A16" s="4" t="s">
        <v>3</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6"/>
      <c r="AK16" s="6"/>
      <c r="AL16" s="6"/>
      <c r="AM16" s="6"/>
      <c r="AN16" s="6"/>
      <c r="AO16" s="6"/>
      <c r="AP16" s="6"/>
      <c r="AQ16" s="6"/>
    </row>
    <row r="17" spans="1:43" s="9" customFormat="1" ht="12" hidden="1" customHeight="1" x14ac:dyDescent="0.2">
      <c r="A17" s="8">
        <v>1</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6"/>
      <c r="AK17" s="6"/>
      <c r="AL17" s="6"/>
      <c r="AM17" s="6"/>
      <c r="AN17" s="6"/>
      <c r="AO17" s="6"/>
      <c r="AP17" s="6"/>
      <c r="AQ17" s="6"/>
    </row>
    <row r="18" spans="1:43" s="9" customFormat="1" ht="12" hidden="1" customHeight="1" x14ac:dyDescent="0.2">
      <c r="A18" s="8">
        <v>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6"/>
      <c r="AK18" s="6"/>
      <c r="AL18" s="6"/>
      <c r="AM18" s="6"/>
      <c r="AN18" s="6"/>
      <c r="AO18" s="6"/>
      <c r="AP18" s="6"/>
      <c r="AQ18" s="6"/>
    </row>
    <row r="19" spans="1:43" s="7" customFormat="1" ht="12" hidden="1" customHeight="1" x14ac:dyDescent="0.2">
      <c r="A19" s="4" t="s">
        <v>4</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6"/>
      <c r="AK19" s="6"/>
      <c r="AL19" s="6"/>
      <c r="AM19" s="6"/>
      <c r="AN19" s="6"/>
      <c r="AO19" s="6"/>
      <c r="AP19" s="6"/>
      <c r="AQ19" s="6"/>
    </row>
    <row r="20" spans="1:43" s="9" customFormat="1" ht="12" hidden="1" customHeight="1" x14ac:dyDescent="0.2">
      <c r="A20" s="8" t="s">
        <v>37</v>
      </c>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6"/>
      <c r="AK20" s="6"/>
      <c r="AL20" s="6"/>
      <c r="AM20" s="6"/>
      <c r="AN20" s="6"/>
      <c r="AO20" s="6"/>
      <c r="AP20" s="6"/>
      <c r="AQ20" s="6"/>
    </row>
    <row r="21" spans="1:43" s="9" customFormat="1" ht="12" hidden="1" customHeight="1" x14ac:dyDescent="0.2">
      <c r="A21" s="8">
        <v>2</v>
      </c>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6"/>
      <c r="AK21" s="6"/>
      <c r="AL21" s="6"/>
      <c r="AM21" s="6"/>
      <c r="AN21" s="6"/>
      <c r="AO21" s="6"/>
      <c r="AP21" s="6"/>
      <c r="AQ21" s="6"/>
    </row>
    <row r="22" spans="1:43" s="7" customFormat="1" ht="12" hidden="1" customHeight="1" x14ac:dyDescent="0.2">
      <c r="A22" s="4" t="s">
        <v>5</v>
      </c>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6"/>
      <c r="AK22" s="6"/>
      <c r="AL22" s="6"/>
      <c r="AM22" s="6"/>
      <c r="AN22" s="6"/>
      <c r="AO22" s="6"/>
      <c r="AP22" s="6"/>
      <c r="AQ22" s="6"/>
    </row>
    <row r="23" spans="1:43" s="25" customFormat="1" ht="12" hidden="1" customHeight="1" x14ac:dyDescent="0.2">
      <c r="A23" s="22" t="s">
        <v>37</v>
      </c>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4"/>
      <c r="AK23" s="24"/>
      <c r="AL23" s="24"/>
      <c r="AM23" s="24"/>
      <c r="AN23" s="24"/>
      <c r="AO23" s="24"/>
      <c r="AP23" s="24"/>
      <c r="AQ23" s="24"/>
    </row>
    <row r="24" spans="1:43" s="25" customFormat="1" ht="12" hidden="1" customHeight="1" x14ac:dyDescent="0.2">
      <c r="A24" s="22">
        <v>2</v>
      </c>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4"/>
      <c r="AK24" s="24"/>
      <c r="AL24" s="24"/>
      <c r="AM24" s="24"/>
      <c r="AN24" s="24"/>
      <c r="AO24" s="24"/>
      <c r="AP24" s="24"/>
      <c r="AQ24" s="24"/>
    </row>
    <row r="25" spans="1:43" s="7" customFormat="1" ht="12" hidden="1" customHeight="1" x14ac:dyDescent="0.2">
      <c r="A25" s="4" t="s">
        <v>6</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6"/>
      <c r="AK25" s="6"/>
      <c r="AL25" s="6"/>
      <c r="AM25" s="6"/>
      <c r="AN25" s="6"/>
      <c r="AO25" s="6"/>
      <c r="AP25" s="6"/>
      <c r="AQ25" s="6"/>
    </row>
    <row r="26" spans="1:43" s="9" customFormat="1" ht="12" hidden="1" customHeight="1" x14ac:dyDescent="0.2">
      <c r="A26" s="8" t="s">
        <v>14</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6"/>
      <c r="AK26" s="6"/>
      <c r="AL26" s="6"/>
      <c r="AM26" s="6"/>
      <c r="AN26" s="6"/>
      <c r="AO26" s="6"/>
      <c r="AP26" s="6"/>
      <c r="AQ26" s="6"/>
    </row>
    <row r="27" spans="1:43" s="7" customFormat="1" ht="12" hidden="1" customHeight="1" x14ac:dyDescent="0.2">
      <c r="A27" s="4" t="s">
        <v>7</v>
      </c>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6"/>
      <c r="AK27" s="6"/>
      <c r="AL27" s="6"/>
      <c r="AM27" s="6"/>
      <c r="AN27" s="6"/>
      <c r="AO27" s="6"/>
      <c r="AP27" s="6"/>
      <c r="AQ27" s="6"/>
    </row>
    <row r="28" spans="1:43" s="9" customFormat="1" ht="12" hidden="1" customHeight="1" x14ac:dyDescent="0.2">
      <c r="A28" s="8" t="s">
        <v>14</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6"/>
      <c r="AK28" s="6"/>
      <c r="AL28" s="6"/>
      <c r="AM28" s="6"/>
      <c r="AN28" s="6"/>
      <c r="AO28" s="6"/>
      <c r="AP28" s="6"/>
      <c r="AQ28" s="6"/>
    </row>
    <row r="29" spans="1:43" s="7" customFormat="1" ht="12" hidden="1" customHeight="1" x14ac:dyDescent="0.2">
      <c r="A29" s="4" t="s">
        <v>8</v>
      </c>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6"/>
      <c r="AK29" s="6"/>
      <c r="AL29" s="6"/>
      <c r="AM29" s="6"/>
      <c r="AN29" s="6"/>
      <c r="AO29" s="6"/>
      <c r="AP29" s="6"/>
      <c r="AQ29" s="6"/>
    </row>
    <row r="30" spans="1:43" s="9" customFormat="1" ht="12" hidden="1" customHeight="1" x14ac:dyDescent="0.2">
      <c r="A30" s="8" t="s">
        <v>13</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6"/>
      <c r="AK30" s="6"/>
      <c r="AL30" s="6"/>
      <c r="AM30" s="6"/>
      <c r="AN30" s="6"/>
      <c r="AO30" s="6"/>
      <c r="AP30" s="6"/>
      <c r="AQ30" s="6"/>
    </row>
    <row r="31" spans="1:43" s="7" customFormat="1" ht="12" hidden="1" customHeight="1" x14ac:dyDescent="0.2">
      <c r="A31" s="4" t="s">
        <v>9</v>
      </c>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6"/>
      <c r="AK31" s="6"/>
      <c r="AL31" s="6"/>
      <c r="AM31" s="6"/>
      <c r="AN31" s="6"/>
      <c r="AO31" s="6"/>
      <c r="AP31" s="6"/>
      <c r="AQ31" s="6"/>
    </row>
    <row r="32" spans="1:43" s="9" customFormat="1" ht="12" hidden="1" customHeight="1" x14ac:dyDescent="0.2">
      <c r="A32" s="8" t="s">
        <v>15</v>
      </c>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6"/>
      <c r="AK32" s="6"/>
      <c r="AL32" s="6"/>
      <c r="AM32" s="6"/>
      <c r="AN32" s="6"/>
      <c r="AO32" s="6"/>
      <c r="AP32" s="6"/>
      <c r="AQ32" s="6"/>
    </row>
    <row r="33" spans="1:43" s="7" customFormat="1" ht="12" hidden="1" customHeight="1" x14ac:dyDescent="0.2">
      <c r="A33" s="4" t="s">
        <v>11</v>
      </c>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6"/>
      <c r="AK33" s="6"/>
      <c r="AL33" s="6"/>
      <c r="AM33" s="6"/>
      <c r="AN33" s="6"/>
      <c r="AO33" s="6"/>
      <c r="AP33" s="6"/>
      <c r="AQ33" s="6"/>
    </row>
    <row r="34" spans="1:43" s="9" customFormat="1" ht="12" hidden="1" customHeight="1" x14ac:dyDescent="0.2">
      <c r="A34" s="8" t="s">
        <v>37</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6"/>
      <c r="AK34" s="6"/>
      <c r="AL34" s="6"/>
      <c r="AM34" s="6"/>
      <c r="AN34" s="6"/>
      <c r="AO34" s="6"/>
      <c r="AP34" s="6"/>
      <c r="AQ34" s="6"/>
    </row>
    <row r="35" spans="1:43" s="9" customFormat="1" ht="12" hidden="1" customHeight="1" x14ac:dyDescent="0.2">
      <c r="A35" s="8">
        <v>2</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6"/>
      <c r="AK35" s="6"/>
      <c r="AL35" s="6"/>
      <c r="AM35" s="6"/>
      <c r="AN35" s="6"/>
      <c r="AO35" s="6"/>
      <c r="AP35" s="6"/>
      <c r="AQ35" s="6"/>
    </row>
    <row r="36" spans="1:43" s="7" customFormat="1" ht="12" hidden="1" customHeight="1" x14ac:dyDescent="0.2">
      <c r="A36" s="4" t="s">
        <v>10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6"/>
      <c r="AK36" s="6"/>
      <c r="AL36" s="6"/>
      <c r="AM36" s="6"/>
      <c r="AN36" s="6"/>
      <c r="AO36" s="6"/>
      <c r="AP36" s="6"/>
      <c r="AQ36" s="6"/>
    </row>
    <row r="37" spans="1:43" s="9" customFormat="1" ht="12" hidden="1" customHeight="1" x14ac:dyDescent="0.2">
      <c r="A37" s="8" t="s">
        <v>13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6"/>
      <c r="AK37" s="6"/>
      <c r="AL37" s="6"/>
      <c r="AM37" s="6"/>
      <c r="AN37" s="6"/>
      <c r="AO37" s="6"/>
      <c r="AP37" s="6"/>
      <c r="AQ37" s="6"/>
    </row>
    <row r="38" spans="1:43" hidden="1" x14ac:dyDescent="0.2"/>
    <row r="39" spans="1:43" hidden="1" x14ac:dyDescent="0.2"/>
    <row r="40" spans="1:43" x14ac:dyDescent="0.2">
      <c r="A40" s="11" t="s">
        <v>51</v>
      </c>
    </row>
    <row r="41" spans="1:43" s="2" customFormat="1" ht="26.25" customHeight="1" x14ac:dyDescent="0.2">
      <c r="A41" s="12" t="s">
        <v>0</v>
      </c>
      <c r="B41" s="44" t="s">
        <v>53</v>
      </c>
      <c r="C41" s="44"/>
      <c r="D41" s="44"/>
    </row>
    <row r="42" spans="1:43" s="7" customFormat="1" ht="12" customHeight="1" x14ac:dyDescent="0.2">
      <c r="A42" s="4" t="s">
        <v>26</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6"/>
      <c r="AK42" s="6"/>
      <c r="AL42" s="6"/>
      <c r="AM42" s="6"/>
      <c r="AN42" s="6"/>
      <c r="AO42" s="6"/>
      <c r="AP42" s="6"/>
      <c r="AQ42" s="6"/>
    </row>
    <row r="43" spans="1:43" s="9" customFormat="1" ht="12" customHeight="1" x14ac:dyDescent="0.2">
      <c r="A43" s="8">
        <v>1</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6"/>
      <c r="AK43" s="6"/>
      <c r="AL43" s="6"/>
      <c r="AM43" s="6"/>
      <c r="AN43" s="6"/>
      <c r="AO43" s="6"/>
      <c r="AP43" s="6"/>
      <c r="AQ43" s="6"/>
    </row>
    <row r="44" spans="1:43" s="9" customFormat="1" ht="12" customHeight="1" x14ac:dyDescent="0.2">
      <c r="A44" s="8">
        <v>2</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6"/>
      <c r="AK44" s="6"/>
      <c r="AL44" s="6"/>
      <c r="AM44" s="6"/>
      <c r="AN44" s="6"/>
      <c r="AO44" s="6"/>
      <c r="AP44" s="6"/>
      <c r="AQ44" s="6"/>
    </row>
    <row r="45" spans="1:43" s="7" customFormat="1" ht="12" hidden="1" customHeight="1" x14ac:dyDescent="0.2">
      <c r="A45" s="4" t="s">
        <v>1</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6"/>
      <c r="AK45" s="6"/>
      <c r="AL45" s="6"/>
      <c r="AM45" s="6"/>
      <c r="AN45" s="6"/>
      <c r="AO45" s="6"/>
      <c r="AP45" s="6"/>
      <c r="AQ45" s="6"/>
    </row>
    <row r="46" spans="1:43" s="9" customFormat="1" ht="12" hidden="1" customHeight="1" x14ac:dyDescent="0.2">
      <c r="A46" s="8">
        <v>1</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6"/>
      <c r="AK46" s="6"/>
      <c r="AL46" s="6"/>
      <c r="AM46" s="6"/>
      <c r="AN46" s="6"/>
      <c r="AO46" s="6"/>
      <c r="AP46" s="6"/>
      <c r="AQ46" s="6"/>
    </row>
    <row r="47" spans="1:43" s="9" customFormat="1" ht="12" hidden="1" customHeight="1" x14ac:dyDescent="0.2">
      <c r="A47" s="8">
        <v>2</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6"/>
      <c r="AK47" s="6"/>
      <c r="AL47" s="6"/>
      <c r="AM47" s="6"/>
      <c r="AN47" s="6"/>
      <c r="AO47" s="6"/>
      <c r="AP47" s="6"/>
      <c r="AQ47" s="6"/>
    </row>
    <row r="48" spans="1:43" s="7" customFormat="1" ht="12" customHeight="1" x14ac:dyDescent="0.2">
      <c r="A48" s="4" t="s">
        <v>27</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6"/>
      <c r="AK48" s="6"/>
      <c r="AL48" s="6"/>
      <c r="AM48" s="6"/>
      <c r="AN48" s="6"/>
      <c r="AO48" s="6"/>
      <c r="AP48" s="6"/>
      <c r="AQ48" s="6"/>
    </row>
    <row r="49" spans="1:43" s="9" customFormat="1" ht="12" customHeight="1" x14ac:dyDescent="0.2">
      <c r="A49" s="8">
        <v>1</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6"/>
      <c r="AK49" s="6"/>
      <c r="AL49" s="6"/>
      <c r="AM49" s="6"/>
      <c r="AN49" s="6"/>
      <c r="AO49" s="6"/>
      <c r="AP49" s="6"/>
      <c r="AQ49" s="6"/>
    </row>
    <row r="50" spans="1:43" s="9" customFormat="1" ht="12" customHeight="1" x14ac:dyDescent="0.2">
      <c r="A50" s="8">
        <v>2</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6"/>
      <c r="AK50" s="6"/>
      <c r="AL50" s="6"/>
      <c r="AM50" s="6"/>
      <c r="AN50" s="6"/>
      <c r="AO50" s="6"/>
      <c r="AP50" s="6"/>
      <c r="AQ50" s="6"/>
    </row>
    <row r="51" spans="1:43" s="7" customFormat="1" ht="12" hidden="1" customHeight="1" x14ac:dyDescent="0.2">
      <c r="A51" s="4" t="s">
        <v>2</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6"/>
      <c r="AK51" s="6"/>
      <c r="AL51" s="6"/>
      <c r="AM51" s="6"/>
      <c r="AN51" s="6"/>
      <c r="AO51" s="6"/>
      <c r="AP51" s="6"/>
      <c r="AQ51" s="6"/>
    </row>
    <row r="52" spans="1:43" s="9" customFormat="1" ht="12" hidden="1" customHeight="1" x14ac:dyDescent="0.2">
      <c r="A52" s="8">
        <v>1</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6"/>
      <c r="AK52" s="6"/>
      <c r="AL52" s="6"/>
      <c r="AM52" s="6"/>
      <c r="AN52" s="6"/>
      <c r="AO52" s="6"/>
      <c r="AP52" s="6"/>
      <c r="AQ52" s="6"/>
    </row>
    <row r="53" spans="1:43" s="9" customFormat="1" ht="12" hidden="1" customHeight="1" x14ac:dyDescent="0.2">
      <c r="A53" s="8">
        <v>2</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6"/>
      <c r="AK53" s="6"/>
      <c r="AL53" s="6"/>
      <c r="AM53" s="6"/>
      <c r="AN53" s="6"/>
      <c r="AO53" s="6"/>
      <c r="AP53" s="6"/>
      <c r="AQ53" s="6"/>
    </row>
    <row r="54" spans="1:43" s="7" customFormat="1" ht="12" customHeight="1" x14ac:dyDescent="0.2">
      <c r="A54" s="4" t="s">
        <v>3</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6"/>
      <c r="AK54" s="6"/>
      <c r="AL54" s="6"/>
      <c r="AM54" s="6"/>
      <c r="AN54" s="6"/>
      <c r="AO54" s="6"/>
      <c r="AP54" s="6"/>
      <c r="AQ54" s="6"/>
    </row>
    <row r="55" spans="1:43" s="9" customFormat="1" ht="12" customHeight="1" x14ac:dyDescent="0.2">
      <c r="A55" s="8">
        <v>1</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6"/>
      <c r="AK55" s="6"/>
      <c r="AL55" s="6"/>
      <c r="AM55" s="6"/>
      <c r="AN55" s="6"/>
      <c r="AO55" s="6"/>
      <c r="AP55" s="6"/>
      <c r="AQ55" s="6"/>
    </row>
    <row r="56" spans="1:43" s="9" customFormat="1" ht="12" customHeight="1" x14ac:dyDescent="0.2">
      <c r="A56" s="8">
        <v>2</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6"/>
      <c r="AK56" s="6"/>
      <c r="AL56" s="6"/>
      <c r="AM56" s="6"/>
      <c r="AN56" s="6"/>
      <c r="AO56" s="6"/>
      <c r="AP56" s="6"/>
      <c r="AQ56" s="6"/>
    </row>
    <row r="57" spans="1:43" s="7" customFormat="1" ht="12" customHeight="1" x14ac:dyDescent="0.2">
      <c r="A57" s="4" t="s">
        <v>4</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6"/>
      <c r="AK57" s="6"/>
      <c r="AL57" s="6"/>
      <c r="AM57" s="6"/>
      <c r="AN57" s="6"/>
      <c r="AO57" s="6"/>
      <c r="AP57" s="6"/>
      <c r="AQ57" s="6"/>
    </row>
    <row r="58" spans="1:43" s="9" customFormat="1" ht="12" customHeight="1" x14ac:dyDescent="0.2">
      <c r="A58" s="8" t="s">
        <v>37</v>
      </c>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6"/>
      <c r="AK58" s="6"/>
      <c r="AL58" s="6"/>
      <c r="AM58" s="6"/>
      <c r="AN58" s="6"/>
      <c r="AO58" s="6"/>
      <c r="AP58" s="6"/>
      <c r="AQ58" s="6"/>
    </row>
    <row r="59" spans="1:43" s="9" customFormat="1" ht="12" hidden="1" customHeight="1" x14ac:dyDescent="0.2">
      <c r="A59" s="8">
        <v>2</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6"/>
      <c r="AK59" s="6"/>
      <c r="AL59" s="6"/>
      <c r="AM59" s="6"/>
      <c r="AN59" s="6"/>
      <c r="AO59" s="6"/>
      <c r="AP59" s="6"/>
      <c r="AQ59" s="6"/>
    </row>
    <row r="60" spans="1:43" s="7" customFormat="1" ht="12" customHeight="1" x14ac:dyDescent="0.2">
      <c r="A60" s="4" t="s">
        <v>5</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6"/>
      <c r="AK60" s="6"/>
      <c r="AL60" s="6"/>
      <c r="AM60" s="6"/>
      <c r="AN60" s="6"/>
      <c r="AO60" s="6"/>
      <c r="AP60" s="6"/>
      <c r="AQ60" s="6"/>
    </row>
    <row r="61" spans="1:43" s="9" customFormat="1" ht="12" customHeight="1" x14ac:dyDescent="0.2">
      <c r="A61" s="8" t="s">
        <v>37</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6"/>
      <c r="AK61" s="6"/>
      <c r="AL61" s="6"/>
      <c r="AM61" s="6"/>
      <c r="AN61" s="6"/>
      <c r="AO61" s="6"/>
      <c r="AP61" s="6"/>
      <c r="AQ61" s="6"/>
    </row>
    <row r="62" spans="1:43" s="9" customFormat="1" ht="12" hidden="1" customHeight="1" x14ac:dyDescent="0.2">
      <c r="A62" s="8">
        <v>2</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6"/>
      <c r="AK62" s="6"/>
      <c r="AL62" s="6"/>
      <c r="AM62" s="6"/>
      <c r="AN62" s="6"/>
      <c r="AO62" s="6"/>
      <c r="AP62" s="6"/>
      <c r="AQ62" s="6"/>
    </row>
    <row r="63" spans="1:43" s="7" customFormat="1" ht="12" customHeight="1" x14ac:dyDescent="0.2">
      <c r="A63" s="4" t="s">
        <v>6</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6"/>
      <c r="AK63" s="6"/>
      <c r="AL63" s="6"/>
      <c r="AM63" s="6"/>
      <c r="AN63" s="6"/>
      <c r="AO63" s="6"/>
      <c r="AP63" s="6"/>
      <c r="AQ63" s="6"/>
    </row>
    <row r="64" spans="1:43" s="9" customFormat="1" ht="12" customHeight="1" x14ac:dyDescent="0.2">
      <c r="A64" s="8" t="s">
        <v>14</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6"/>
      <c r="AK64" s="6"/>
      <c r="AL64" s="6"/>
      <c r="AM64" s="6"/>
      <c r="AN64" s="6"/>
      <c r="AO64" s="6"/>
      <c r="AP64" s="6"/>
      <c r="AQ64" s="6"/>
    </row>
    <row r="65" spans="1:43" s="7" customFormat="1" ht="12" customHeight="1" x14ac:dyDescent="0.2">
      <c r="A65" s="4" t="s">
        <v>7</v>
      </c>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6"/>
      <c r="AK65" s="6"/>
      <c r="AL65" s="6"/>
      <c r="AM65" s="6"/>
      <c r="AN65" s="6"/>
      <c r="AO65" s="6"/>
      <c r="AP65" s="6"/>
      <c r="AQ65" s="6"/>
    </row>
    <row r="66" spans="1:43" s="9" customFormat="1" ht="12" customHeight="1" x14ac:dyDescent="0.2">
      <c r="A66" s="8" t="s">
        <v>14</v>
      </c>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6"/>
      <c r="AK66" s="6"/>
      <c r="AL66" s="6"/>
      <c r="AM66" s="6"/>
      <c r="AN66" s="6"/>
      <c r="AO66" s="6"/>
      <c r="AP66" s="6"/>
      <c r="AQ66" s="6"/>
    </row>
    <row r="67" spans="1:43" s="7" customFormat="1" ht="12" customHeight="1" x14ac:dyDescent="0.2">
      <c r="A67" s="4" t="s">
        <v>8</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6"/>
      <c r="AK67" s="6"/>
      <c r="AL67" s="6"/>
      <c r="AM67" s="6"/>
      <c r="AN67" s="6"/>
      <c r="AO67" s="6"/>
      <c r="AP67" s="6"/>
      <c r="AQ67" s="6"/>
    </row>
    <row r="68" spans="1:43" s="9" customFormat="1" ht="12" customHeight="1" x14ac:dyDescent="0.2">
      <c r="A68" s="8" t="s">
        <v>13</v>
      </c>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6"/>
      <c r="AK68" s="6"/>
      <c r="AL68" s="6"/>
      <c r="AM68" s="6"/>
      <c r="AN68" s="6"/>
      <c r="AO68" s="6"/>
      <c r="AP68" s="6"/>
      <c r="AQ68" s="6"/>
    </row>
    <row r="69" spans="1:43" s="7" customFormat="1" ht="12" customHeight="1" x14ac:dyDescent="0.2">
      <c r="A69" s="4" t="s">
        <v>9</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6"/>
      <c r="AK69" s="6"/>
      <c r="AL69" s="6"/>
      <c r="AM69" s="6"/>
      <c r="AN69" s="6"/>
      <c r="AO69" s="6"/>
      <c r="AP69" s="6"/>
      <c r="AQ69" s="6"/>
    </row>
    <row r="70" spans="1:43" s="9" customFormat="1" ht="12" customHeight="1" x14ac:dyDescent="0.2">
      <c r="A70" s="8" t="s">
        <v>15</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6"/>
      <c r="AK70" s="6"/>
      <c r="AL70" s="6"/>
      <c r="AM70" s="6"/>
      <c r="AN70" s="6"/>
      <c r="AO70" s="6"/>
      <c r="AP70" s="6"/>
      <c r="AQ70" s="6"/>
    </row>
    <row r="71" spans="1:43" s="7" customFormat="1" ht="12" customHeight="1" x14ac:dyDescent="0.2">
      <c r="A71" s="4" t="s">
        <v>11</v>
      </c>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6"/>
      <c r="AK71" s="6"/>
      <c r="AL71" s="6"/>
      <c r="AM71" s="6"/>
      <c r="AN71" s="6"/>
      <c r="AO71" s="6"/>
      <c r="AP71" s="6"/>
      <c r="AQ71" s="6"/>
    </row>
    <row r="72" spans="1:43" s="9" customFormat="1" ht="12" customHeight="1" x14ac:dyDescent="0.2">
      <c r="A72" s="8" t="s">
        <v>37</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6"/>
      <c r="AK72" s="6"/>
      <c r="AL72" s="6"/>
      <c r="AM72" s="6"/>
      <c r="AN72" s="6"/>
      <c r="AO72" s="6"/>
      <c r="AP72" s="6"/>
      <c r="AQ72" s="6"/>
    </row>
    <row r="73" spans="1:43" s="9" customFormat="1" ht="12" hidden="1" customHeight="1" x14ac:dyDescent="0.2">
      <c r="A73" s="8">
        <v>2</v>
      </c>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6"/>
      <c r="AK73" s="6"/>
      <c r="AL73" s="6"/>
      <c r="AM73" s="6"/>
      <c r="AN73" s="6"/>
      <c r="AO73" s="6"/>
      <c r="AP73" s="6"/>
      <c r="AQ73" s="6"/>
    </row>
    <row r="74" spans="1:43" s="7" customFormat="1" ht="12" customHeight="1" x14ac:dyDescent="0.2">
      <c r="A74" s="4" t="s">
        <v>10</v>
      </c>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6"/>
      <c r="AK74" s="6"/>
      <c r="AL74" s="6"/>
      <c r="AM74" s="6"/>
      <c r="AN74" s="6"/>
      <c r="AO74" s="6"/>
      <c r="AP74" s="6"/>
      <c r="AQ74" s="6"/>
    </row>
    <row r="75" spans="1:43" s="9" customFormat="1" ht="12" customHeight="1" x14ac:dyDescent="0.2">
      <c r="A75" s="8" t="s">
        <v>13</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6"/>
      <c r="AK75" s="6"/>
      <c r="AL75" s="6"/>
      <c r="AM75" s="6"/>
      <c r="AN75" s="6"/>
      <c r="AO75" s="6"/>
      <c r="AP75" s="6"/>
      <c r="AQ75" s="6"/>
    </row>
    <row r="76" spans="1:43" s="9" customFormat="1" ht="12" customHeight="1" x14ac:dyDescent="0.2">
      <c r="A76" s="8"/>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6"/>
      <c r="AK76" s="6"/>
      <c r="AL76" s="6"/>
      <c r="AM76" s="6"/>
      <c r="AN76" s="6"/>
      <c r="AO76" s="6"/>
      <c r="AP76" s="6"/>
      <c r="AQ76" s="6"/>
    </row>
    <row r="77" spans="1:43" s="9" customFormat="1" ht="12" customHeight="1" x14ac:dyDescent="0.2">
      <c r="A77" s="16"/>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6"/>
      <c r="AK77" s="6"/>
      <c r="AL77" s="6"/>
      <c r="AM77" s="6"/>
      <c r="AN77" s="6"/>
      <c r="AO77" s="6"/>
      <c r="AP77" s="6"/>
      <c r="AQ77" s="6"/>
    </row>
    <row r="78" spans="1:43" x14ac:dyDescent="0.2">
      <c r="A78" s="1" t="s">
        <v>28</v>
      </c>
    </row>
    <row r="79" spans="1:43" s="6" customFormat="1" ht="12.75" customHeight="1" x14ac:dyDescent="0.2">
      <c r="A79" s="13" t="s">
        <v>17</v>
      </c>
    </row>
    <row r="80" spans="1:43" s="6" customFormat="1" ht="12.75" customHeight="1" x14ac:dyDescent="0.2">
      <c r="A80" s="14" t="s">
        <v>18</v>
      </c>
    </row>
    <row r="81" spans="1:1" s="6" customFormat="1" ht="12.75" customHeight="1" x14ac:dyDescent="0.2">
      <c r="A81" s="14" t="s">
        <v>19</v>
      </c>
    </row>
    <row r="82" spans="1:1" s="6" customFormat="1" ht="12.75" customHeight="1" x14ac:dyDescent="0.2">
      <c r="A82" s="14" t="s">
        <v>20</v>
      </c>
    </row>
    <row r="83" spans="1:1" s="6" customFormat="1" ht="12.75" customHeight="1" x14ac:dyDescent="0.2">
      <c r="A83" s="14" t="s">
        <v>21</v>
      </c>
    </row>
    <row r="84" spans="1:1" s="6" customFormat="1" ht="12.75" customHeight="1" x14ac:dyDescent="0.2">
      <c r="A84" s="14" t="s">
        <v>22</v>
      </c>
    </row>
    <row r="85" spans="1:1" s="6" customFormat="1" ht="12.75" customHeight="1" x14ac:dyDescent="0.2">
      <c r="A85" s="15" t="s">
        <v>23</v>
      </c>
    </row>
    <row r="86" spans="1:1" s="6" customFormat="1" ht="12.75" customHeight="1" x14ac:dyDescent="0.2"/>
    <row r="88" spans="1:1" x14ac:dyDescent="0.2">
      <c r="A88" s="17" t="s">
        <v>29</v>
      </c>
    </row>
    <row r="89" spans="1:1" ht="12.75" customHeight="1" x14ac:dyDescent="0.2">
      <c r="A89" s="27" t="s">
        <v>30</v>
      </c>
    </row>
    <row r="90" spans="1:1" ht="12.75" customHeight="1" x14ac:dyDescent="0.2">
      <c r="A90" s="28" t="s">
        <v>31</v>
      </c>
    </row>
    <row r="91" spans="1:1" x14ac:dyDescent="0.2">
      <c r="A91" s="26" t="s">
        <v>32</v>
      </c>
    </row>
    <row r="92" spans="1:1" x14ac:dyDescent="0.2">
      <c r="A92" s="26" t="s">
        <v>33</v>
      </c>
    </row>
    <row r="93" spans="1:1" x14ac:dyDescent="0.2">
      <c r="A93" s="18" t="s">
        <v>34</v>
      </c>
    </row>
    <row r="94" spans="1:1" x14ac:dyDescent="0.2">
      <c r="A94" s="26" t="s">
        <v>35</v>
      </c>
    </row>
    <row r="96" spans="1:1" ht="13.5" thickBot="1" x14ac:dyDescent="0.25">
      <c r="A96" s="42" t="s">
        <v>24</v>
      </c>
    </row>
    <row r="97" spans="1:1" ht="12.75" customHeight="1" x14ac:dyDescent="0.2">
      <c r="A97" s="277" t="s">
        <v>36</v>
      </c>
    </row>
    <row r="98" spans="1:1" x14ac:dyDescent="0.2">
      <c r="A98" s="278"/>
    </row>
    <row r="99" spans="1:1" x14ac:dyDescent="0.2">
      <c r="A99" s="278"/>
    </row>
    <row r="100" spans="1:1" x14ac:dyDescent="0.2">
      <c r="A100" s="278"/>
    </row>
    <row r="101" spans="1:1" x14ac:dyDescent="0.2">
      <c r="A101" s="278"/>
    </row>
    <row r="102" spans="1:1" ht="13.5" thickBot="1" x14ac:dyDescent="0.25">
      <c r="A102" s="279"/>
    </row>
  </sheetData>
  <mergeCells count="1">
    <mergeCell ref="A97:A102"/>
  </mergeCells>
  <pageMargins left="0.75" right="0.75" top="1" bottom="1" header="0.5" footer="0.5"/>
  <pageSetup paperSize="9" orientation="portrait" horizontalDpi="4294967295" verticalDpi="4294967295"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78"/>
  <sheetViews>
    <sheetView showGridLines="0" zoomScaleNormal="100" workbookViewId="0">
      <pane xSplit="1" ySplit="3" topLeftCell="B4" activePane="bottomRight" state="frozen"/>
      <selection pane="topRight" activeCell="B1" sqref="B1"/>
      <selection pane="bottomLeft" activeCell="A3" sqref="A3"/>
      <selection pane="bottomRight" activeCell="D54" sqref="D54"/>
    </sheetView>
  </sheetViews>
  <sheetFormatPr defaultColWidth="9.140625" defaultRowHeight="12.75" x14ac:dyDescent="0.2"/>
  <cols>
    <col min="1" max="1" width="58" style="32" customWidth="1"/>
    <col min="2" max="2" width="10.42578125" style="32" customWidth="1"/>
    <col min="3" max="6" width="9.7109375" style="32" customWidth="1"/>
    <col min="7" max="9" width="10.28515625" style="32" customWidth="1"/>
    <col min="10" max="10" width="10" style="32" customWidth="1"/>
    <col min="11" max="55" width="9.7109375" style="32" customWidth="1"/>
    <col min="56" max="57" width="9.85546875" style="32" customWidth="1"/>
    <col min="58" max="58" width="10.42578125" style="32" customWidth="1"/>
    <col min="59" max="67" width="9.85546875" style="32" customWidth="1"/>
    <col min="68" max="68" width="10.140625" style="32" customWidth="1"/>
    <col min="69" max="69" width="9.85546875" style="32" customWidth="1"/>
    <col min="70" max="16384" width="9.140625" style="32"/>
  </cols>
  <sheetData>
    <row r="1" spans="1:69" ht="27" customHeight="1" x14ac:dyDescent="0.2">
      <c r="A1" s="180" t="str">
        <f>'BAR BB| Open rates'!A1</f>
        <v>Сочи Марриотт Красная Поляна 5*/ Sochi Marriott Krasnaya Polyana 5*</v>
      </c>
    </row>
    <row r="2" spans="1:69" hidden="1" x14ac:dyDescent="0.2">
      <c r="A2" s="11" t="s">
        <v>16</v>
      </c>
    </row>
    <row r="3" spans="1:69" s="33" customFormat="1" ht="26.25" hidden="1" customHeight="1" x14ac:dyDescent="0.2">
      <c r="A3" s="64" t="s">
        <v>62</v>
      </c>
      <c r="B3" s="108" t="e">
        <f>'BAR BB| Open rates'!#REF!</f>
        <v>#REF!</v>
      </c>
      <c r="C3" s="108" t="e">
        <f>'BAR BB| Open rates'!#REF!</f>
        <v>#REF!</v>
      </c>
      <c r="D3" s="108" t="e">
        <f>'BAR BB| Open rates'!#REF!</f>
        <v>#REF!</v>
      </c>
      <c r="E3" s="108" t="e">
        <f>'BAR BB| Open rates'!#REF!</f>
        <v>#REF!</v>
      </c>
      <c r="F3" s="108" t="e">
        <f>'BAR BB| Open rates'!#REF!</f>
        <v>#REF!</v>
      </c>
      <c r="G3" s="108" t="e">
        <f>'BAR BB| Open rates'!#REF!</f>
        <v>#REF!</v>
      </c>
      <c r="H3" s="108" t="e">
        <f>'BAR BB| Open rates'!#REF!</f>
        <v>#REF!</v>
      </c>
      <c r="I3" s="108" t="e">
        <f>'BAR BB| Open rates'!#REF!</f>
        <v>#REF!</v>
      </c>
      <c r="J3" s="108" t="e">
        <f>'BAR BB| Open rates'!#REF!</f>
        <v>#REF!</v>
      </c>
      <c r="K3" s="108" t="e">
        <f>'BAR BB| Open rates'!#REF!</f>
        <v>#REF!</v>
      </c>
      <c r="L3" s="108" t="e">
        <f>'BAR BB| Open rates'!#REF!</f>
        <v>#REF!</v>
      </c>
      <c r="M3" s="108" t="e">
        <f>'BAR BB| Open rates'!#REF!</f>
        <v>#REF!</v>
      </c>
      <c r="N3" s="108" t="e">
        <f>'BAR BB| Open rates'!#REF!</f>
        <v>#REF!</v>
      </c>
      <c r="O3" s="108" t="e">
        <f>'BAR BB| Open rates'!#REF!</f>
        <v>#REF!</v>
      </c>
      <c r="P3" s="108" t="e">
        <f>'BAR BB| Open rates'!#REF!</f>
        <v>#REF!</v>
      </c>
      <c r="Q3" s="108" t="e">
        <f>'BAR BB| Open rates'!#REF!</f>
        <v>#REF!</v>
      </c>
      <c r="R3" s="108" t="e">
        <f>'BAR BB| Open rates'!#REF!</f>
        <v>#REF!</v>
      </c>
      <c r="S3" s="108" t="e">
        <f>'BAR BB| Open rates'!#REF!</f>
        <v>#REF!</v>
      </c>
      <c r="T3" s="108" t="e">
        <f>'BAR BB| Open rates'!#REF!</f>
        <v>#REF!</v>
      </c>
      <c r="U3" s="108" t="e">
        <f>'BAR BB| Open rates'!#REF!</f>
        <v>#REF!</v>
      </c>
      <c r="V3" s="108" t="e">
        <f>'BAR BB| Open rates'!#REF!</f>
        <v>#REF!</v>
      </c>
      <c r="W3" s="108" t="e">
        <f>'BAR BB| Open rates'!#REF!</f>
        <v>#REF!</v>
      </c>
      <c r="X3" s="108" t="e">
        <f>'BAR BB| Open rates'!#REF!</f>
        <v>#REF!</v>
      </c>
      <c r="Y3" s="108" t="e">
        <f>'BAR BB| Open rates'!#REF!</f>
        <v>#REF!</v>
      </c>
      <c r="Z3" s="108" t="e">
        <f>'BAR BB| Open rates'!#REF!</f>
        <v>#REF!</v>
      </c>
      <c r="AA3" s="108" t="e">
        <f>'BAR BB| Open rates'!#REF!</f>
        <v>#REF!</v>
      </c>
      <c r="AB3" s="108" t="e">
        <f>'BAR BB| Open rates'!#REF!</f>
        <v>#REF!</v>
      </c>
      <c r="AC3" s="108" t="e">
        <f>'BAR BB| Open rates'!#REF!</f>
        <v>#REF!</v>
      </c>
      <c r="AD3" s="108" t="e">
        <f>'BAR BB| Open rates'!#REF!</f>
        <v>#REF!</v>
      </c>
      <c r="AE3" s="108" t="e">
        <f>'BAR BB| Open rates'!#REF!</f>
        <v>#REF!</v>
      </c>
      <c r="AF3" s="108" t="e">
        <f>'BAR BB| Open rates'!#REF!</f>
        <v>#REF!</v>
      </c>
      <c r="AG3" s="108" t="e">
        <f>'BAR BB| Open rates'!#REF!</f>
        <v>#REF!</v>
      </c>
      <c r="AH3" s="108" t="e">
        <f>'BAR BB| Open rates'!#REF!</f>
        <v>#REF!</v>
      </c>
      <c r="AI3" s="108" t="e">
        <f>'BAR BB| Open rates'!#REF!</f>
        <v>#REF!</v>
      </c>
      <c r="AJ3" s="108" t="e">
        <f>'BAR BB| Open rates'!#REF!</f>
        <v>#REF!</v>
      </c>
      <c r="AK3" s="108" t="e">
        <f>'BAR BB| Open rates'!#REF!</f>
        <v>#REF!</v>
      </c>
      <c r="AL3" s="108" t="e">
        <f>'BAR BB| Open rates'!#REF!</f>
        <v>#REF!</v>
      </c>
      <c r="AM3" s="108" t="e">
        <f>'BAR BB| Open rates'!#REF!</f>
        <v>#REF!</v>
      </c>
      <c r="AN3" s="108" t="e">
        <f>'BAR BB| Open rates'!#REF!</f>
        <v>#REF!</v>
      </c>
      <c r="AO3" s="108" t="e">
        <f>'BAR BB| Open rates'!#REF!</f>
        <v>#REF!</v>
      </c>
      <c r="AP3" s="108" t="e">
        <f>'BAR BB| Open rates'!#REF!</f>
        <v>#REF!</v>
      </c>
      <c r="AQ3" s="108" t="e">
        <f>'BAR BB| Open rates'!#REF!</f>
        <v>#REF!</v>
      </c>
      <c r="AR3" s="108" t="e">
        <f>'BAR BB| Open rates'!#REF!</f>
        <v>#REF!</v>
      </c>
      <c r="AS3" s="108" t="e">
        <f>'BAR BB| Open rates'!#REF!</f>
        <v>#REF!</v>
      </c>
      <c r="AT3" s="108" t="e">
        <f>'BAR BB| Open rates'!#REF!</f>
        <v>#REF!</v>
      </c>
      <c r="AU3" s="108" t="e">
        <f>'BAR BB| Open rates'!#REF!</f>
        <v>#REF!</v>
      </c>
      <c r="AV3" s="108" t="e">
        <f>'BAR BB| Open rates'!#REF!</f>
        <v>#REF!</v>
      </c>
      <c r="AW3" s="108" t="e">
        <f>'BAR BB| Open rates'!#REF!</f>
        <v>#REF!</v>
      </c>
      <c r="AX3" s="108" t="e">
        <f>'BAR BB| Open rates'!#REF!</f>
        <v>#REF!</v>
      </c>
      <c r="AY3" s="108" t="e">
        <f>'BAR BB| Open rates'!#REF!</f>
        <v>#REF!</v>
      </c>
      <c r="AZ3" s="108" t="e">
        <f>'BAR BB| Open rates'!#REF!</f>
        <v>#REF!</v>
      </c>
      <c r="BA3" s="108" t="e">
        <f>'BAR BB| Open rates'!#REF!</f>
        <v>#REF!</v>
      </c>
      <c r="BB3" s="108" t="e">
        <f>'BAR BB| Open rates'!#REF!</f>
        <v>#REF!</v>
      </c>
      <c r="BC3" s="108" t="e">
        <f>'BAR BB| Open rates'!#REF!</f>
        <v>#REF!</v>
      </c>
      <c r="BD3" s="108" t="e">
        <f>'BAR BB| Open rates'!#REF!</f>
        <v>#REF!</v>
      </c>
      <c r="BE3" s="108" t="e">
        <f>'BAR BB| Open rates'!#REF!</f>
        <v>#REF!</v>
      </c>
      <c r="BF3" s="108" t="e">
        <f>'BAR BB| Open rates'!#REF!</f>
        <v>#REF!</v>
      </c>
      <c r="BG3" s="108" t="e">
        <f>'BAR BB| Open rates'!#REF!</f>
        <v>#REF!</v>
      </c>
      <c r="BH3" s="108" t="e">
        <f>'BAR BB| Open rates'!#REF!</f>
        <v>#REF!</v>
      </c>
      <c r="BI3" s="108" t="e">
        <f>'BAR BB| Open rates'!#REF!</f>
        <v>#REF!</v>
      </c>
      <c r="BJ3" s="108" t="e">
        <f>'BAR BB| Open rates'!#REF!</f>
        <v>#REF!</v>
      </c>
      <c r="BK3" s="108" t="e">
        <f>'BAR BB| Open rates'!#REF!</f>
        <v>#REF!</v>
      </c>
      <c r="BL3" s="108" t="e">
        <f>'BAR BB| Open rates'!#REF!</f>
        <v>#REF!</v>
      </c>
      <c r="BM3" s="108" t="e">
        <f>'BAR BB| Open rates'!#REF!</f>
        <v>#REF!</v>
      </c>
      <c r="BN3" s="108" t="e">
        <f>'BAR BB| Open rates'!#REF!</f>
        <v>#REF!</v>
      </c>
      <c r="BO3" s="108" t="e">
        <f>'BAR BB| Open rates'!#REF!</f>
        <v>#REF!</v>
      </c>
      <c r="BP3" s="108" t="e">
        <f>'BAR BB| Open rates'!#REF!</f>
        <v>#REF!</v>
      </c>
      <c r="BQ3" s="108" t="e">
        <f>'BAR BB| Open rates'!#REF!</f>
        <v>#REF!</v>
      </c>
    </row>
    <row r="4" spans="1:69" s="33" customFormat="1" ht="26.25" hidden="1" customHeight="1" x14ac:dyDescent="0.2">
      <c r="A4" s="49"/>
      <c r="B4" s="108" t="e">
        <f>'BAR BB| Open rates'!#REF!</f>
        <v>#REF!</v>
      </c>
      <c r="C4" s="108" t="e">
        <f>'BAR BB| Open rates'!#REF!</f>
        <v>#REF!</v>
      </c>
      <c r="D4" s="108" t="e">
        <f>'BAR BB| Open rates'!#REF!</f>
        <v>#REF!</v>
      </c>
      <c r="E4" s="108" t="e">
        <f>'BAR BB| Open rates'!#REF!</f>
        <v>#REF!</v>
      </c>
      <c r="F4" s="108" t="e">
        <f>'BAR BB| Open rates'!#REF!</f>
        <v>#REF!</v>
      </c>
      <c r="G4" s="108" t="e">
        <f>'BAR BB| Open rates'!#REF!</f>
        <v>#REF!</v>
      </c>
      <c r="H4" s="108" t="e">
        <f>'BAR BB| Open rates'!#REF!</f>
        <v>#REF!</v>
      </c>
      <c r="I4" s="108" t="e">
        <f>'BAR BB| Open rates'!#REF!</f>
        <v>#REF!</v>
      </c>
      <c r="J4" s="108" t="e">
        <f>'BAR BB| Open rates'!#REF!</f>
        <v>#REF!</v>
      </c>
      <c r="K4" s="108" t="e">
        <f>'BAR BB| Open rates'!#REF!</f>
        <v>#REF!</v>
      </c>
      <c r="L4" s="108" t="e">
        <f>'BAR BB| Open rates'!#REF!</f>
        <v>#REF!</v>
      </c>
      <c r="M4" s="108" t="e">
        <f>'BAR BB| Open rates'!#REF!</f>
        <v>#REF!</v>
      </c>
      <c r="N4" s="108" t="e">
        <f>'BAR BB| Open rates'!#REF!</f>
        <v>#REF!</v>
      </c>
      <c r="O4" s="108" t="e">
        <f>'BAR BB| Open rates'!#REF!</f>
        <v>#REF!</v>
      </c>
      <c r="P4" s="108" t="e">
        <f>'BAR BB| Open rates'!#REF!</f>
        <v>#REF!</v>
      </c>
      <c r="Q4" s="108" t="e">
        <f>'BAR BB| Open rates'!#REF!</f>
        <v>#REF!</v>
      </c>
      <c r="R4" s="108" t="e">
        <f>'BAR BB| Open rates'!#REF!</f>
        <v>#REF!</v>
      </c>
      <c r="S4" s="108" t="e">
        <f>'BAR BB| Open rates'!#REF!</f>
        <v>#REF!</v>
      </c>
      <c r="T4" s="108" t="e">
        <f>'BAR BB| Open rates'!#REF!</f>
        <v>#REF!</v>
      </c>
      <c r="U4" s="108" t="e">
        <f>'BAR BB| Open rates'!#REF!</f>
        <v>#REF!</v>
      </c>
      <c r="V4" s="108" t="e">
        <f>'BAR BB| Open rates'!#REF!</f>
        <v>#REF!</v>
      </c>
      <c r="W4" s="108" t="e">
        <f>'BAR BB| Open rates'!#REF!</f>
        <v>#REF!</v>
      </c>
      <c r="X4" s="108" t="e">
        <f>'BAR BB| Open rates'!#REF!</f>
        <v>#REF!</v>
      </c>
      <c r="Y4" s="108" t="e">
        <f>'BAR BB| Open rates'!#REF!</f>
        <v>#REF!</v>
      </c>
      <c r="Z4" s="108" t="e">
        <f>'BAR BB| Open rates'!#REF!</f>
        <v>#REF!</v>
      </c>
      <c r="AA4" s="108" t="e">
        <f>'BAR BB| Open rates'!#REF!</f>
        <v>#REF!</v>
      </c>
      <c r="AB4" s="108" t="e">
        <f>'BAR BB| Open rates'!#REF!</f>
        <v>#REF!</v>
      </c>
      <c r="AC4" s="108" t="e">
        <f>'BAR BB| Open rates'!#REF!</f>
        <v>#REF!</v>
      </c>
      <c r="AD4" s="108" t="e">
        <f>'BAR BB| Open rates'!#REF!</f>
        <v>#REF!</v>
      </c>
      <c r="AE4" s="108" t="e">
        <f>'BAR BB| Open rates'!#REF!</f>
        <v>#REF!</v>
      </c>
      <c r="AF4" s="108" t="e">
        <f>'BAR BB| Open rates'!#REF!</f>
        <v>#REF!</v>
      </c>
      <c r="AG4" s="108" t="e">
        <f>'BAR BB| Open rates'!#REF!</f>
        <v>#REF!</v>
      </c>
      <c r="AH4" s="108" t="e">
        <f>'BAR BB| Open rates'!#REF!</f>
        <v>#REF!</v>
      </c>
      <c r="AI4" s="108" t="e">
        <f>'BAR BB| Open rates'!#REF!</f>
        <v>#REF!</v>
      </c>
      <c r="AJ4" s="108" t="e">
        <f>'BAR BB| Open rates'!#REF!</f>
        <v>#REF!</v>
      </c>
      <c r="AK4" s="108" t="e">
        <f>'BAR BB| Open rates'!#REF!</f>
        <v>#REF!</v>
      </c>
      <c r="AL4" s="108" t="e">
        <f>'BAR BB| Open rates'!#REF!</f>
        <v>#REF!</v>
      </c>
      <c r="AM4" s="108" t="e">
        <f>'BAR BB| Open rates'!#REF!</f>
        <v>#REF!</v>
      </c>
      <c r="AN4" s="108" t="e">
        <f>'BAR BB| Open rates'!#REF!</f>
        <v>#REF!</v>
      </c>
      <c r="AO4" s="108" t="e">
        <f>'BAR BB| Open rates'!#REF!</f>
        <v>#REF!</v>
      </c>
      <c r="AP4" s="108" t="e">
        <f>'BAR BB| Open rates'!#REF!</f>
        <v>#REF!</v>
      </c>
      <c r="AQ4" s="108" t="e">
        <f>'BAR BB| Open rates'!#REF!</f>
        <v>#REF!</v>
      </c>
      <c r="AR4" s="108" t="e">
        <f>'BAR BB| Open rates'!#REF!</f>
        <v>#REF!</v>
      </c>
      <c r="AS4" s="108" t="e">
        <f>'BAR BB| Open rates'!#REF!</f>
        <v>#REF!</v>
      </c>
      <c r="AT4" s="108" t="e">
        <f>'BAR BB| Open rates'!#REF!</f>
        <v>#REF!</v>
      </c>
      <c r="AU4" s="108" t="e">
        <f>'BAR BB| Open rates'!#REF!</f>
        <v>#REF!</v>
      </c>
      <c r="AV4" s="108" t="e">
        <f>'BAR BB| Open rates'!#REF!</f>
        <v>#REF!</v>
      </c>
      <c r="AW4" s="108" t="e">
        <f>'BAR BB| Open rates'!#REF!</f>
        <v>#REF!</v>
      </c>
      <c r="AX4" s="108" t="e">
        <f>'BAR BB| Open rates'!#REF!</f>
        <v>#REF!</v>
      </c>
      <c r="AY4" s="108" t="e">
        <f>'BAR BB| Open rates'!#REF!</f>
        <v>#REF!</v>
      </c>
      <c r="AZ4" s="108" t="e">
        <f>'BAR BB| Open rates'!#REF!</f>
        <v>#REF!</v>
      </c>
      <c r="BA4" s="108" t="e">
        <f>'BAR BB| Open rates'!#REF!</f>
        <v>#REF!</v>
      </c>
      <c r="BB4" s="108" t="e">
        <f>'BAR BB| Open rates'!#REF!</f>
        <v>#REF!</v>
      </c>
      <c r="BC4" s="108" t="e">
        <f>'BAR BB| Open rates'!#REF!</f>
        <v>#REF!</v>
      </c>
      <c r="BD4" s="108" t="e">
        <f>'BAR BB| Open rates'!#REF!</f>
        <v>#REF!</v>
      </c>
      <c r="BE4" s="108" t="e">
        <f>'BAR BB| Open rates'!#REF!</f>
        <v>#REF!</v>
      </c>
      <c r="BF4" s="108" t="e">
        <f>'BAR BB| Open rates'!#REF!</f>
        <v>#REF!</v>
      </c>
      <c r="BG4" s="108" t="e">
        <f>'BAR BB| Open rates'!#REF!</f>
        <v>#REF!</v>
      </c>
      <c r="BH4" s="108" t="e">
        <f>'BAR BB| Open rates'!#REF!</f>
        <v>#REF!</v>
      </c>
      <c r="BI4" s="108" t="e">
        <f>'BAR BB| Open rates'!#REF!</f>
        <v>#REF!</v>
      </c>
      <c r="BJ4" s="108" t="e">
        <f>'BAR BB| Open rates'!#REF!</f>
        <v>#REF!</v>
      </c>
      <c r="BK4" s="108" t="e">
        <f>'BAR BB| Open rates'!#REF!</f>
        <v>#REF!</v>
      </c>
      <c r="BL4" s="108" t="e">
        <f>'BAR BB| Open rates'!#REF!</f>
        <v>#REF!</v>
      </c>
      <c r="BM4" s="108" t="e">
        <f>'BAR BB| Open rates'!#REF!</f>
        <v>#REF!</v>
      </c>
      <c r="BN4" s="108" t="e">
        <f>'BAR BB| Open rates'!#REF!</f>
        <v>#REF!</v>
      </c>
      <c r="BO4" s="108" t="e">
        <f>'BAR BB| Open rates'!#REF!</f>
        <v>#REF!</v>
      </c>
      <c r="BP4" s="108" t="e">
        <f>'BAR BB| Open rates'!#REF!</f>
        <v>#REF!</v>
      </c>
      <c r="BQ4" s="108" t="e">
        <f>'BAR BB| Open rates'!#REF!</f>
        <v>#REF!</v>
      </c>
    </row>
    <row r="5" spans="1:69" s="36" customFormat="1" ht="12" hidden="1" customHeight="1" x14ac:dyDescent="0.2">
      <c r="A5" s="163" t="str">
        <f>'BAR BB| Open rates'!A5</f>
        <v>Делюкс/ Deluxe</v>
      </c>
    </row>
    <row r="6" spans="1:69" s="36" customFormat="1" ht="12" hidden="1" customHeight="1" x14ac:dyDescent="0.2">
      <c r="A6" s="52">
        <f>'BAR BB| Open rates'!A6</f>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row>
    <row r="7" spans="1:69" s="36" customFormat="1" ht="12" hidden="1" customHeight="1" x14ac:dyDescent="0.2">
      <c r="A7" s="52">
        <f>'BAR BB| Open rates'!A7</f>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row>
    <row r="8" spans="1:69" s="36" customFormat="1" ht="12" hidden="1" customHeight="1" x14ac:dyDescent="0.2">
      <c r="A8" s="145" t="str">
        <f>'BAR BB| Open rates'!A8</f>
        <v>Делюкс с видом на горы / Deluxe Mountain View</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row>
    <row r="9" spans="1:69" s="36" customFormat="1" ht="12" hidden="1" customHeight="1" x14ac:dyDescent="0.2">
      <c r="A9" s="52">
        <f>'BAR BB| Open rates'!A9</f>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row>
    <row r="10" spans="1:69" s="36" customFormat="1" ht="12" hidden="1" customHeight="1" x14ac:dyDescent="0.2">
      <c r="A10" s="52">
        <f>'BAR BB| Open rates'!A10</f>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row>
    <row r="11" spans="1:69" s="36" customFormat="1" ht="12" hidden="1" customHeight="1" x14ac:dyDescent="0.2">
      <c r="A11" s="145" t="str">
        <f>'BAR BB| Open rates'!A11</f>
        <v>Люкс/ Suite</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row>
    <row r="12" spans="1:69" s="36" customFormat="1" ht="12" hidden="1" customHeight="1" x14ac:dyDescent="0.2">
      <c r="A12" s="52">
        <f>'BAR BB| Open rates'!A12</f>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row>
    <row r="13" spans="1:69" s="36" customFormat="1" ht="12" hidden="1" customHeight="1" x14ac:dyDescent="0.2">
      <c r="A13" s="52">
        <f>'BAR BB| Open rates'!A13</f>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row>
    <row r="14" spans="1:69" s="36" customFormat="1" ht="12" hidden="1" customHeight="1" x14ac:dyDescent="0.2">
      <c r="A14" s="145" t="str">
        <f>'BAR BB| Open rates'!A14</f>
        <v>Представительский люкс с видом на горы / Executive Suite Mountain View</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row>
    <row r="15" spans="1:69" s="36" customFormat="1" ht="12" hidden="1" customHeight="1" x14ac:dyDescent="0.2">
      <c r="A15" s="52">
        <f>'BAR BB| Open rates'!A15</f>
        <v>1</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row>
    <row r="16" spans="1:69" s="36" customFormat="1" ht="12" hidden="1" customHeight="1" x14ac:dyDescent="0.2">
      <c r="A16" s="52">
        <f>'BAR BB| Open rates'!A16</f>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row>
    <row r="17" spans="1:69" s="36" customFormat="1" ht="12" hidden="1" customHeight="1" x14ac:dyDescent="0.2">
      <c r="A17" s="145" t="str">
        <f>'BAR BB| Open rates'!A17</f>
        <v xml:space="preserve">Апартаменты с одной спальней / 1 Bedroom Apartments </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row>
    <row r="18" spans="1:69" s="36" customFormat="1" ht="12" hidden="1" customHeight="1" x14ac:dyDescent="0.2">
      <c r="A18" s="52">
        <f>'BAR BB| Open rates'!A18</f>
        <v>1</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row>
    <row r="19" spans="1:69" s="36" customFormat="1" ht="12" hidden="1" customHeight="1" x14ac:dyDescent="0.2">
      <c r="A19" s="145" t="str">
        <f>'BAR BB| Open rates'!A20</f>
        <v xml:space="preserve">Улучшенные апартаменты с одной спальней / 1 Bedroom Superior Apartments </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row>
    <row r="20" spans="1:69" s="36" customFormat="1" ht="12" hidden="1" customHeight="1" x14ac:dyDescent="0.2">
      <c r="A20" s="52">
        <f>'BAR BB| Open rates'!A21</f>
        <v>1</v>
      </c>
      <c r="B20" s="43" t="e">
        <f>'BAR BB| Open rates'!#REF!</f>
        <v>#REF!</v>
      </c>
      <c r="C20" s="43" t="e">
        <f>'BAR BB| Open rates'!#REF!</f>
        <v>#REF!</v>
      </c>
      <c r="D20" s="43" t="e">
        <f>'BAR BB| Open rates'!#REF!</f>
        <v>#REF!</v>
      </c>
      <c r="E20" s="43" t="e">
        <f>'BAR BB| Open rates'!#REF!</f>
        <v>#REF!</v>
      </c>
      <c r="F20" s="43" t="e">
        <f>'BAR BB| Open rates'!#REF!</f>
        <v>#REF!</v>
      </c>
      <c r="G20" s="43" t="e">
        <f>'BAR BB| Open rates'!#REF!</f>
        <v>#REF!</v>
      </c>
      <c r="H20" s="43" t="e">
        <f>'BAR BB| Open rates'!#REF!</f>
        <v>#REF!</v>
      </c>
      <c r="I20" s="43" t="e">
        <f>'BAR BB| Open rates'!#REF!</f>
        <v>#REF!</v>
      </c>
      <c r="J20" s="43" t="e">
        <f>'BAR BB| Open rates'!#REF!</f>
        <v>#REF!</v>
      </c>
      <c r="K20" s="43" t="e">
        <f>'BAR BB| Open rates'!#REF!</f>
        <v>#REF!</v>
      </c>
      <c r="L20" s="43" t="e">
        <f>'BAR BB| Open rates'!#REF!</f>
        <v>#REF!</v>
      </c>
      <c r="M20" s="43" t="e">
        <f>'BAR BB| Open rates'!#REF!</f>
        <v>#REF!</v>
      </c>
      <c r="N20" s="43" t="e">
        <f>'BAR BB| Open rates'!#REF!</f>
        <v>#REF!</v>
      </c>
      <c r="O20" s="43" t="e">
        <f>'BAR BB| Open rates'!#REF!</f>
        <v>#REF!</v>
      </c>
      <c r="P20" s="43" t="e">
        <f>'BAR BB| Open rates'!#REF!</f>
        <v>#REF!</v>
      </c>
      <c r="Q20" s="43" t="e">
        <f>'BAR BB| Open rates'!#REF!</f>
        <v>#REF!</v>
      </c>
      <c r="R20" s="43" t="e">
        <f>'BAR BB| Open rates'!#REF!</f>
        <v>#REF!</v>
      </c>
      <c r="S20" s="43" t="e">
        <f>'BAR BB| Open rates'!#REF!</f>
        <v>#REF!</v>
      </c>
      <c r="T20" s="43" t="e">
        <f>'BAR BB| Open rates'!#REF!</f>
        <v>#REF!</v>
      </c>
      <c r="U20" s="43" t="e">
        <f>'BAR BB| Open rates'!#REF!</f>
        <v>#REF!</v>
      </c>
      <c r="V20" s="43" t="e">
        <f>'BAR BB| Open rates'!#REF!</f>
        <v>#REF!</v>
      </c>
      <c r="W20" s="43" t="e">
        <f>'BAR BB| Open rates'!#REF!</f>
        <v>#REF!</v>
      </c>
      <c r="X20" s="43" t="e">
        <f>'BAR BB| Open rates'!#REF!</f>
        <v>#REF!</v>
      </c>
      <c r="Y20" s="43" t="e">
        <f>'BAR BB| Open rates'!#REF!</f>
        <v>#REF!</v>
      </c>
      <c r="Z20" s="43" t="e">
        <f>'BAR BB| Open rates'!#REF!</f>
        <v>#REF!</v>
      </c>
      <c r="AA20" s="43" t="e">
        <f>'BAR BB| Open rates'!#REF!</f>
        <v>#REF!</v>
      </c>
      <c r="AB20" s="43" t="e">
        <f>'BAR BB| Open rates'!#REF!</f>
        <v>#REF!</v>
      </c>
      <c r="AC20" s="43" t="e">
        <f>'BAR BB| Open rates'!#REF!</f>
        <v>#REF!</v>
      </c>
      <c r="AD20" s="43" t="e">
        <f>'BAR BB| Open rates'!#REF!</f>
        <v>#REF!</v>
      </c>
      <c r="AE20" s="43" t="e">
        <f>'BAR BB| Open rates'!#REF!</f>
        <v>#REF!</v>
      </c>
      <c r="AF20" s="43" t="e">
        <f>'BAR BB| Open rates'!#REF!</f>
        <v>#REF!</v>
      </c>
      <c r="AG20" s="43" t="e">
        <f>'BAR BB| Open rates'!#REF!</f>
        <v>#REF!</v>
      </c>
      <c r="AH20" s="43" t="e">
        <f>'BAR BB| Open rates'!#REF!</f>
        <v>#REF!</v>
      </c>
      <c r="AI20" s="43" t="e">
        <f>'BAR BB| Open rates'!#REF!</f>
        <v>#REF!</v>
      </c>
      <c r="AJ20" s="43" t="e">
        <f>'BAR BB| Open rates'!#REF!</f>
        <v>#REF!</v>
      </c>
      <c r="AK20" s="43" t="e">
        <f>'BAR BB| Open rates'!#REF!</f>
        <v>#REF!</v>
      </c>
      <c r="AL20" s="43" t="e">
        <f>'BAR BB| Open rates'!#REF!</f>
        <v>#REF!</v>
      </c>
      <c r="AM20" s="43" t="e">
        <f>'BAR BB| Open rates'!#REF!</f>
        <v>#REF!</v>
      </c>
      <c r="AN20" s="43" t="e">
        <f>'BAR BB| Open rates'!#REF!</f>
        <v>#REF!</v>
      </c>
      <c r="AO20" s="43" t="e">
        <f>'BAR BB| Open rates'!#REF!</f>
        <v>#REF!</v>
      </c>
      <c r="AP20" s="43" t="e">
        <f>'BAR BB| Open rates'!#REF!</f>
        <v>#REF!</v>
      </c>
      <c r="AQ20" s="43" t="e">
        <f>'BAR BB| Open rates'!#REF!</f>
        <v>#REF!</v>
      </c>
      <c r="AR20" s="43" t="e">
        <f>'BAR BB| Open rates'!#REF!</f>
        <v>#REF!</v>
      </c>
      <c r="AS20" s="43" t="e">
        <f>'BAR BB| Open rates'!#REF!</f>
        <v>#REF!</v>
      </c>
      <c r="AT20" s="43" t="e">
        <f>'BAR BB| Open rates'!#REF!</f>
        <v>#REF!</v>
      </c>
      <c r="AU20" s="43" t="e">
        <f>'BAR BB| Open rates'!#REF!</f>
        <v>#REF!</v>
      </c>
      <c r="AV20" s="43" t="e">
        <f>'BAR BB| Open rates'!#REF!</f>
        <v>#REF!</v>
      </c>
      <c r="AW20" s="43" t="e">
        <f>'BAR BB| Open rates'!#REF!</f>
        <v>#REF!</v>
      </c>
      <c r="AX20" s="43" t="e">
        <f>'BAR BB| Open rates'!#REF!</f>
        <v>#REF!</v>
      </c>
      <c r="AY20" s="43" t="e">
        <f>'BAR BB| Open rates'!#REF!</f>
        <v>#REF!</v>
      </c>
      <c r="AZ20" s="43" t="e">
        <f>'BAR BB| Open rates'!#REF!</f>
        <v>#REF!</v>
      </c>
      <c r="BA20" s="43" t="e">
        <f>'BAR BB| Open rates'!#REF!</f>
        <v>#REF!</v>
      </c>
      <c r="BB20" s="43" t="e">
        <f>'BAR BB| Open rates'!#REF!</f>
        <v>#REF!</v>
      </c>
      <c r="BC20" s="43" t="e">
        <f>'BAR BB| Open rates'!#REF!</f>
        <v>#REF!</v>
      </c>
      <c r="BD20" s="43" t="e">
        <f>'BAR BB| Open rates'!#REF!</f>
        <v>#REF!</v>
      </c>
      <c r="BE20" s="43" t="e">
        <f>'BAR BB| Open rates'!#REF!</f>
        <v>#REF!</v>
      </c>
      <c r="BF20" s="43" t="e">
        <f>'BAR BB| Open rates'!#REF!</f>
        <v>#REF!</v>
      </c>
      <c r="BG20" s="43" t="e">
        <f>'BAR BB| Open rates'!#REF!</f>
        <v>#REF!</v>
      </c>
      <c r="BH20" s="43" t="e">
        <f>'BAR BB| Open rates'!#REF!</f>
        <v>#REF!</v>
      </c>
      <c r="BI20" s="43" t="e">
        <f>'BAR BB| Open rates'!#REF!</f>
        <v>#REF!</v>
      </c>
      <c r="BJ20" s="43" t="e">
        <f>'BAR BB| Open rates'!#REF!</f>
        <v>#REF!</v>
      </c>
      <c r="BK20" s="43" t="e">
        <f>'BAR BB| Open rates'!#REF!</f>
        <v>#REF!</v>
      </c>
      <c r="BL20" s="43" t="e">
        <f>'BAR BB| Open rates'!#REF!</f>
        <v>#REF!</v>
      </c>
      <c r="BM20" s="43" t="e">
        <f>'BAR BB| Open rates'!#REF!</f>
        <v>#REF!</v>
      </c>
      <c r="BN20" s="43" t="e">
        <f>'BAR BB| Open rates'!#REF!</f>
        <v>#REF!</v>
      </c>
      <c r="BO20" s="43" t="e">
        <f>'BAR BB| Open rates'!#REF!</f>
        <v>#REF!</v>
      </c>
      <c r="BP20" s="43" t="e">
        <f>'BAR BB| Open rates'!#REF!</f>
        <v>#REF!</v>
      </c>
      <c r="BQ20" s="43" t="e">
        <f>'BAR BB| Open rates'!#REF!</f>
        <v>#REF!</v>
      </c>
    </row>
    <row r="21" spans="1:69" s="36" customFormat="1" ht="12" hidden="1" customHeight="1" x14ac:dyDescent="0.2">
      <c r="A21" s="145" t="str">
        <f>'BAR BB| Open rates'!A23</f>
        <v xml:space="preserve">Апартаменты с двумя спальнями / 2 Bedroom Apartments </v>
      </c>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row>
    <row r="22" spans="1:69" s="36" customFormat="1" ht="12" hidden="1" customHeight="1" x14ac:dyDescent="0.2">
      <c r="A22" s="52">
        <f>'BAR BB| Open rates'!A24</f>
        <v>1</v>
      </c>
      <c r="B22" s="43" t="e">
        <f>'BAR BB| Open rates'!#REF!</f>
        <v>#REF!</v>
      </c>
      <c r="C22" s="43" t="e">
        <f>'BAR BB| Open rates'!#REF!</f>
        <v>#REF!</v>
      </c>
      <c r="D22" s="43" t="e">
        <f>'BAR BB| Open rates'!#REF!</f>
        <v>#REF!</v>
      </c>
      <c r="E22" s="43" t="e">
        <f>'BAR BB| Open rates'!#REF!</f>
        <v>#REF!</v>
      </c>
      <c r="F22" s="43" t="e">
        <f>'BAR BB| Open rates'!#REF!</f>
        <v>#REF!</v>
      </c>
      <c r="G22" s="43" t="e">
        <f>'BAR BB| Open rates'!#REF!</f>
        <v>#REF!</v>
      </c>
      <c r="H22" s="43" t="e">
        <f>'BAR BB| Open rates'!#REF!</f>
        <v>#REF!</v>
      </c>
      <c r="I22" s="43" t="e">
        <f>'BAR BB| Open rates'!#REF!</f>
        <v>#REF!</v>
      </c>
      <c r="J22" s="43" t="e">
        <f>'BAR BB| Open rates'!#REF!</f>
        <v>#REF!</v>
      </c>
      <c r="K22" s="43" t="e">
        <f>'BAR BB| Open rates'!#REF!</f>
        <v>#REF!</v>
      </c>
      <c r="L22" s="43" t="e">
        <f>'BAR BB| Open rates'!#REF!</f>
        <v>#REF!</v>
      </c>
      <c r="M22" s="43" t="e">
        <f>'BAR BB| Open rates'!#REF!</f>
        <v>#REF!</v>
      </c>
      <c r="N22" s="43" t="e">
        <f>'BAR BB| Open rates'!#REF!</f>
        <v>#REF!</v>
      </c>
      <c r="O22" s="43" t="e">
        <f>'BAR BB| Open rates'!#REF!</f>
        <v>#REF!</v>
      </c>
      <c r="P22" s="43" t="e">
        <f>'BAR BB| Open rates'!#REF!</f>
        <v>#REF!</v>
      </c>
      <c r="Q22" s="43" t="e">
        <f>'BAR BB| Open rates'!#REF!</f>
        <v>#REF!</v>
      </c>
      <c r="R22" s="43" t="e">
        <f>'BAR BB| Open rates'!#REF!</f>
        <v>#REF!</v>
      </c>
      <c r="S22" s="43" t="e">
        <f>'BAR BB| Open rates'!#REF!</f>
        <v>#REF!</v>
      </c>
      <c r="T22" s="43" t="e">
        <f>'BAR BB| Open rates'!#REF!</f>
        <v>#REF!</v>
      </c>
      <c r="U22" s="43" t="e">
        <f>'BAR BB| Open rates'!#REF!</f>
        <v>#REF!</v>
      </c>
      <c r="V22" s="43" t="e">
        <f>'BAR BB| Open rates'!#REF!</f>
        <v>#REF!</v>
      </c>
      <c r="W22" s="43" t="e">
        <f>'BAR BB| Open rates'!#REF!</f>
        <v>#REF!</v>
      </c>
      <c r="X22" s="43" t="e">
        <f>'BAR BB| Open rates'!#REF!</f>
        <v>#REF!</v>
      </c>
      <c r="Y22" s="43" t="e">
        <f>'BAR BB| Open rates'!#REF!</f>
        <v>#REF!</v>
      </c>
      <c r="Z22" s="43" t="e">
        <f>'BAR BB| Open rates'!#REF!</f>
        <v>#REF!</v>
      </c>
      <c r="AA22" s="43" t="e">
        <f>'BAR BB| Open rates'!#REF!</f>
        <v>#REF!</v>
      </c>
      <c r="AB22" s="43" t="e">
        <f>'BAR BB| Open rates'!#REF!</f>
        <v>#REF!</v>
      </c>
      <c r="AC22" s="43" t="e">
        <f>'BAR BB| Open rates'!#REF!</f>
        <v>#REF!</v>
      </c>
      <c r="AD22" s="43" t="e">
        <f>'BAR BB| Open rates'!#REF!</f>
        <v>#REF!</v>
      </c>
      <c r="AE22" s="43" t="e">
        <f>'BAR BB| Open rates'!#REF!</f>
        <v>#REF!</v>
      </c>
      <c r="AF22" s="43" t="e">
        <f>'BAR BB| Open rates'!#REF!</f>
        <v>#REF!</v>
      </c>
      <c r="AG22" s="43" t="e">
        <f>'BAR BB| Open rates'!#REF!</f>
        <v>#REF!</v>
      </c>
      <c r="AH22" s="43" t="e">
        <f>'BAR BB| Open rates'!#REF!</f>
        <v>#REF!</v>
      </c>
      <c r="AI22" s="43" t="e">
        <f>'BAR BB| Open rates'!#REF!</f>
        <v>#REF!</v>
      </c>
      <c r="AJ22" s="43" t="e">
        <f>'BAR BB| Open rates'!#REF!</f>
        <v>#REF!</v>
      </c>
      <c r="AK22" s="43" t="e">
        <f>'BAR BB| Open rates'!#REF!</f>
        <v>#REF!</v>
      </c>
      <c r="AL22" s="43" t="e">
        <f>'BAR BB| Open rates'!#REF!</f>
        <v>#REF!</v>
      </c>
      <c r="AM22" s="43" t="e">
        <f>'BAR BB| Open rates'!#REF!</f>
        <v>#REF!</v>
      </c>
      <c r="AN22" s="43" t="e">
        <f>'BAR BB| Open rates'!#REF!</f>
        <v>#REF!</v>
      </c>
      <c r="AO22" s="43" t="e">
        <f>'BAR BB| Open rates'!#REF!</f>
        <v>#REF!</v>
      </c>
      <c r="AP22" s="43" t="e">
        <f>'BAR BB| Open rates'!#REF!</f>
        <v>#REF!</v>
      </c>
      <c r="AQ22" s="43" t="e">
        <f>'BAR BB| Open rates'!#REF!</f>
        <v>#REF!</v>
      </c>
      <c r="AR22" s="43" t="e">
        <f>'BAR BB| Open rates'!#REF!</f>
        <v>#REF!</v>
      </c>
      <c r="AS22" s="43" t="e">
        <f>'BAR BB| Open rates'!#REF!</f>
        <v>#REF!</v>
      </c>
      <c r="AT22" s="43" t="e">
        <f>'BAR BB| Open rates'!#REF!</f>
        <v>#REF!</v>
      </c>
      <c r="AU22" s="43" t="e">
        <f>'BAR BB| Open rates'!#REF!</f>
        <v>#REF!</v>
      </c>
      <c r="AV22" s="43" t="e">
        <f>'BAR BB| Open rates'!#REF!</f>
        <v>#REF!</v>
      </c>
      <c r="AW22" s="43" t="e">
        <f>'BAR BB| Open rates'!#REF!</f>
        <v>#REF!</v>
      </c>
      <c r="AX22" s="43" t="e">
        <f>'BAR BB| Open rates'!#REF!</f>
        <v>#REF!</v>
      </c>
      <c r="AY22" s="43" t="e">
        <f>'BAR BB| Open rates'!#REF!</f>
        <v>#REF!</v>
      </c>
      <c r="AZ22" s="43" t="e">
        <f>'BAR BB| Open rates'!#REF!</f>
        <v>#REF!</v>
      </c>
      <c r="BA22" s="43" t="e">
        <f>'BAR BB| Open rates'!#REF!</f>
        <v>#REF!</v>
      </c>
      <c r="BB22" s="43" t="e">
        <f>'BAR BB| Open rates'!#REF!</f>
        <v>#REF!</v>
      </c>
      <c r="BC22" s="43" t="e">
        <f>'BAR BB| Open rates'!#REF!</f>
        <v>#REF!</v>
      </c>
      <c r="BD22" s="43" t="e">
        <f>'BAR BB| Open rates'!#REF!</f>
        <v>#REF!</v>
      </c>
      <c r="BE22" s="43" t="e">
        <f>'BAR BB| Open rates'!#REF!</f>
        <v>#REF!</v>
      </c>
      <c r="BF22" s="43" t="e">
        <f>'BAR BB| Open rates'!#REF!</f>
        <v>#REF!</v>
      </c>
      <c r="BG22" s="43" t="e">
        <f>'BAR BB| Open rates'!#REF!</f>
        <v>#REF!</v>
      </c>
      <c r="BH22" s="43" t="e">
        <f>'BAR BB| Open rates'!#REF!</f>
        <v>#REF!</v>
      </c>
      <c r="BI22" s="43" t="e">
        <f>'BAR BB| Open rates'!#REF!</f>
        <v>#REF!</v>
      </c>
      <c r="BJ22" s="43" t="e">
        <f>'BAR BB| Open rates'!#REF!</f>
        <v>#REF!</v>
      </c>
      <c r="BK22" s="43" t="e">
        <f>'BAR BB| Open rates'!#REF!</f>
        <v>#REF!</v>
      </c>
      <c r="BL22" s="43" t="e">
        <f>'BAR BB| Open rates'!#REF!</f>
        <v>#REF!</v>
      </c>
      <c r="BM22" s="43" t="e">
        <f>'BAR BB| Open rates'!#REF!</f>
        <v>#REF!</v>
      </c>
      <c r="BN22" s="43" t="e">
        <f>'BAR BB| Open rates'!#REF!</f>
        <v>#REF!</v>
      </c>
      <c r="BO22" s="43" t="e">
        <f>'BAR BB| Open rates'!#REF!</f>
        <v>#REF!</v>
      </c>
      <c r="BP22" s="43" t="e">
        <f>'BAR BB| Open rates'!#REF!</f>
        <v>#REF!</v>
      </c>
      <c r="BQ22" s="43" t="e">
        <f>'BAR BB| Open rates'!#REF!</f>
        <v>#REF!</v>
      </c>
    </row>
    <row r="23" spans="1:69" s="36" customFormat="1" ht="12" hidden="1" customHeight="1" x14ac:dyDescent="0.2">
      <c r="A23" s="145" t="str">
        <f>'BAR BB| Open rates'!A28</f>
        <v xml:space="preserve">Улучшенные апартаменты с двумя спальнями / 2 Bedroom Superior Apartments </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row>
    <row r="24" spans="1:69" s="36" customFormat="1" ht="12" hidden="1" customHeight="1" x14ac:dyDescent="0.2">
      <c r="A24" s="52">
        <f>'BAR BB| Open rates'!A29</f>
        <v>1</v>
      </c>
      <c r="B24" s="43" t="e">
        <f>'BAR BB| Open rates'!#REF!</f>
        <v>#REF!</v>
      </c>
      <c r="C24" s="43" t="e">
        <f>'BAR BB| Open rates'!#REF!</f>
        <v>#REF!</v>
      </c>
      <c r="D24" s="43" t="e">
        <f>'BAR BB| Open rates'!#REF!</f>
        <v>#REF!</v>
      </c>
      <c r="E24" s="43" t="e">
        <f>'BAR BB| Open rates'!#REF!</f>
        <v>#REF!</v>
      </c>
      <c r="F24" s="43" t="e">
        <f>'BAR BB| Open rates'!#REF!</f>
        <v>#REF!</v>
      </c>
      <c r="G24" s="43" t="e">
        <f>'BAR BB| Open rates'!#REF!</f>
        <v>#REF!</v>
      </c>
      <c r="H24" s="43" t="e">
        <f>'BAR BB| Open rates'!#REF!</f>
        <v>#REF!</v>
      </c>
      <c r="I24" s="43" t="e">
        <f>'BAR BB| Open rates'!#REF!</f>
        <v>#REF!</v>
      </c>
      <c r="J24" s="43" t="e">
        <f>'BAR BB| Open rates'!#REF!</f>
        <v>#REF!</v>
      </c>
      <c r="K24" s="43" t="e">
        <f>'BAR BB| Open rates'!#REF!</f>
        <v>#REF!</v>
      </c>
      <c r="L24" s="43" t="e">
        <f>'BAR BB| Open rates'!#REF!</f>
        <v>#REF!</v>
      </c>
      <c r="M24" s="43" t="e">
        <f>'BAR BB| Open rates'!#REF!</f>
        <v>#REF!</v>
      </c>
      <c r="N24" s="43" t="e">
        <f>'BAR BB| Open rates'!#REF!</f>
        <v>#REF!</v>
      </c>
      <c r="O24" s="43" t="e">
        <f>'BAR BB| Open rates'!#REF!</f>
        <v>#REF!</v>
      </c>
      <c r="P24" s="43" t="e">
        <f>'BAR BB| Open rates'!#REF!</f>
        <v>#REF!</v>
      </c>
      <c r="Q24" s="43" t="e">
        <f>'BAR BB| Open rates'!#REF!</f>
        <v>#REF!</v>
      </c>
      <c r="R24" s="43" t="e">
        <f>'BAR BB| Open rates'!#REF!</f>
        <v>#REF!</v>
      </c>
      <c r="S24" s="43" t="e">
        <f>'BAR BB| Open rates'!#REF!</f>
        <v>#REF!</v>
      </c>
      <c r="T24" s="43" t="e">
        <f>'BAR BB| Open rates'!#REF!</f>
        <v>#REF!</v>
      </c>
      <c r="U24" s="43" t="e">
        <f>'BAR BB| Open rates'!#REF!</f>
        <v>#REF!</v>
      </c>
      <c r="V24" s="43" t="e">
        <f>'BAR BB| Open rates'!#REF!</f>
        <v>#REF!</v>
      </c>
      <c r="W24" s="43" t="e">
        <f>'BAR BB| Open rates'!#REF!</f>
        <v>#REF!</v>
      </c>
      <c r="X24" s="43" t="e">
        <f>'BAR BB| Open rates'!#REF!</f>
        <v>#REF!</v>
      </c>
      <c r="Y24" s="43" t="e">
        <f>'BAR BB| Open rates'!#REF!</f>
        <v>#REF!</v>
      </c>
      <c r="Z24" s="43" t="e">
        <f>'BAR BB| Open rates'!#REF!</f>
        <v>#REF!</v>
      </c>
      <c r="AA24" s="43" t="e">
        <f>'BAR BB| Open rates'!#REF!</f>
        <v>#REF!</v>
      </c>
      <c r="AB24" s="43" t="e">
        <f>'BAR BB| Open rates'!#REF!</f>
        <v>#REF!</v>
      </c>
      <c r="AC24" s="43" t="e">
        <f>'BAR BB| Open rates'!#REF!</f>
        <v>#REF!</v>
      </c>
      <c r="AD24" s="43" t="e">
        <f>'BAR BB| Open rates'!#REF!</f>
        <v>#REF!</v>
      </c>
      <c r="AE24" s="43" t="e">
        <f>'BAR BB| Open rates'!#REF!</f>
        <v>#REF!</v>
      </c>
      <c r="AF24" s="43" t="e">
        <f>'BAR BB| Open rates'!#REF!</f>
        <v>#REF!</v>
      </c>
      <c r="AG24" s="43" t="e">
        <f>'BAR BB| Open rates'!#REF!</f>
        <v>#REF!</v>
      </c>
      <c r="AH24" s="43" t="e">
        <f>'BAR BB| Open rates'!#REF!</f>
        <v>#REF!</v>
      </c>
      <c r="AI24" s="43" t="e">
        <f>'BAR BB| Open rates'!#REF!</f>
        <v>#REF!</v>
      </c>
      <c r="AJ24" s="43" t="e">
        <f>'BAR BB| Open rates'!#REF!</f>
        <v>#REF!</v>
      </c>
      <c r="AK24" s="43" t="e">
        <f>'BAR BB| Open rates'!#REF!</f>
        <v>#REF!</v>
      </c>
      <c r="AL24" s="43" t="e">
        <f>'BAR BB| Open rates'!#REF!</f>
        <v>#REF!</v>
      </c>
      <c r="AM24" s="43" t="e">
        <f>'BAR BB| Open rates'!#REF!</f>
        <v>#REF!</v>
      </c>
      <c r="AN24" s="43" t="e">
        <f>'BAR BB| Open rates'!#REF!</f>
        <v>#REF!</v>
      </c>
      <c r="AO24" s="43" t="e">
        <f>'BAR BB| Open rates'!#REF!</f>
        <v>#REF!</v>
      </c>
      <c r="AP24" s="43" t="e">
        <f>'BAR BB| Open rates'!#REF!</f>
        <v>#REF!</v>
      </c>
      <c r="AQ24" s="43" t="e">
        <f>'BAR BB| Open rates'!#REF!</f>
        <v>#REF!</v>
      </c>
      <c r="AR24" s="43" t="e">
        <f>'BAR BB| Open rates'!#REF!</f>
        <v>#REF!</v>
      </c>
      <c r="AS24" s="43" t="e">
        <f>'BAR BB| Open rates'!#REF!</f>
        <v>#REF!</v>
      </c>
      <c r="AT24" s="43" t="e">
        <f>'BAR BB| Open rates'!#REF!</f>
        <v>#REF!</v>
      </c>
      <c r="AU24" s="43" t="e">
        <f>'BAR BB| Open rates'!#REF!</f>
        <v>#REF!</v>
      </c>
      <c r="AV24" s="43" t="e">
        <f>'BAR BB| Open rates'!#REF!</f>
        <v>#REF!</v>
      </c>
      <c r="AW24" s="43" t="e">
        <f>'BAR BB| Open rates'!#REF!</f>
        <v>#REF!</v>
      </c>
      <c r="AX24" s="43" t="e">
        <f>'BAR BB| Open rates'!#REF!</f>
        <v>#REF!</v>
      </c>
      <c r="AY24" s="43" t="e">
        <f>'BAR BB| Open rates'!#REF!</f>
        <v>#REF!</v>
      </c>
      <c r="AZ24" s="43" t="e">
        <f>'BAR BB| Open rates'!#REF!</f>
        <v>#REF!</v>
      </c>
      <c r="BA24" s="43" t="e">
        <f>'BAR BB| Open rates'!#REF!</f>
        <v>#REF!</v>
      </c>
      <c r="BB24" s="43" t="e">
        <f>'BAR BB| Open rates'!#REF!</f>
        <v>#REF!</v>
      </c>
      <c r="BC24" s="43" t="e">
        <f>'BAR BB| Open rates'!#REF!</f>
        <v>#REF!</v>
      </c>
      <c r="BD24" s="43" t="e">
        <f>'BAR BB| Open rates'!#REF!</f>
        <v>#REF!</v>
      </c>
      <c r="BE24" s="43" t="e">
        <f>'BAR BB| Open rates'!#REF!</f>
        <v>#REF!</v>
      </c>
      <c r="BF24" s="43" t="e">
        <f>'BAR BB| Open rates'!#REF!</f>
        <v>#REF!</v>
      </c>
      <c r="BG24" s="43" t="e">
        <f>'BAR BB| Open rates'!#REF!</f>
        <v>#REF!</v>
      </c>
      <c r="BH24" s="43" t="e">
        <f>'BAR BB| Open rates'!#REF!</f>
        <v>#REF!</v>
      </c>
      <c r="BI24" s="43" t="e">
        <f>'BAR BB| Open rates'!#REF!</f>
        <v>#REF!</v>
      </c>
      <c r="BJ24" s="43" t="e">
        <f>'BAR BB| Open rates'!#REF!</f>
        <v>#REF!</v>
      </c>
      <c r="BK24" s="43" t="e">
        <f>'BAR BB| Open rates'!#REF!</f>
        <v>#REF!</v>
      </c>
      <c r="BL24" s="43" t="e">
        <f>'BAR BB| Open rates'!#REF!</f>
        <v>#REF!</v>
      </c>
      <c r="BM24" s="43" t="e">
        <f>'BAR BB| Open rates'!#REF!</f>
        <v>#REF!</v>
      </c>
      <c r="BN24" s="43" t="e">
        <f>'BAR BB| Open rates'!#REF!</f>
        <v>#REF!</v>
      </c>
      <c r="BO24" s="43" t="e">
        <f>'BAR BB| Open rates'!#REF!</f>
        <v>#REF!</v>
      </c>
      <c r="BP24" s="43" t="e">
        <f>'BAR BB| Open rates'!#REF!</f>
        <v>#REF!</v>
      </c>
      <c r="BQ24" s="43" t="e">
        <f>'BAR BB| Open rates'!#REF!</f>
        <v>#REF!</v>
      </c>
    </row>
    <row r="25" spans="1:69" s="36" customFormat="1" ht="12" hidden="1" customHeight="1" x14ac:dyDescent="0.2">
      <c r="A25" s="145" t="str">
        <f>'BAR BB| Open rates'!A33</f>
        <v xml:space="preserve">Апартаменты с тремя спальнями / 3 Bedroom Apartments </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row>
    <row r="26" spans="1:69" s="36" customFormat="1" ht="12" hidden="1" customHeight="1" x14ac:dyDescent="0.2">
      <c r="A26" s="52">
        <f>'BAR BB| Open rates'!A34</f>
        <v>1</v>
      </c>
      <c r="B26" s="43" t="e">
        <f>'BAR BB| Open rates'!#REF!</f>
        <v>#REF!</v>
      </c>
      <c r="C26" s="43" t="e">
        <f>'BAR BB| Open rates'!#REF!</f>
        <v>#REF!</v>
      </c>
      <c r="D26" s="43" t="e">
        <f>'BAR BB| Open rates'!#REF!</f>
        <v>#REF!</v>
      </c>
      <c r="E26" s="43" t="e">
        <f>'BAR BB| Open rates'!#REF!</f>
        <v>#REF!</v>
      </c>
      <c r="F26" s="43" t="e">
        <f>'BAR BB| Open rates'!#REF!</f>
        <v>#REF!</v>
      </c>
      <c r="G26" s="43" t="e">
        <f>'BAR BB| Open rates'!#REF!</f>
        <v>#REF!</v>
      </c>
      <c r="H26" s="43" t="e">
        <f>'BAR BB| Open rates'!#REF!</f>
        <v>#REF!</v>
      </c>
      <c r="I26" s="43" t="e">
        <f>'BAR BB| Open rates'!#REF!</f>
        <v>#REF!</v>
      </c>
      <c r="J26" s="43" t="e">
        <f>'BAR BB| Open rates'!#REF!</f>
        <v>#REF!</v>
      </c>
      <c r="K26" s="43" t="e">
        <f>'BAR BB| Open rates'!#REF!</f>
        <v>#REF!</v>
      </c>
      <c r="L26" s="43" t="e">
        <f>'BAR BB| Open rates'!#REF!</f>
        <v>#REF!</v>
      </c>
      <c r="M26" s="43" t="e">
        <f>'BAR BB| Open rates'!#REF!</f>
        <v>#REF!</v>
      </c>
      <c r="N26" s="43" t="e">
        <f>'BAR BB| Open rates'!#REF!</f>
        <v>#REF!</v>
      </c>
      <c r="O26" s="43" t="e">
        <f>'BAR BB| Open rates'!#REF!</f>
        <v>#REF!</v>
      </c>
      <c r="P26" s="43" t="e">
        <f>'BAR BB| Open rates'!#REF!</f>
        <v>#REF!</v>
      </c>
      <c r="Q26" s="43" t="e">
        <f>'BAR BB| Open rates'!#REF!</f>
        <v>#REF!</v>
      </c>
      <c r="R26" s="43" t="e">
        <f>'BAR BB| Open rates'!#REF!</f>
        <v>#REF!</v>
      </c>
      <c r="S26" s="43" t="e">
        <f>'BAR BB| Open rates'!#REF!</f>
        <v>#REF!</v>
      </c>
      <c r="T26" s="43" t="e">
        <f>'BAR BB| Open rates'!#REF!</f>
        <v>#REF!</v>
      </c>
      <c r="U26" s="43" t="e">
        <f>'BAR BB| Open rates'!#REF!</f>
        <v>#REF!</v>
      </c>
      <c r="V26" s="43" t="e">
        <f>'BAR BB| Open rates'!#REF!</f>
        <v>#REF!</v>
      </c>
      <c r="W26" s="43" t="e">
        <f>'BAR BB| Open rates'!#REF!</f>
        <v>#REF!</v>
      </c>
      <c r="X26" s="43" t="e">
        <f>'BAR BB| Open rates'!#REF!</f>
        <v>#REF!</v>
      </c>
      <c r="Y26" s="43" t="e">
        <f>'BAR BB| Open rates'!#REF!</f>
        <v>#REF!</v>
      </c>
      <c r="Z26" s="43" t="e">
        <f>'BAR BB| Open rates'!#REF!</f>
        <v>#REF!</v>
      </c>
      <c r="AA26" s="43" t="e">
        <f>'BAR BB| Open rates'!#REF!</f>
        <v>#REF!</v>
      </c>
      <c r="AB26" s="43" t="e">
        <f>'BAR BB| Open rates'!#REF!</f>
        <v>#REF!</v>
      </c>
      <c r="AC26" s="43" t="e">
        <f>'BAR BB| Open rates'!#REF!</f>
        <v>#REF!</v>
      </c>
      <c r="AD26" s="43" t="e">
        <f>'BAR BB| Open rates'!#REF!</f>
        <v>#REF!</v>
      </c>
      <c r="AE26" s="43" t="e">
        <f>'BAR BB| Open rates'!#REF!</f>
        <v>#REF!</v>
      </c>
      <c r="AF26" s="43" t="e">
        <f>'BAR BB| Open rates'!#REF!</f>
        <v>#REF!</v>
      </c>
      <c r="AG26" s="43" t="e">
        <f>'BAR BB| Open rates'!#REF!</f>
        <v>#REF!</v>
      </c>
      <c r="AH26" s="43" t="e">
        <f>'BAR BB| Open rates'!#REF!</f>
        <v>#REF!</v>
      </c>
      <c r="AI26" s="43" t="e">
        <f>'BAR BB| Open rates'!#REF!</f>
        <v>#REF!</v>
      </c>
      <c r="AJ26" s="43" t="e">
        <f>'BAR BB| Open rates'!#REF!</f>
        <v>#REF!</v>
      </c>
      <c r="AK26" s="43" t="e">
        <f>'BAR BB| Open rates'!#REF!</f>
        <v>#REF!</v>
      </c>
      <c r="AL26" s="43" t="e">
        <f>'BAR BB| Open rates'!#REF!</f>
        <v>#REF!</v>
      </c>
      <c r="AM26" s="43" t="e">
        <f>'BAR BB| Open rates'!#REF!</f>
        <v>#REF!</v>
      </c>
      <c r="AN26" s="43" t="e">
        <f>'BAR BB| Open rates'!#REF!</f>
        <v>#REF!</v>
      </c>
      <c r="AO26" s="43" t="e">
        <f>'BAR BB| Open rates'!#REF!</f>
        <v>#REF!</v>
      </c>
      <c r="AP26" s="43" t="e">
        <f>'BAR BB| Open rates'!#REF!</f>
        <v>#REF!</v>
      </c>
      <c r="AQ26" s="43" t="e">
        <f>'BAR BB| Open rates'!#REF!</f>
        <v>#REF!</v>
      </c>
      <c r="AR26" s="43" t="e">
        <f>'BAR BB| Open rates'!#REF!</f>
        <v>#REF!</v>
      </c>
      <c r="AS26" s="43" t="e">
        <f>'BAR BB| Open rates'!#REF!</f>
        <v>#REF!</v>
      </c>
      <c r="AT26" s="43" t="e">
        <f>'BAR BB| Open rates'!#REF!</f>
        <v>#REF!</v>
      </c>
      <c r="AU26" s="43" t="e">
        <f>'BAR BB| Open rates'!#REF!</f>
        <v>#REF!</v>
      </c>
      <c r="AV26" s="43" t="e">
        <f>'BAR BB| Open rates'!#REF!</f>
        <v>#REF!</v>
      </c>
      <c r="AW26" s="43" t="e">
        <f>'BAR BB| Open rates'!#REF!</f>
        <v>#REF!</v>
      </c>
      <c r="AX26" s="43" t="e">
        <f>'BAR BB| Open rates'!#REF!</f>
        <v>#REF!</v>
      </c>
      <c r="AY26" s="43" t="e">
        <f>'BAR BB| Open rates'!#REF!</f>
        <v>#REF!</v>
      </c>
      <c r="AZ26" s="43" t="e">
        <f>'BAR BB| Open rates'!#REF!</f>
        <v>#REF!</v>
      </c>
      <c r="BA26" s="43" t="e">
        <f>'BAR BB| Open rates'!#REF!</f>
        <v>#REF!</v>
      </c>
      <c r="BB26" s="43" t="e">
        <f>'BAR BB| Open rates'!#REF!</f>
        <v>#REF!</v>
      </c>
      <c r="BC26" s="43" t="e">
        <f>'BAR BB| Open rates'!#REF!</f>
        <v>#REF!</v>
      </c>
      <c r="BD26" s="43" t="e">
        <f>'BAR BB| Open rates'!#REF!</f>
        <v>#REF!</v>
      </c>
      <c r="BE26" s="43" t="e">
        <f>'BAR BB| Open rates'!#REF!</f>
        <v>#REF!</v>
      </c>
      <c r="BF26" s="43" t="e">
        <f>'BAR BB| Open rates'!#REF!</f>
        <v>#REF!</v>
      </c>
      <c r="BG26" s="43" t="e">
        <f>'BAR BB| Open rates'!#REF!</f>
        <v>#REF!</v>
      </c>
      <c r="BH26" s="43" t="e">
        <f>'BAR BB| Open rates'!#REF!</f>
        <v>#REF!</v>
      </c>
      <c r="BI26" s="43" t="e">
        <f>'BAR BB| Open rates'!#REF!</f>
        <v>#REF!</v>
      </c>
      <c r="BJ26" s="43" t="e">
        <f>'BAR BB| Open rates'!#REF!</f>
        <v>#REF!</v>
      </c>
      <c r="BK26" s="43" t="e">
        <f>'BAR BB| Open rates'!#REF!</f>
        <v>#REF!</v>
      </c>
      <c r="BL26" s="43" t="e">
        <f>'BAR BB| Open rates'!#REF!</f>
        <v>#REF!</v>
      </c>
      <c r="BM26" s="43" t="e">
        <f>'BAR BB| Open rates'!#REF!</f>
        <v>#REF!</v>
      </c>
      <c r="BN26" s="43" t="e">
        <f>'BAR BB| Open rates'!#REF!</f>
        <v>#REF!</v>
      </c>
      <c r="BO26" s="43" t="e">
        <f>'BAR BB| Open rates'!#REF!</f>
        <v>#REF!</v>
      </c>
      <c r="BP26" s="43" t="e">
        <f>'BAR BB| Open rates'!#REF!</f>
        <v>#REF!</v>
      </c>
      <c r="BQ26" s="43" t="e">
        <f>'BAR BB| Open rates'!#REF!</f>
        <v>#REF!</v>
      </c>
    </row>
    <row r="27" spans="1:69" s="36" customFormat="1" ht="12" hidden="1" customHeight="1" x14ac:dyDescent="0.2">
      <c r="A27" s="145" t="str">
        <f>'BAR BB| Open rates'!A40</f>
        <v xml:space="preserve">Апартаменты с четырьмя  спальнями / 4 Bedroom Apartments </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row>
    <row r="28" spans="1:69" s="36" customFormat="1" ht="12" hidden="1" customHeight="1" x14ac:dyDescent="0.2">
      <c r="A28" s="52" t="str">
        <f>'BAR BB| Open rates'!A41</f>
        <v>от 1 до 8</v>
      </c>
      <c r="B28" s="43" t="e">
        <f>'BAR BB| Open rates'!#REF!</f>
        <v>#REF!</v>
      </c>
      <c r="C28" s="43" t="e">
        <f>'BAR BB| Open rates'!#REF!</f>
        <v>#REF!</v>
      </c>
      <c r="D28" s="43" t="e">
        <f>'BAR BB| Open rates'!#REF!</f>
        <v>#REF!</v>
      </c>
      <c r="E28" s="43" t="e">
        <f>'BAR BB| Open rates'!#REF!</f>
        <v>#REF!</v>
      </c>
      <c r="F28" s="43" t="e">
        <f>'BAR BB| Open rates'!#REF!</f>
        <v>#REF!</v>
      </c>
      <c r="G28" s="43" t="e">
        <f>'BAR BB| Open rates'!#REF!</f>
        <v>#REF!</v>
      </c>
      <c r="H28" s="43" t="e">
        <f>'BAR BB| Open rates'!#REF!</f>
        <v>#REF!</v>
      </c>
      <c r="I28" s="43" t="e">
        <f>'BAR BB| Open rates'!#REF!</f>
        <v>#REF!</v>
      </c>
      <c r="J28" s="43" t="e">
        <f>'BAR BB| Open rates'!#REF!</f>
        <v>#REF!</v>
      </c>
      <c r="K28" s="43" t="e">
        <f>'BAR BB| Open rates'!#REF!</f>
        <v>#REF!</v>
      </c>
      <c r="L28" s="43" t="e">
        <f>'BAR BB| Open rates'!#REF!</f>
        <v>#REF!</v>
      </c>
      <c r="M28" s="43" t="e">
        <f>'BAR BB| Open rates'!#REF!</f>
        <v>#REF!</v>
      </c>
      <c r="N28" s="43" t="e">
        <f>'BAR BB| Open rates'!#REF!</f>
        <v>#REF!</v>
      </c>
      <c r="O28" s="43" t="e">
        <f>'BAR BB| Open rates'!#REF!</f>
        <v>#REF!</v>
      </c>
      <c r="P28" s="43" t="e">
        <f>'BAR BB| Open rates'!#REF!</f>
        <v>#REF!</v>
      </c>
      <c r="Q28" s="43" t="e">
        <f>'BAR BB| Open rates'!#REF!</f>
        <v>#REF!</v>
      </c>
      <c r="R28" s="43" t="e">
        <f>'BAR BB| Open rates'!#REF!</f>
        <v>#REF!</v>
      </c>
      <c r="S28" s="43" t="e">
        <f>'BAR BB| Open rates'!#REF!</f>
        <v>#REF!</v>
      </c>
      <c r="T28" s="43" t="e">
        <f>'BAR BB| Open rates'!#REF!</f>
        <v>#REF!</v>
      </c>
      <c r="U28" s="43" t="e">
        <f>'BAR BB| Open rates'!#REF!</f>
        <v>#REF!</v>
      </c>
      <c r="V28" s="43" t="e">
        <f>'BAR BB| Open rates'!#REF!</f>
        <v>#REF!</v>
      </c>
      <c r="W28" s="43" t="e">
        <f>'BAR BB| Open rates'!#REF!</f>
        <v>#REF!</v>
      </c>
      <c r="X28" s="43" t="e">
        <f>'BAR BB| Open rates'!#REF!</f>
        <v>#REF!</v>
      </c>
      <c r="Y28" s="43" t="e">
        <f>'BAR BB| Open rates'!#REF!</f>
        <v>#REF!</v>
      </c>
      <c r="Z28" s="43" t="e">
        <f>'BAR BB| Open rates'!#REF!</f>
        <v>#REF!</v>
      </c>
      <c r="AA28" s="43" t="e">
        <f>'BAR BB| Open rates'!#REF!</f>
        <v>#REF!</v>
      </c>
      <c r="AB28" s="43" t="e">
        <f>'BAR BB| Open rates'!#REF!</f>
        <v>#REF!</v>
      </c>
      <c r="AC28" s="43" t="e">
        <f>'BAR BB| Open rates'!#REF!</f>
        <v>#REF!</v>
      </c>
      <c r="AD28" s="43" t="e">
        <f>'BAR BB| Open rates'!#REF!</f>
        <v>#REF!</v>
      </c>
      <c r="AE28" s="43" t="e">
        <f>'BAR BB| Open rates'!#REF!</f>
        <v>#REF!</v>
      </c>
      <c r="AF28" s="43" t="e">
        <f>'BAR BB| Open rates'!#REF!</f>
        <v>#REF!</v>
      </c>
      <c r="AG28" s="43" t="e">
        <f>'BAR BB| Open rates'!#REF!</f>
        <v>#REF!</v>
      </c>
      <c r="AH28" s="43" t="e">
        <f>'BAR BB| Open rates'!#REF!</f>
        <v>#REF!</v>
      </c>
      <c r="AI28" s="43" t="e">
        <f>'BAR BB| Open rates'!#REF!</f>
        <v>#REF!</v>
      </c>
      <c r="AJ28" s="43" t="e">
        <f>'BAR BB| Open rates'!#REF!</f>
        <v>#REF!</v>
      </c>
      <c r="AK28" s="43" t="e">
        <f>'BAR BB| Open rates'!#REF!</f>
        <v>#REF!</v>
      </c>
      <c r="AL28" s="43" t="e">
        <f>'BAR BB| Open rates'!#REF!</f>
        <v>#REF!</v>
      </c>
      <c r="AM28" s="43" t="e">
        <f>'BAR BB| Open rates'!#REF!</f>
        <v>#REF!</v>
      </c>
      <c r="AN28" s="43" t="e">
        <f>'BAR BB| Open rates'!#REF!</f>
        <v>#REF!</v>
      </c>
      <c r="AO28" s="43" t="e">
        <f>'BAR BB| Open rates'!#REF!</f>
        <v>#REF!</v>
      </c>
      <c r="AP28" s="43" t="e">
        <f>'BAR BB| Open rates'!#REF!</f>
        <v>#REF!</v>
      </c>
      <c r="AQ28" s="43" t="e">
        <f>'BAR BB| Open rates'!#REF!</f>
        <v>#REF!</v>
      </c>
      <c r="AR28" s="43" t="e">
        <f>'BAR BB| Open rates'!#REF!</f>
        <v>#REF!</v>
      </c>
      <c r="AS28" s="43" t="e">
        <f>'BAR BB| Open rates'!#REF!</f>
        <v>#REF!</v>
      </c>
      <c r="AT28" s="43" t="e">
        <f>'BAR BB| Open rates'!#REF!</f>
        <v>#REF!</v>
      </c>
      <c r="AU28" s="43" t="e">
        <f>'BAR BB| Open rates'!#REF!</f>
        <v>#REF!</v>
      </c>
      <c r="AV28" s="43" t="e">
        <f>'BAR BB| Open rates'!#REF!</f>
        <v>#REF!</v>
      </c>
      <c r="AW28" s="43" t="e">
        <f>'BAR BB| Open rates'!#REF!</f>
        <v>#REF!</v>
      </c>
      <c r="AX28" s="43" t="e">
        <f>'BAR BB| Open rates'!#REF!</f>
        <v>#REF!</v>
      </c>
      <c r="AY28" s="43" t="e">
        <f>'BAR BB| Open rates'!#REF!</f>
        <v>#REF!</v>
      </c>
      <c r="AZ28" s="43" t="e">
        <f>'BAR BB| Open rates'!#REF!</f>
        <v>#REF!</v>
      </c>
      <c r="BA28" s="43" t="e">
        <f>'BAR BB| Open rates'!#REF!</f>
        <v>#REF!</v>
      </c>
      <c r="BB28" s="43" t="e">
        <f>'BAR BB| Open rates'!#REF!</f>
        <v>#REF!</v>
      </c>
      <c r="BC28" s="43" t="e">
        <f>'BAR BB| Open rates'!#REF!</f>
        <v>#REF!</v>
      </c>
      <c r="BD28" s="43" t="e">
        <f>'BAR BB| Open rates'!#REF!</f>
        <v>#REF!</v>
      </c>
      <c r="BE28" s="43" t="e">
        <f>'BAR BB| Open rates'!#REF!</f>
        <v>#REF!</v>
      </c>
      <c r="BF28" s="43" t="e">
        <f>'BAR BB| Open rates'!#REF!</f>
        <v>#REF!</v>
      </c>
      <c r="BG28" s="43" t="e">
        <f>'BAR BB| Open rates'!#REF!</f>
        <v>#REF!</v>
      </c>
      <c r="BH28" s="43" t="e">
        <f>'BAR BB| Open rates'!#REF!</f>
        <v>#REF!</v>
      </c>
      <c r="BI28" s="43" t="e">
        <f>'BAR BB| Open rates'!#REF!</f>
        <v>#REF!</v>
      </c>
      <c r="BJ28" s="43" t="e">
        <f>'BAR BB| Open rates'!#REF!</f>
        <v>#REF!</v>
      </c>
      <c r="BK28" s="43" t="e">
        <f>'BAR BB| Open rates'!#REF!</f>
        <v>#REF!</v>
      </c>
      <c r="BL28" s="43" t="e">
        <f>'BAR BB| Open rates'!#REF!</f>
        <v>#REF!</v>
      </c>
      <c r="BM28" s="43" t="e">
        <f>'BAR BB| Open rates'!#REF!</f>
        <v>#REF!</v>
      </c>
      <c r="BN28" s="43" t="e">
        <f>'BAR BB| Open rates'!#REF!</f>
        <v>#REF!</v>
      </c>
      <c r="BO28" s="43" t="e">
        <f>'BAR BB| Open rates'!#REF!</f>
        <v>#REF!</v>
      </c>
      <c r="BP28" s="43" t="e">
        <f>'BAR BB| Open rates'!#REF!</f>
        <v>#REF!</v>
      </c>
      <c r="BQ28" s="43" t="e">
        <f>'BAR BB| Open rates'!#REF!</f>
        <v>#REF!</v>
      </c>
    </row>
    <row r="29" spans="1:69" s="36" customFormat="1" ht="12" hidden="1" customHeight="1" x14ac:dyDescent="0.2">
      <c r="A29" s="43" t="str">
        <f>'BAR BB| Open rates'!A49</f>
        <v>Президентский Люкс/ Presidential Suite</v>
      </c>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row>
    <row r="30" spans="1:69" s="36" customFormat="1" ht="12" hidden="1" customHeight="1" x14ac:dyDescent="0.2">
      <c r="A30" s="52">
        <f>'BAR BB| Open rates'!A50</f>
        <v>1</v>
      </c>
      <c r="B30" s="43" t="e">
        <f>'BAR BB| Open rates'!#REF!</f>
        <v>#REF!</v>
      </c>
      <c r="C30" s="43" t="e">
        <f>'BAR BB| Open rates'!#REF!</f>
        <v>#REF!</v>
      </c>
      <c r="D30" s="43" t="e">
        <f>'BAR BB| Open rates'!#REF!</f>
        <v>#REF!</v>
      </c>
      <c r="E30" s="43" t="e">
        <f>'BAR BB| Open rates'!#REF!</f>
        <v>#REF!</v>
      </c>
      <c r="F30" s="43" t="e">
        <f>'BAR BB| Open rates'!#REF!</f>
        <v>#REF!</v>
      </c>
      <c r="G30" s="43" t="e">
        <f>'BAR BB| Open rates'!#REF!</f>
        <v>#REF!</v>
      </c>
      <c r="H30" s="43" t="e">
        <f>'BAR BB| Open rates'!#REF!</f>
        <v>#REF!</v>
      </c>
      <c r="I30" s="43" t="e">
        <f>'BAR BB| Open rates'!#REF!</f>
        <v>#REF!</v>
      </c>
      <c r="J30" s="43" t="e">
        <f>'BAR BB| Open rates'!#REF!</f>
        <v>#REF!</v>
      </c>
      <c r="K30" s="43" t="e">
        <f>'BAR BB| Open rates'!#REF!</f>
        <v>#REF!</v>
      </c>
      <c r="L30" s="43" t="e">
        <f>'BAR BB| Open rates'!#REF!</f>
        <v>#REF!</v>
      </c>
      <c r="M30" s="43" t="e">
        <f>'BAR BB| Open rates'!#REF!</f>
        <v>#REF!</v>
      </c>
      <c r="N30" s="43" t="e">
        <f>'BAR BB| Open rates'!#REF!</f>
        <v>#REF!</v>
      </c>
      <c r="O30" s="43" t="e">
        <f>'BAR BB| Open rates'!#REF!</f>
        <v>#REF!</v>
      </c>
      <c r="P30" s="43" t="e">
        <f>'BAR BB| Open rates'!#REF!</f>
        <v>#REF!</v>
      </c>
      <c r="Q30" s="43" t="e">
        <f>'BAR BB| Open rates'!#REF!</f>
        <v>#REF!</v>
      </c>
      <c r="R30" s="43" t="e">
        <f>'BAR BB| Open rates'!#REF!</f>
        <v>#REF!</v>
      </c>
      <c r="S30" s="43" t="e">
        <f>'BAR BB| Open rates'!#REF!</f>
        <v>#REF!</v>
      </c>
      <c r="T30" s="43" t="e">
        <f>'BAR BB| Open rates'!#REF!</f>
        <v>#REF!</v>
      </c>
      <c r="U30" s="43" t="e">
        <f>'BAR BB| Open rates'!#REF!</f>
        <v>#REF!</v>
      </c>
      <c r="V30" s="43" t="e">
        <f>'BAR BB| Open rates'!#REF!</f>
        <v>#REF!</v>
      </c>
      <c r="W30" s="43" t="e">
        <f>'BAR BB| Open rates'!#REF!</f>
        <v>#REF!</v>
      </c>
      <c r="X30" s="43" t="e">
        <f>'BAR BB| Open rates'!#REF!</f>
        <v>#REF!</v>
      </c>
      <c r="Y30" s="43" t="e">
        <f>'BAR BB| Open rates'!#REF!</f>
        <v>#REF!</v>
      </c>
      <c r="Z30" s="43" t="e">
        <f>'BAR BB| Open rates'!#REF!</f>
        <v>#REF!</v>
      </c>
      <c r="AA30" s="43" t="e">
        <f>'BAR BB| Open rates'!#REF!</f>
        <v>#REF!</v>
      </c>
      <c r="AB30" s="43" t="e">
        <f>'BAR BB| Open rates'!#REF!</f>
        <v>#REF!</v>
      </c>
      <c r="AC30" s="43" t="e">
        <f>'BAR BB| Open rates'!#REF!</f>
        <v>#REF!</v>
      </c>
      <c r="AD30" s="43" t="e">
        <f>'BAR BB| Open rates'!#REF!</f>
        <v>#REF!</v>
      </c>
      <c r="AE30" s="43" t="e">
        <f>'BAR BB| Open rates'!#REF!</f>
        <v>#REF!</v>
      </c>
      <c r="AF30" s="43" t="e">
        <f>'BAR BB| Open rates'!#REF!</f>
        <v>#REF!</v>
      </c>
      <c r="AG30" s="43" t="e">
        <f>'BAR BB| Open rates'!#REF!</f>
        <v>#REF!</v>
      </c>
      <c r="AH30" s="43" t="e">
        <f>'BAR BB| Open rates'!#REF!</f>
        <v>#REF!</v>
      </c>
      <c r="AI30" s="43" t="e">
        <f>'BAR BB| Open rates'!#REF!</f>
        <v>#REF!</v>
      </c>
      <c r="AJ30" s="43" t="e">
        <f>'BAR BB| Open rates'!#REF!</f>
        <v>#REF!</v>
      </c>
      <c r="AK30" s="43" t="e">
        <f>'BAR BB| Open rates'!#REF!</f>
        <v>#REF!</v>
      </c>
      <c r="AL30" s="43" t="e">
        <f>'BAR BB| Open rates'!#REF!</f>
        <v>#REF!</v>
      </c>
      <c r="AM30" s="43" t="e">
        <f>'BAR BB| Open rates'!#REF!</f>
        <v>#REF!</v>
      </c>
      <c r="AN30" s="43" t="e">
        <f>'BAR BB| Open rates'!#REF!</f>
        <v>#REF!</v>
      </c>
      <c r="AO30" s="43" t="e">
        <f>'BAR BB| Open rates'!#REF!</f>
        <v>#REF!</v>
      </c>
      <c r="AP30" s="43" t="e">
        <f>'BAR BB| Open rates'!#REF!</f>
        <v>#REF!</v>
      </c>
      <c r="AQ30" s="43" t="e">
        <f>'BAR BB| Open rates'!#REF!</f>
        <v>#REF!</v>
      </c>
      <c r="AR30" s="43" t="e">
        <f>'BAR BB| Open rates'!#REF!</f>
        <v>#REF!</v>
      </c>
      <c r="AS30" s="43" t="e">
        <f>'BAR BB| Open rates'!#REF!</f>
        <v>#REF!</v>
      </c>
      <c r="AT30" s="43" t="e">
        <f>'BAR BB| Open rates'!#REF!</f>
        <v>#REF!</v>
      </c>
      <c r="AU30" s="43" t="e">
        <f>'BAR BB| Open rates'!#REF!</f>
        <v>#REF!</v>
      </c>
      <c r="AV30" s="43" t="e">
        <f>'BAR BB| Open rates'!#REF!</f>
        <v>#REF!</v>
      </c>
      <c r="AW30" s="43" t="e">
        <f>'BAR BB| Open rates'!#REF!</f>
        <v>#REF!</v>
      </c>
      <c r="AX30" s="43" t="e">
        <f>'BAR BB| Open rates'!#REF!</f>
        <v>#REF!</v>
      </c>
      <c r="AY30" s="43" t="e">
        <f>'BAR BB| Open rates'!#REF!</f>
        <v>#REF!</v>
      </c>
      <c r="AZ30" s="43" t="e">
        <f>'BAR BB| Open rates'!#REF!</f>
        <v>#REF!</v>
      </c>
      <c r="BA30" s="43" t="e">
        <f>'BAR BB| Open rates'!#REF!</f>
        <v>#REF!</v>
      </c>
      <c r="BB30" s="43" t="e">
        <f>'BAR BB| Open rates'!#REF!</f>
        <v>#REF!</v>
      </c>
      <c r="BC30" s="43" t="e">
        <f>'BAR BB| Open rates'!#REF!</f>
        <v>#REF!</v>
      </c>
      <c r="BD30" s="43" t="e">
        <f>'BAR BB| Open rates'!#REF!</f>
        <v>#REF!</v>
      </c>
      <c r="BE30" s="43" t="e">
        <f>'BAR BB| Open rates'!#REF!</f>
        <v>#REF!</v>
      </c>
      <c r="BF30" s="43" t="e">
        <f>'BAR BB| Open rates'!#REF!</f>
        <v>#REF!</v>
      </c>
      <c r="BG30" s="43" t="e">
        <f>'BAR BB| Open rates'!#REF!</f>
        <v>#REF!</v>
      </c>
      <c r="BH30" s="43" t="e">
        <f>'BAR BB| Open rates'!#REF!</f>
        <v>#REF!</v>
      </c>
      <c r="BI30" s="43" t="e">
        <f>'BAR BB| Open rates'!#REF!</f>
        <v>#REF!</v>
      </c>
      <c r="BJ30" s="43" t="e">
        <f>'BAR BB| Open rates'!#REF!</f>
        <v>#REF!</v>
      </c>
      <c r="BK30" s="43" t="e">
        <f>'BAR BB| Open rates'!#REF!</f>
        <v>#REF!</v>
      </c>
      <c r="BL30" s="43" t="e">
        <f>'BAR BB| Open rates'!#REF!</f>
        <v>#REF!</v>
      </c>
      <c r="BM30" s="43" t="e">
        <f>'BAR BB| Open rates'!#REF!</f>
        <v>#REF!</v>
      </c>
      <c r="BN30" s="43" t="e">
        <f>'BAR BB| Open rates'!#REF!</f>
        <v>#REF!</v>
      </c>
      <c r="BO30" s="43" t="e">
        <f>'BAR BB| Open rates'!#REF!</f>
        <v>#REF!</v>
      </c>
      <c r="BP30" s="43" t="e">
        <f>'BAR BB| Open rates'!#REF!</f>
        <v>#REF!</v>
      </c>
      <c r="BQ30" s="43" t="e">
        <f>'BAR BB| Open rates'!#REF!</f>
        <v>#REF!</v>
      </c>
    </row>
    <row r="31" spans="1:69" s="36" customFormat="1" ht="12" hidden="1" customHeight="1" x14ac:dyDescent="0.2">
      <c r="A31" s="145" t="str">
        <f>'BAR BB| Open rates'!A52</f>
        <v>Пентхаус с тремя спальнями / Penthouse 3 bedrooms</v>
      </c>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row>
    <row r="32" spans="1:69" s="36" customFormat="1" ht="19.5" hidden="1" customHeight="1" x14ac:dyDescent="0.2">
      <c r="A32" s="52">
        <f>'BAR BB| Open rates'!A53</f>
        <v>1</v>
      </c>
      <c r="B32" s="43" t="e">
        <f>'BAR BB| Open rates'!#REF!</f>
        <v>#REF!</v>
      </c>
      <c r="C32" s="43" t="e">
        <f>'BAR BB| Open rates'!#REF!</f>
        <v>#REF!</v>
      </c>
      <c r="D32" s="43" t="e">
        <f>'BAR BB| Open rates'!#REF!</f>
        <v>#REF!</v>
      </c>
      <c r="E32" s="43" t="e">
        <f>'BAR BB| Open rates'!#REF!</f>
        <v>#REF!</v>
      </c>
      <c r="F32" s="43" t="e">
        <f>'BAR BB| Open rates'!#REF!</f>
        <v>#REF!</v>
      </c>
      <c r="G32" s="43" t="e">
        <f>'BAR BB| Open rates'!#REF!</f>
        <v>#REF!</v>
      </c>
      <c r="H32" s="43" t="e">
        <f>'BAR BB| Open rates'!#REF!</f>
        <v>#REF!</v>
      </c>
      <c r="I32" s="43" t="e">
        <f>'BAR BB| Open rates'!#REF!</f>
        <v>#REF!</v>
      </c>
      <c r="J32" s="43" t="e">
        <f>'BAR BB| Open rates'!#REF!</f>
        <v>#REF!</v>
      </c>
      <c r="K32" s="43" t="e">
        <f>'BAR BB| Open rates'!#REF!</f>
        <v>#REF!</v>
      </c>
      <c r="L32" s="43" t="e">
        <f>'BAR BB| Open rates'!#REF!</f>
        <v>#REF!</v>
      </c>
      <c r="M32" s="43" t="e">
        <f>'BAR BB| Open rates'!#REF!</f>
        <v>#REF!</v>
      </c>
      <c r="N32" s="43" t="e">
        <f>'BAR BB| Open rates'!#REF!</f>
        <v>#REF!</v>
      </c>
      <c r="O32" s="43" t="e">
        <f>'BAR BB| Open rates'!#REF!</f>
        <v>#REF!</v>
      </c>
      <c r="P32" s="43" t="e">
        <f>'BAR BB| Open rates'!#REF!</f>
        <v>#REF!</v>
      </c>
      <c r="Q32" s="43" t="e">
        <f>'BAR BB| Open rates'!#REF!</f>
        <v>#REF!</v>
      </c>
      <c r="R32" s="43" t="e">
        <f>'BAR BB| Open rates'!#REF!</f>
        <v>#REF!</v>
      </c>
      <c r="S32" s="43" t="e">
        <f>'BAR BB| Open rates'!#REF!</f>
        <v>#REF!</v>
      </c>
      <c r="T32" s="43" t="e">
        <f>'BAR BB| Open rates'!#REF!</f>
        <v>#REF!</v>
      </c>
      <c r="U32" s="43" t="e">
        <f>'BAR BB| Open rates'!#REF!</f>
        <v>#REF!</v>
      </c>
      <c r="V32" s="43" t="e">
        <f>'BAR BB| Open rates'!#REF!</f>
        <v>#REF!</v>
      </c>
      <c r="W32" s="43" t="e">
        <f>'BAR BB| Open rates'!#REF!</f>
        <v>#REF!</v>
      </c>
      <c r="X32" s="43" t="e">
        <f>'BAR BB| Open rates'!#REF!</f>
        <v>#REF!</v>
      </c>
      <c r="Y32" s="43" t="e">
        <f>'BAR BB| Open rates'!#REF!</f>
        <v>#REF!</v>
      </c>
      <c r="Z32" s="43" t="e">
        <f>'BAR BB| Open rates'!#REF!</f>
        <v>#REF!</v>
      </c>
      <c r="AA32" s="43" t="e">
        <f>'BAR BB| Open rates'!#REF!</f>
        <v>#REF!</v>
      </c>
      <c r="AB32" s="43" t="e">
        <f>'BAR BB| Open rates'!#REF!</f>
        <v>#REF!</v>
      </c>
      <c r="AC32" s="43" t="e">
        <f>'BAR BB| Open rates'!#REF!</f>
        <v>#REF!</v>
      </c>
      <c r="AD32" s="43" t="e">
        <f>'BAR BB| Open rates'!#REF!</f>
        <v>#REF!</v>
      </c>
      <c r="AE32" s="43" t="e">
        <f>'BAR BB| Open rates'!#REF!</f>
        <v>#REF!</v>
      </c>
      <c r="AF32" s="43" t="e">
        <f>'BAR BB| Open rates'!#REF!</f>
        <v>#REF!</v>
      </c>
      <c r="AG32" s="43" t="e">
        <f>'BAR BB| Open rates'!#REF!</f>
        <v>#REF!</v>
      </c>
      <c r="AH32" s="43" t="e">
        <f>'BAR BB| Open rates'!#REF!</f>
        <v>#REF!</v>
      </c>
      <c r="AI32" s="43" t="e">
        <f>'BAR BB| Open rates'!#REF!</f>
        <v>#REF!</v>
      </c>
      <c r="AJ32" s="43" t="e">
        <f>'BAR BB| Open rates'!#REF!</f>
        <v>#REF!</v>
      </c>
      <c r="AK32" s="43" t="e">
        <f>'BAR BB| Open rates'!#REF!</f>
        <v>#REF!</v>
      </c>
      <c r="AL32" s="43" t="e">
        <f>'BAR BB| Open rates'!#REF!</f>
        <v>#REF!</v>
      </c>
      <c r="AM32" s="43" t="e">
        <f>'BAR BB| Open rates'!#REF!</f>
        <v>#REF!</v>
      </c>
      <c r="AN32" s="43" t="e">
        <f>'BAR BB| Open rates'!#REF!</f>
        <v>#REF!</v>
      </c>
      <c r="AO32" s="43" t="e">
        <f>'BAR BB| Open rates'!#REF!</f>
        <v>#REF!</v>
      </c>
      <c r="AP32" s="43" t="e">
        <f>'BAR BB| Open rates'!#REF!</f>
        <v>#REF!</v>
      </c>
      <c r="AQ32" s="43" t="e">
        <f>'BAR BB| Open rates'!#REF!</f>
        <v>#REF!</v>
      </c>
      <c r="AR32" s="43" t="e">
        <f>'BAR BB| Open rates'!#REF!</f>
        <v>#REF!</v>
      </c>
      <c r="AS32" s="43" t="e">
        <f>'BAR BB| Open rates'!#REF!</f>
        <v>#REF!</v>
      </c>
      <c r="AT32" s="43" t="e">
        <f>'BAR BB| Open rates'!#REF!</f>
        <v>#REF!</v>
      </c>
      <c r="AU32" s="43" t="e">
        <f>'BAR BB| Open rates'!#REF!</f>
        <v>#REF!</v>
      </c>
      <c r="AV32" s="43" t="e">
        <f>'BAR BB| Open rates'!#REF!</f>
        <v>#REF!</v>
      </c>
      <c r="AW32" s="43" t="e">
        <f>'BAR BB| Open rates'!#REF!</f>
        <v>#REF!</v>
      </c>
      <c r="AX32" s="43" t="e">
        <f>'BAR BB| Open rates'!#REF!</f>
        <v>#REF!</v>
      </c>
      <c r="AY32" s="43" t="e">
        <f>'BAR BB| Open rates'!#REF!</f>
        <v>#REF!</v>
      </c>
      <c r="AZ32" s="43" t="e">
        <f>'BAR BB| Open rates'!#REF!</f>
        <v>#REF!</v>
      </c>
      <c r="BA32" s="43" t="e">
        <f>'BAR BB| Open rates'!#REF!</f>
        <v>#REF!</v>
      </c>
      <c r="BB32" s="43" t="e">
        <f>'BAR BB| Open rates'!#REF!</f>
        <v>#REF!</v>
      </c>
      <c r="BC32" s="43" t="e">
        <f>'BAR BB| Open rates'!#REF!</f>
        <v>#REF!</v>
      </c>
      <c r="BD32" s="43" t="e">
        <f>'BAR BB| Open rates'!#REF!</f>
        <v>#REF!</v>
      </c>
      <c r="BE32" s="43" t="e">
        <f>'BAR BB| Open rates'!#REF!</f>
        <v>#REF!</v>
      </c>
      <c r="BF32" s="43" t="e">
        <f>'BAR BB| Open rates'!#REF!</f>
        <v>#REF!</v>
      </c>
      <c r="BG32" s="43" t="e">
        <f>'BAR BB| Open rates'!#REF!</f>
        <v>#REF!</v>
      </c>
      <c r="BH32" s="43" t="e">
        <f>'BAR BB| Open rates'!#REF!</f>
        <v>#REF!</v>
      </c>
      <c r="BI32" s="43" t="e">
        <f>'BAR BB| Open rates'!#REF!</f>
        <v>#REF!</v>
      </c>
      <c r="BJ32" s="43" t="e">
        <f>'BAR BB| Open rates'!#REF!</f>
        <v>#REF!</v>
      </c>
      <c r="BK32" s="43" t="e">
        <f>'BAR BB| Open rates'!#REF!</f>
        <v>#REF!</v>
      </c>
      <c r="BL32" s="43" t="e">
        <f>'BAR BB| Open rates'!#REF!</f>
        <v>#REF!</v>
      </c>
      <c r="BM32" s="43" t="e">
        <f>'BAR BB| Open rates'!#REF!</f>
        <v>#REF!</v>
      </c>
      <c r="BN32" s="43" t="e">
        <f>'BAR BB| Open rates'!#REF!</f>
        <v>#REF!</v>
      </c>
      <c r="BO32" s="43" t="e">
        <f>'BAR BB| Open rates'!#REF!</f>
        <v>#REF!</v>
      </c>
      <c r="BP32" s="43" t="e">
        <f>'BAR BB| Open rates'!#REF!</f>
        <v>#REF!</v>
      </c>
      <c r="BQ32" s="43" t="e">
        <f>'BAR BB| Open rates'!#REF!</f>
        <v>#REF!</v>
      </c>
    </row>
    <row r="33" spans="1:69" s="33" customFormat="1" ht="19.5" hidden="1" customHeight="1" x14ac:dyDescent="0.2"/>
    <row r="34" spans="1:69" s="33" customFormat="1" ht="19.5" customHeight="1" x14ac:dyDescent="0.2">
      <c r="A34" s="11" t="s">
        <v>212</v>
      </c>
    </row>
    <row r="35" spans="1:69" s="33" customFormat="1" ht="24" customHeight="1" x14ac:dyDescent="0.2">
      <c r="A35" s="64" t="s">
        <v>62</v>
      </c>
      <c r="B35" s="109" t="e">
        <f t="shared" ref="B35:BM36" si="0">B3</f>
        <v>#REF!</v>
      </c>
      <c r="C35" s="109" t="e">
        <f t="shared" si="0"/>
        <v>#REF!</v>
      </c>
      <c r="D35" s="109" t="e">
        <f t="shared" si="0"/>
        <v>#REF!</v>
      </c>
      <c r="E35" s="109" t="e">
        <f t="shared" si="0"/>
        <v>#REF!</v>
      </c>
      <c r="F35" s="109" t="e">
        <f t="shared" si="0"/>
        <v>#REF!</v>
      </c>
      <c r="G35" s="109" t="e">
        <f t="shared" si="0"/>
        <v>#REF!</v>
      </c>
      <c r="H35" s="109" t="e">
        <f t="shared" si="0"/>
        <v>#REF!</v>
      </c>
      <c r="I35" s="109" t="e">
        <f t="shared" si="0"/>
        <v>#REF!</v>
      </c>
      <c r="J35" s="109" t="e">
        <f t="shared" si="0"/>
        <v>#REF!</v>
      </c>
      <c r="K35" s="109" t="e">
        <f t="shared" si="0"/>
        <v>#REF!</v>
      </c>
      <c r="L35" s="109" t="e">
        <f t="shared" si="0"/>
        <v>#REF!</v>
      </c>
      <c r="M35" s="109" t="e">
        <f t="shared" si="0"/>
        <v>#REF!</v>
      </c>
      <c r="N35" s="109" t="e">
        <f t="shared" si="0"/>
        <v>#REF!</v>
      </c>
      <c r="O35" s="109" t="e">
        <f t="shared" si="0"/>
        <v>#REF!</v>
      </c>
      <c r="P35" s="109" t="e">
        <f t="shared" si="0"/>
        <v>#REF!</v>
      </c>
      <c r="Q35" s="109" t="e">
        <f t="shared" si="0"/>
        <v>#REF!</v>
      </c>
      <c r="R35" s="109" t="e">
        <f t="shared" si="0"/>
        <v>#REF!</v>
      </c>
      <c r="S35" s="109" t="e">
        <f t="shared" si="0"/>
        <v>#REF!</v>
      </c>
      <c r="T35" s="109" t="e">
        <f t="shared" si="0"/>
        <v>#REF!</v>
      </c>
      <c r="U35" s="109" t="e">
        <f t="shared" si="0"/>
        <v>#REF!</v>
      </c>
      <c r="V35" s="109" t="e">
        <f t="shared" si="0"/>
        <v>#REF!</v>
      </c>
      <c r="W35" s="109" t="e">
        <f t="shared" si="0"/>
        <v>#REF!</v>
      </c>
      <c r="X35" s="109" t="e">
        <f t="shared" si="0"/>
        <v>#REF!</v>
      </c>
      <c r="Y35" s="109" t="e">
        <f t="shared" si="0"/>
        <v>#REF!</v>
      </c>
      <c r="Z35" s="109" t="e">
        <f t="shared" si="0"/>
        <v>#REF!</v>
      </c>
      <c r="AA35" s="109" t="e">
        <f t="shared" si="0"/>
        <v>#REF!</v>
      </c>
      <c r="AB35" s="109" t="e">
        <f t="shared" si="0"/>
        <v>#REF!</v>
      </c>
      <c r="AC35" s="109" t="e">
        <f t="shared" si="0"/>
        <v>#REF!</v>
      </c>
      <c r="AD35" s="109" t="e">
        <f t="shared" si="0"/>
        <v>#REF!</v>
      </c>
      <c r="AE35" s="109" t="e">
        <f t="shared" si="0"/>
        <v>#REF!</v>
      </c>
      <c r="AF35" s="109" t="e">
        <f t="shared" si="0"/>
        <v>#REF!</v>
      </c>
      <c r="AG35" s="109" t="e">
        <f t="shared" si="0"/>
        <v>#REF!</v>
      </c>
      <c r="AH35" s="109" t="e">
        <f t="shared" si="0"/>
        <v>#REF!</v>
      </c>
      <c r="AI35" s="109" t="e">
        <f t="shared" si="0"/>
        <v>#REF!</v>
      </c>
      <c r="AJ35" s="109" t="e">
        <f t="shared" si="0"/>
        <v>#REF!</v>
      </c>
      <c r="AK35" s="109" t="e">
        <f t="shared" si="0"/>
        <v>#REF!</v>
      </c>
      <c r="AL35" s="109" t="e">
        <f t="shared" si="0"/>
        <v>#REF!</v>
      </c>
      <c r="AM35" s="109" t="e">
        <f t="shared" si="0"/>
        <v>#REF!</v>
      </c>
      <c r="AN35" s="109" t="e">
        <f t="shared" si="0"/>
        <v>#REF!</v>
      </c>
      <c r="AO35" s="109" t="e">
        <f t="shared" si="0"/>
        <v>#REF!</v>
      </c>
      <c r="AP35" s="109" t="e">
        <f t="shared" si="0"/>
        <v>#REF!</v>
      </c>
      <c r="AQ35" s="109" t="e">
        <f t="shared" si="0"/>
        <v>#REF!</v>
      </c>
      <c r="AR35" s="109" t="e">
        <f t="shared" si="0"/>
        <v>#REF!</v>
      </c>
      <c r="AS35" s="109" t="e">
        <f t="shared" si="0"/>
        <v>#REF!</v>
      </c>
      <c r="AT35" s="109" t="e">
        <f t="shared" si="0"/>
        <v>#REF!</v>
      </c>
      <c r="AU35" s="109" t="e">
        <f t="shared" si="0"/>
        <v>#REF!</v>
      </c>
      <c r="AV35" s="109" t="e">
        <f t="shared" si="0"/>
        <v>#REF!</v>
      </c>
      <c r="AW35" s="109" t="e">
        <f t="shared" si="0"/>
        <v>#REF!</v>
      </c>
      <c r="AX35" s="109" t="e">
        <f t="shared" si="0"/>
        <v>#REF!</v>
      </c>
      <c r="AY35" s="109" t="e">
        <f t="shared" si="0"/>
        <v>#REF!</v>
      </c>
      <c r="AZ35" s="109" t="e">
        <f t="shared" si="0"/>
        <v>#REF!</v>
      </c>
      <c r="BA35" s="109" t="e">
        <f t="shared" si="0"/>
        <v>#REF!</v>
      </c>
      <c r="BB35" s="109" t="e">
        <f t="shared" si="0"/>
        <v>#REF!</v>
      </c>
      <c r="BC35" s="109" t="e">
        <f t="shared" si="0"/>
        <v>#REF!</v>
      </c>
      <c r="BD35" s="109" t="e">
        <f t="shared" si="0"/>
        <v>#REF!</v>
      </c>
      <c r="BE35" s="109" t="e">
        <f t="shared" si="0"/>
        <v>#REF!</v>
      </c>
      <c r="BF35" s="109" t="e">
        <f t="shared" si="0"/>
        <v>#REF!</v>
      </c>
      <c r="BG35" s="109" t="e">
        <f t="shared" si="0"/>
        <v>#REF!</v>
      </c>
      <c r="BH35" s="109" t="e">
        <f t="shared" si="0"/>
        <v>#REF!</v>
      </c>
      <c r="BI35" s="109" t="e">
        <f t="shared" si="0"/>
        <v>#REF!</v>
      </c>
      <c r="BJ35" s="109" t="e">
        <f t="shared" si="0"/>
        <v>#REF!</v>
      </c>
      <c r="BK35" s="109" t="e">
        <f t="shared" si="0"/>
        <v>#REF!</v>
      </c>
      <c r="BL35" s="109" t="e">
        <f t="shared" si="0"/>
        <v>#REF!</v>
      </c>
      <c r="BM35" s="109" t="e">
        <f t="shared" si="0"/>
        <v>#REF!</v>
      </c>
      <c r="BN35" s="109" t="e">
        <f t="shared" ref="BN35:BQ36" si="1">BN3</f>
        <v>#REF!</v>
      </c>
      <c r="BO35" s="109" t="e">
        <f t="shared" si="1"/>
        <v>#REF!</v>
      </c>
      <c r="BP35" s="109" t="e">
        <f t="shared" si="1"/>
        <v>#REF!</v>
      </c>
      <c r="BQ35" s="109" t="e">
        <f t="shared" si="1"/>
        <v>#REF!</v>
      </c>
    </row>
    <row r="36" spans="1:69" s="33" customFormat="1" ht="26.25" customHeight="1" x14ac:dyDescent="0.2">
      <c r="A36" s="199"/>
      <c r="B36" s="109" t="e">
        <f t="shared" si="0"/>
        <v>#REF!</v>
      </c>
      <c r="C36" s="109" t="e">
        <f t="shared" si="0"/>
        <v>#REF!</v>
      </c>
      <c r="D36" s="109" t="e">
        <f t="shared" si="0"/>
        <v>#REF!</v>
      </c>
      <c r="E36" s="109" t="e">
        <f t="shared" si="0"/>
        <v>#REF!</v>
      </c>
      <c r="F36" s="109" t="e">
        <f t="shared" si="0"/>
        <v>#REF!</v>
      </c>
      <c r="G36" s="109" t="e">
        <f t="shared" si="0"/>
        <v>#REF!</v>
      </c>
      <c r="H36" s="109" t="e">
        <f t="shared" si="0"/>
        <v>#REF!</v>
      </c>
      <c r="I36" s="109" t="e">
        <f t="shared" si="0"/>
        <v>#REF!</v>
      </c>
      <c r="J36" s="109" t="e">
        <f t="shared" si="0"/>
        <v>#REF!</v>
      </c>
      <c r="K36" s="109" t="e">
        <f t="shared" si="0"/>
        <v>#REF!</v>
      </c>
      <c r="L36" s="109" t="e">
        <f t="shared" si="0"/>
        <v>#REF!</v>
      </c>
      <c r="M36" s="109" t="e">
        <f t="shared" si="0"/>
        <v>#REF!</v>
      </c>
      <c r="N36" s="109" t="e">
        <f t="shared" si="0"/>
        <v>#REF!</v>
      </c>
      <c r="O36" s="109" t="e">
        <f t="shared" si="0"/>
        <v>#REF!</v>
      </c>
      <c r="P36" s="109" t="e">
        <f t="shared" si="0"/>
        <v>#REF!</v>
      </c>
      <c r="Q36" s="109" t="e">
        <f t="shared" si="0"/>
        <v>#REF!</v>
      </c>
      <c r="R36" s="109" t="e">
        <f t="shared" si="0"/>
        <v>#REF!</v>
      </c>
      <c r="S36" s="109" t="e">
        <f t="shared" si="0"/>
        <v>#REF!</v>
      </c>
      <c r="T36" s="109" t="e">
        <f t="shared" si="0"/>
        <v>#REF!</v>
      </c>
      <c r="U36" s="109" t="e">
        <f t="shared" si="0"/>
        <v>#REF!</v>
      </c>
      <c r="V36" s="109" t="e">
        <f t="shared" si="0"/>
        <v>#REF!</v>
      </c>
      <c r="W36" s="109" t="e">
        <f t="shared" si="0"/>
        <v>#REF!</v>
      </c>
      <c r="X36" s="109" t="e">
        <f t="shared" si="0"/>
        <v>#REF!</v>
      </c>
      <c r="Y36" s="109" t="e">
        <f t="shared" si="0"/>
        <v>#REF!</v>
      </c>
      <c r="Z36" s="109" t="e">
        <f t="shared" si="0"/>
        <v>#REF!</v>
      </c>
      <c r="AA36" s="109" t="e">
        <f t="shared" si="0"/>
        <v>#REF!</v>
      </c>
      <c r="AB36" s="109" t="e">
        <f t="shared" si="0"/>
        <v>#REF!</v>
      </c>
      <c r="AC36" s="109" t="e">
        <f t="shared" si="0"/>
        <v>#REF!</v>
      </c>
      <c r="AD36" s="109" t="e">
        <f t="shared" si="0"/>
        <v>#REF!</v>
      </c>
      <c r="AE36" s="109" t="e">
        <f t="shared" si="0"/>
        <v>#REF!</v>
      </c>
      <c r="AF36" s="109" t="e">
        <f t="shared" si="0"/>
        <v>#REF!</v>
      </c>
      <c r="AG36" s="109" t="e">
        <f t="shared" si="0"/>
        <v>#REF!</v>
      </c>
      <c r="AH36" s="109" t="e">
        <f t="shared" si="0"/>
        <v>#REF!</v>
      </c>
      <c r="AI36" s="109" t="e">
        <f t="shared" si="0"/>
        <v>#REF!</v>
      </c>
      <c r="AJ36" s="109" t="e">
        <f t="shared" si="0"/>
        <v>#REF!</v>
      </c>
      <c r="AK36" s="109" t="e">
        <f t="shared" si="0"/>
        <v>#REF!</v>
      </c>
      <c r="AL36" s="109" t="e">
        <f t="shared" si="0"/>
        <v>#REF!</v>
      </c>
      <c r="AM36" s="109" t="e">
        <f t="shared" si="0"/>
        <v>#REF!</v>
      </c>
      <c r="AN36" s="109" t="e">
        <f t="shared" si="0"/>
        <v>#REF!</v>
      </c>
      <c r="AO36" s="109" t="e">
        <f t="shared" si="0"/>
        <v>#REF!</v>
      </c>
      <c r="AP36" s="109" t="e">
        <f t="shared" si="0"/>
        <v>#REF!</v>
      </c>
      <c r="AQ36" s="109" t="e">
        <f t="shared" si="0"/>
        <v>#REF!</v>
      </c>
      <c r="AR36" s="109" t="e">
        <f t="shared" si="0"/>
        <v>#REF!</v>
      </c>
      <c r="AS36" s="109" t="e">
        <f t="shared" si="0"/>
        <v>#REF!</v>
      </c>
      <c r="AT36" s="109" t="e">
        <f t="shared" si="0"/>
        <v>#REF!</v>
      </c>
      <c r="AU36" s="109" t="e">
        <f t="shared" si="0"/>
        <v>#REF!</v>
      </c>
      <c r="AV36" s="109" t="e">
        <f t="shared" si="0"/>
        <v>#REF!</v>
      </c>
      <c r="AW36" s="109" t="e">
        <f t="shared" si="0"/>
        <v>#REF!</v>
      </c>
      <c r="AX36" s="109" t="e">
        <f t="shared" si="0"/>
        <v>#REF!</v>
      </c>
      <c r="AY36" s="109" t="e">
        <f t="shared" si="0"/>
        <v>#REF!</v>
      </c>
      <c r="AZ36" s="109" t="e">
        <f t="shared" si="0"/>
        <v>#REF!</v>
      </c>
      <c r="BA36" s="109" t="e">
        <f t="shared" si="0"/>
        <v>#REF!</v>
      </c>
      <c r="BB36" s="109" t="e">
        <f t="shared" si="0"/>
        <v>#REF!</v>
      </c>
      <c r="BC36" s="109" t="e">
        <f t="shared" si="0"/>
        <v>#REF!</v>
      </c>
      <c r="BD36" s="109" t="e">
        <f t="shared" si="0"/>
        <v>#REF!</v>
      </c>
      <c r="BE36" s="109" t="e">
        <f t="shared" si="0"/>
        <v>#REF!</v>
      </c>
      <c r="BF36" s="109" t="e">
        <f t="shared" si="0"/>
        <v>#REF!</v>
      </c>
      <c r="BG36" s="109" t="e">
        <f t="shared" si="0"/>
        <v>#REF!</v>
      </c>
      <c r="BH36" s="109" t="e">
        <f t="shared" si="0"/>
        <v>#REF!</v>
      </c>
      <c r="BI36" s="109" t="e">
        <f t="shared" si="0"/>
        <v>#REF!</v>
      </c>
      <c r="BJ36" s="109" t="e">
        <f t="shared" si="0"/>
        <v>#REF!</v>
      </c>
      <c r="BK36" s="109" t="e">
        <f t="shared" si="0"/>
        <v>#REF!</v>
      </c>
      <c r="BL36" s="109" t="e">
        <f t="shared" si="0"/>
        <v>#REF!</v>
      </c>
      <c r="BM36" s="109" t="e">
        <f t="shared" si="0"/>
        <v>#REF!</v>
      </c>
      <c r="BN36" s="109" t="e">
        <f t="shared" si="1"/>
        <v>#REF!</v>
      </c>
      <c r="BO36" s="109" t="e">
        <f t="shared" si="1"/>
        <v>#REF!</v>
      </c>
      <c r="BP36" s="109" t="e">
        <f t="shared" si="1"/>
        <v>#REF!</v>
      </c>
      <c r="BQ36" s="109" t="e">
        <f t="shared" si="1"/>
        <v>#REF!</v>
      </c>
    </row>
    <row r="37" spans="1:69" s="36" customFormat="1" ht="12" customHeight="1" x14ac:dyDescent="0.2">
      <c r="A37" s="163" t="str">
        <f>A5</f>
        <v>Делюкс/ Deluxe</v>
      </c>
    </row>
    <row r="38" spans="1:69" s="36" customFormat="1" ht="12" customHeight="1" x14ac:dyDescent="0.2">
      <c r="A38" s="52">
        <f t="shared" ref="A38:A64" si="2">A6</f>
        <v>1</v>
      </c>
      <c r="B38" s="43" t="e">
        <f>B6*0.85+25</f>
        <v>#REF!</v>
      </c>
      <c r="C38" s="43" t="e">
        <f t="shared" ref="C38:BN38" si="3">C6*0.85+25</f>
        <v>#REF!</v>
      </c>
      <c r="D38" s="43" t="e">
        <f t="shared" si="3"/>
        <v>#REF!</v>
      </c>
      <c r="E38" s="43" t="e">
        <f t="shared" si="3"/>
        <v>#REF!</v>
      </c>
      <c r="F38" s="43" t="e">
        <f t="shared" si="3"/>
        <v>#REF!</v>
      </c>
      <c r="G38" s="43" t="e">
        <f t="shared" si="3"/>
        <v>#REF!</v>
      </c>
      <c r="H38" s="43" t="e">
        <f t="shared" si="3"/>
        <v>#REF!</v>
      </c>
      <c r="I38" s="43" t="e">
        <f t="shared" si="3"/>
        <v>#REF!</v>
      </c>
      <c r="J38" s="43" t="e">
        <f t="shared" si="3"/>
        <v>#REF!</v>
      </c>
      <c r="K38" s="43" t="e">
        <f t="shared" si="3"/>
        <v>#REF!</v>
      </c>
      <c r="L38" s="43" t="e">
        <f t="shared" si="3"/>
        <v>#REF!</v>
      </c>
      <c r="M38" s="43" t="e">
        <f t="shared" si="3"/>
        <v>#REF!</v>
      </c>
      <c r="N38" s="43" t="e">
        <f t="shared" si="3"/>
        <v>#REF!</v>
      </c>
      <c r="O38" s="43" t="e">
        <f t="shared" si="3"/>
        <v>#REF!</v>
      </c>
      <c r="P38" s="43" t="e">
        <f t="shared" si="3"/>
        <v>#REF!</v>
      </c>
      <c r="Q38" s="43" t="e">
        <f t="shared" si="3"/>
        <v>#REF!</v>
      </c>
      <c r="R38" s="43" t="e">
        <f t="shared" si="3"/>
        <v>#REF!</v>
      </c>
      <c r="S38" s="43" t="e">
        <f t="shared" si="3"/>
        <v>#REF!</v>
      </c>
      <c r="T38" s="43" t="e">
        <f t="shared" si="3"/>
        <v>#REF!</v>
      </c>
      <c r="U38" s="43" t="e">
        <f t="shared" si="3"/>
        <v>#REF!</v>
      </c>
      <c r="V38" s="43" t="e">
        <f t="shared" si="3"/>
        <v>#REF!</v>
      </c>
      <c r="W38" s="43" t="e">
        <f t="shared" si="3"/>
        <v>#REF!</v>
      </c>
      <c r="X38" s="43" t="e">
        <f t="shared" si="3"/>
        <v>#REF!</v>
      </c>
      <c r="Y38" s="43" t="e">
        <f t="shared" si="3"/>
        <v>#REF!</v>
      </c>
      <c r="Z38" s="43" t="e">
        <f t="shared" si="3"/>
        <v>#REF!</v>
      </c>
      <c r="AA38" s="43" t="e">
        <f t="shared" si="3"/>
        <v>#REF!</v>
      </c>
      <c r="AB38" s="43" t="e">
        <f t="shared" si="3"/>
        <v>#REF!</v>
      </c>
      <c r="AC38" s="43" t="e">
        <f t="shared" si="3"/>
        <v>#REF!</v>
      </c>
      <c r="AD38" s="43" t="e">
        <f t="shared" si="3"/>
        <v>#REF!</v>
      </c>
      <c r="AE38" s="43" t="e">
        <f t="shared" si="3"/>
        <v>#REF!</v>
      </c>
      <c r="AF38" s="43" t="e">
        <f t="shared" si="3"/>
        <v>#REF!</v>
      </c>
      <c r="AG38" s="43" t="e">
        <f t="shared" si="3"/>
        <v>#REF!</v>
      </c>
      <c r="AH38" s="43" t="e">
        <f t="shared" si="3"/>
        <v>#REF!</v>
      </c>
      <c r="AI38" s="43" t="e">
        <f t="shared" si="3"/>
        <v>#REF!</v>
      </c>
      <c r="AJ38" s="43" t="e">
        <f t="shared" si="3"/>
        <v>#REF!</v>
      </c>
      <c r="AK38" s="43" t="e">
        <f t="shared" si="3"/>
        <v>#REF!</v>
      </c>
      <c r="AL38" s="43" t="e">
        <f t="shared" si="3"/>
        <v>#REF!</v>
      </c>
      <c r="AM38" s="43" t="e">
        <f t="shared" si="3"/>
        <v>#REF!</v>
      </c>
      <c r="AN38" s="43" t="e">
        <f t="shared" si="3"/>
        <v>#REF!</v>
      </c>
      <c r="AO38" s="43" t="e">
        <f t="shared" si="3"/>
        <v>#REF!</v>
      </c>
      <c r="AP38" s="43" t="e">
        <f t="shared" si="3"/>
        <v>#REF!</v>
      </c>
      <c r="AQ38" s="43" t="e">
        <f t="shared" si="3"/>
        <v>#REF!</v>
      </c>
      <c r="AR38" s="43" t="e">
        <f t="shared" si="3"/>
        <v>#REF!</v>
      </c>
      <c r="AS38" s="43" t="e">
        <f t="shared" si="3"/>
        <v>#REF!</v>
      </c>
      <c r="AT38" s="43" t="e">
        <f t="shared" si="3"/>
        <v>#REF!</v>
      </c>
      <c r="AU38" s="43" t="e">
        <f t="shared" si="3"/>
        <v>#REF!</v>
      </c>
      <c r="AV38" s="43" t="e">
        <f t="shared" si="3"/>
        <v>#REF!</v>
      </c>
      <c r="AW38" s="43" t="e">
        <f t="shared" si="3"/>
        <v>#REF!</v>
      </c>
      <c r="AX38" s="43" t="e">
        <f t="shared" si="3"/>
        <v>#REF!</v>
      </c>
      <c r="AY38" s="43" t="e">
        <f t="shared" si="3"/>
        <v>#REF!</v>
      </c>
      <c r="AZ38" s="43" t="e">
        <f t="shared" si="3"/>
        <v>#REF!</v>
      </c>
      <c r="BA38" s="43" t="e">
        <f t="shared" si="3"/>
        <v>#REF!</v>
      </c>
      <c r="BB38" s="43" t="e">
        <f t="shared" si="3"/>
        <v>#REF!</v>
      </c>
      <c r="BC38" s="43" t="e">
        <f t="shared" si="3"/>
        <v>#REF!</v>
      </c>
      <c r="BD38" s="43" t="e">
        <f t="shared" si="3"/>
        <v>#REF!</v>
      </c>
      <c r="BE38" s="43" t="e">
        <f t="shared" si="3"/>
        <v>#REF!</v>
      </c>
      <c r="BF38" s="43" t="e">
        <f t="shared" si="3"/>
        <v>#REF!</v>
      </c>
      <c r="BG38" s="43" t="e">
        <f t="shared" si="3"/>
        <v>#REF!</v>
      </c>
      <c r="BH38" s="43" t="e">
        <f t="shared" si="3"/>
        <v>#REF!</v>
      </c>
      <c r="BI38" s="43" t="e">
        <f t="shared" si="3"/>
        <v>#REF!</v>
      </c>
      <c r="BJ38" s="43" t="e">
        <f t="shared" si="3"/>
        <v>#REF!</v>
      </c>
      <c r="BK38" s="43" t="e">
        <f t="shared" si="3"/>
        <v>#REF!</v>
      </c>
      <c r="BL38" s="43" t="e">
        <f t="shared" si="3"/>
        <v>#REF!</v>
      </c>
      <c r="BM38" s="43" t="e">
        <f t="shared" si="3"/>
        <v>#REF!</v>
      </c>
      <c r="BN38" s="43" t="e">
        <f t="shared" si="3"/>
        <v>#REF!</v>
      </c>
      <c r="BO38" s="43" t="e">
        <f t="shared" ref="BO38:BQ39" si="4">BO6*0.85+25</f>
        <v>#REF!</v>
      </c>
      <c r="BP38" s="43" t="e">
        <f t="shared" si="4"/>
        <v>#REF!</v>
      </c>
      <c r="BQ38" s="43" t="e">
        <f t="shared" si="4"/>
        <v>#REF!</v>
      </c>
    </row>
    <row r="39" spans="1:69" s="36" customFormat="1" ht="12" customHeight="1" x14ac:dyDescent="0.2">
      <c r="A39" s="52">
        <f t="shared" si="2"/>
        <v>2</v>
      </c>
      <c r="B39" s="43" t="e">
        <f>B7*0.85+25</f>
        <v>#REF!</v>
      </c>
      <c r="C39" s="43" t="e">
        <f t="shared" ref="C39:BN39" si="5">C7*0.85+25</f>
        <v>#REF!</v>
      </c>
      <c r="D39" s="43" t="e">
        <f t="shared" si="5"/>
        <v>#REF!</v>
      </c>
      <c r="E39" s="43" t="e">
        <f t="shared" si="5"/>
        <v>#REF!</v>
      </c>
      <c r="F39" s="43" t="e">
        <f t="shared" si="5"/>
        <v>#REF!</v>
      </c>
      <c r="G39" s="43" t="e">
        <f t="shared" si="5"/>
        <v>#REF!</v>
      </c>
      <c r="H39" s="43" t="e">
        <f t="shared" si="5"/>
        <v>#REF!</v>
      </c>
      <c r="I39" s="43" t="e">
        <f t="shared" si="5"/>
        <v>#REF!</v>
      </c>
      <c r="J39" s="43" t="e">
        <f t="shared" si="5"/>
        <v>#REF!</v>
      </c>
      <c r="K39" s="43" t="e">
        <f t="shared" si="5"/>
        <v>#REF!</v>
      </c>
      <c r="L39" s="43" t="e">
        <f t="shared" si="5"/>
        <v>#REF!</v>
      </c>
      <c r="M39" s="43" t="e">
        <f t="shared" si="5"/>
        <v>#REF!</v>
      </c>
      <c r="N39" s="43" t="e">
        <f t="shared" si="5"/>
        <v>#REF!</v>
      </c>
      <c r="O39" s="43" t="e">
        <f t="shared" si="5"/>
        <v>#REF!</v>
      </c>
      <c r="P39" s="43" t="e">
        <f t="shared" si="5"/>
        <v>#REF!</v>
      </c>
      <c r="Q39" s="43" t="e">
        <f t="shared" si="5"/>
        <v>#REF!</v>
      </c>
      <c r="R39" s="43" t="e">
        <f t="shared" si="5"/>
        <v>#REF!</v>
      </c>
      <c r="S39" s="43" t="e">
        <f t="shared" si="5"/>
        <v>#REF!</v>
      </c>
      <c r="T39" s="43" t="e">
        <f t="shared" si="5"/>
        <v>#REF!</v>
      </c>
      <c r="U39" s="43" t="e">
        <f t="shared" si="5"/>
        <v>#REF!</v>
      </c>
      <c r="V39" s="43" t="e">
        <f t="shared" si="5"/>
        <v>#REF!</v>
      </c>
      <c r="W39" s="43" t="e">
        <f t="shared" si="5"/>
        <v>#REF!</v>
      </c>
      <c r="X39" s="43" t="e">
        <f t="shared" si="5"/>
        <v>#REF!</v>
      </c>
      <c r="Y39" s="43" t="e">
        <f t="shared" si="5"/>
        <v>#REF!</v>
      </c>
      <c r="Z39" s="43" t="e">
        <f t="shared" si="5"/>
        <v>#REF!</v>
      </c>
      <c r="AA39" s="43" t="e">
        <f t="shared" si="5"/>
        <v>#REF!</v>
      </c>
      <c r="AB39" s="43" t="e">
        <f t="shared" si="5"/>
        <v>#REF!</v>
      </c>
      <c r="AC39" s="43" t="e">
        <f t="shared" si="5"/>
        <v>#REF!</v>
      </c>
      <c r="AD39" s="43" t="e">
        <f t="shared" si="5"/>
        <v>#REF!</v>
      </c>
      <c r="AE39" s="43" t="e">
        <f t="shared" si="5"/>
        <v>#REF!</v>
      </c>
      <c r="AF39" s="43" t="e">
        <f t="shared" si="5"/>
        <v>#REF!</v>
      </c>
      <c r="AG39" s="43" t="e">
        <f t="shared" si="5"/>
        <v>#REF!</v>
      </c>
      <c r="AH39" s="43" t="e">
        <f t="shared" si="5"/>
        <v>#REF!</v>
      </c>
      <c r="AI39" s="43" t="e">
        <f t="shared" si="5"/>
        <v>#REF!</v>
      </c>
      <c r="AJ39" s="43" t="e">
        <f t="shared" si="5"/>
        <v>#REF!</v>
      </c>
      <c r="AK39" s="43" t="e">
        <f t="shared" si="5"/>
        <v>#REF!</v>
      </c>
      <c r="AL39" s="43" t="e">
        <f t="shared" si="5"/>
        <v>#REF!</v>
      </c>
      <c r="AM39" s="43" t="e">
        <f t="shared" si="5"/>
        <v>#REF!</v>
      </c>
      <c r="AN39" s="43" t="e">
        <f t="shared" si="5"/>
        <v>#REF!</v>
      </c>
      <c r="AO39" s="43" t="e">
        <f t="shared" si="5"/>
        <v>#REF!</v>
      </c>
      <c r="AP39" s="43" t="e">
        <f t="shared" si="5"/>
        <v>#REF!</v>
      </c>
      <c r="AQ39" s="43" t="e">
        <f t="shared" si="5"/>
        <v>#REF!</v>
      </c>
      <c r="AR39" s="43" t="e">
        <f t="shared" si="5"/>
        <v>#REF!</v>
      </c>
      <c r="AS39" s="43" t="e">
        <f t="shared" si="5"/>
        <v>#REF!</v>
      </c>
      <c r="AT39" s="43" t="e">
        <f t="shared" si="5"/>
        <v>#REF!</v>
      </c>
      <c r="AU39" s="43" t="e">
        <f t="shared" si="5"/>
        <v>#REF!</v>
      </c>
      <c r="AV39" s="43" t="e">
        <f t="shared" si="5"/>
        <v>#REF!</v>
      </c>
      <c r="AW39" s="43" t="e">
        <f t="shared" si="5"/>
        <v>#REF!</v>
      </c>
      <c r="AX39" s="43" t="e">
        <f t="shared" si="5"/>
        <v>#REF!</v>
      </c>
      <c r="AY39" s="43" t="e">
        <f t="shared" si="5"/>
        <v>#REF!</v>
      </c>
      <c r="AZ39" s="43" t="e">
        <f t="shared" si="5"/>
        <v>#REF!</v>
      </c>
      <c r="BA39" s="43" t="e">
        <f t="shared" si="5"/>
        <v>#REF!</v>
      </c>
      <c r="BB39" s="43" t="e">
        <f t="shared" si="5"/>
        <v>#REF!</v>
      </c>
      <c r="BC39" s="43" t="e">
        <f t="shared" si="5"/>
        <v>#REF!</v>
      </c>
      <c r="BD39" s="43" t="e">
        <f t="shared" si="5"/>
        <v>#REF!</v>
      </c>
      <c r="BE39" s="43" t="e">
        <f t="shared" si="5"/>
        <v>#REF!</v>
      </c>
      <c r="BF39" s="43" t="e">
        <f t="shared" si="5"/>
        <v>#REF!</v>
      </c>
      <c r="BG39" s="43" t="e">
        <f t="shared" si="5"/>
        <v>#REF!</v>
      </c>
      <c r="BH39" s="43" t="e">
        <f t="shared" si="5"/>
        <v>#REF!</v>
      </c>
      <c r="BI39" s="43" t="e">
        <f t="shared" si="5"/>
        <v>#REF!</v>
      </c>
      <c r="BJ39" s="43" t="e">
        <f t="shared" si="5"/>
        <v>#REF!</v>
      </c>
      <c r="BK39" s="43" t="e">
        <f t="shared" si="5"/>
        <v>#REF!</v>
      </c>
      <c r="BL39" s="43" t="e">
        <f t="shared" si="5"/>
        <v>#REF!</v>
      </c>
      <c r="BM39" s="43" t="e">
        <f t="shared" si="5"/>
        <v>#REF!</v>
      </c>
      <c r="BN39" s="43" t="e">
        <f t="shared" si="5"/>
        <v>#REF!</v>
      </c>
      <c r="BO39" s="43" t="e">
        <f t="shared" si="4"/>
        <v>#REF!</v>
      </c>
      <c r="BP39" s="43" t="e">
        <f t="shared" si="4"/>
        <v>#REF!</v>
      </c>
      <c r="BQ39" s="43" t="e">
        <f t="shared" si="4"/>
        <v>#REF!</v>
      </c>
    </row>
    <row r="40" spans="1:69" s="36" customFormat="1" ht="12" customHeight="1" x14ac:dyDescent="0.2">
      <c r="A40" s="145" t="str">
        <f t="shared" si="2"/>
        <v>Делюкс с видом на горы / Deluxe Mountain View</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row>
    <row r="41" spans="1:69" s="36" customFormat="1" ht="12" customHeight="1" x14ac:dyDescent="0.2">
      <c r="A41" s="52">
        <f t="shared" si="2"/>
        <v>1</v>
      </c>
      <c r="B41" s="43" t="e">
        <f t="shared" ref="B41:Q41" si="6">B9*0.85+25</f>
        <v>#REF!</v>
      </c>
      <c r="C41" s="43" t="e">
        <f t="shared" si="6"/>
        <v>#REF!</v>
      </c>
      <c r="D41" s="43" t="e">
        <f t="shared" si="6"/>
        <v>#REF!</v>
      </c>
      <c r="E41" s="43" t="e">
        <f t="shared" si="6"/>
        <v>#REF!</v>
      </c>
      <c r="F41" s="43" t="e">
        <f t="shared" si="6"/>
        <v>#REF!</v>
      </c>
      <c r="G41" s="43" t="e">
        <f t="shared" si="6"/>
        <v>#REF!</v>
      </c>
      <c r="H41" s="43" t="e">
        <f t="shared" si="6"/>
        <v>#REF!</v>
      </c>
      <c r="I41" s="43" t="e">
        <f t="shared" si="6"/>
        <v>#REF!</v>
      </c>
      <c r="J41" s="43" t="e">
        <f t="shared" si="6"/>
        <v>#REF!</v>
      </c>
      <c r="K41" s="43" t="e">
        <f t="shared" si="6"/>
        <v>#REF!</v>
      </c>
      <c r="L41" s="43" t="e">
        <f t="shared" si="6"/>
        <v>#REF!</v>
      </c>
      <c r="M41" s="43" t="e">
        <f t="shared" si="6"/>
        <v>#REF!</v>
      </c>
      <c r="N41" s="43" t="e">
        <f t="shared" si="6"/>
        <v>#REF!</v>
      </c>
      <c r="O41" s="43" t="e">
        <f t="shared" si="6"/>
        <v>#REF!</v>
      </c>
      <c r="P41" s="43" t="e">
        <f t="shared" si="6"/>
        <v>#REF!</v>
      </c>
      <c r="Q41" s="43" t="e">
        <f t="shared" si="6"/>
        <v>#REF!</v>
      </c>
      <c r="R41" s="43" t="e">
        <f t="shared" ref="R41:BQ42" si="7">R9*0.85+25</f>
        <v>#REF!</v>
      </c>
      <c r="S41" s="43" t="e">
        <f t="shared" si="7"/>
        <v>#REF!</v>
      </c>
      <c r="T41" s="43" t="e">
        <f t="shared" si="7"/>
        <v>#REF!</v>
      </c>
      <c r="U41" s="43" t="e">
        <f t="shared" si="7"/>
        <v>#REF!</v>
      </c>
      <c r="V41" s="43" t="e">
        <f t="shared" si="7"/>
        <v>#REF!</v>
      </c>
      <c r="W41" s="43" t="e">
        <f t="shared" si="7"/>
        <v>#REF!</v>
      </c>
      <c r="X41" s="43" t="e">
        <f t="shared" si="7"/>
        <v>#REF!</v>
      </c>
      <c r="Y41" s="43" t="e">
        <f t="shared" si="7"/>
        <v>#REF!</v>
      </c>
      <c r="Z41" s="43" t="e">
        <f t="shared" si="7"/>
        <v>#REF!</v>
      </c>
      <c r="AA41" s="43" t="e">
        <f t="shared" si="7"/>
        <v>#REF!</v>
      </c>
      <c r="AB41" s="43" t="e">
        <f t="shared" si="7"/>
        <v>#REF!</v>
      </c>
      <c r="AC41" s="43" t="e">
        <f t="shared" si="7"/>
        <v>#REF!</v>
      </c>
      <c r="AD41" s="43" t="e">
        <f t="shared" si="7"/>
        <v>#REF!</v>
      </c>
      <c r="AE41" s="43" t="e">
        <f t="shared" si="7"/>
        <v>#REF!</v>
      </c>
      <c r="AF41" s="43" t="e">
        <f t="shared" si="7"/>
        <v>#REF!</v>
      </c>
      <c r="AG41" s="43" t="e">
        <f t="shared" si="7"/>
        <v>#REF!</v>
      </c>
      <c r="AH41" s="43" t="e">
        <f t="shared" si="7"/>
        <v>#REF!</v>
      </c>
      <c r="AI41" s="43" t="e">
        <f t="shared" si="7"/>
        <v>#REF!</v>
      </c>
      <c r="AJ41" s="43" t="e">
        <f t="shared" si="7"/>
        <v>#REF!</v>
      </c>
      <c r="AK41" s="43" t="e">
        <f t="shared" si="7"/>
        <v>#REF!</v>
      </c>
      <c r="AL41" s="43" t="e">
        <f t="shared" si="7"/>
        <v>#REF!</v>
      </c>
      <c r="AM41" s="43" t="e">
        <f t="shared" si="7"/>
        <v>#REF!</v>
      </c>
      <c r="AN41" s="43" t="e">
        <f t="shared" si="7"/>
        <v>#REF!</v>
      </c>
      <c r="AO41" s="43" t="e">
        <f t="shared" si="7"/>
        <v>#REF!</v>
      </c>
      <c r="AP41" s="43" t="e">
        <f t="shared" si="7"/>
        <v>#REF!</v>
      </c>
      <c r="AQ41" s="43" t="e">
        <f t="shared" si="7"/>
        <v>#REF!</v>
      </c>
      <c r="AR41" s="43" t="e">
        <f t="shared" si="7"/>
        <v>#REF!</v>
      </c>
      <c r="AS41" s="43" t="e">
        <f t="shared" si="7"/>
        <v>#REF!</v>
      </c>
      <c r="AT41" s="43" t="e">
        <f t="shared" si="7"/>
        <v>#REF!</v>
      </c>
      <c r="AU41" s="43" t="e">
        <f t="shared" si="7"/>
        <v>#REF!</v>
      </c>
      <c r="AV41" s="43" t="e">
        <f t="shared" si="7"/>
        <v>#REF!</v>
      </c>
      <c r="AW41" s="43" t="e">
        <f t="shared" si="7"/>
        <v>#REF!</v>
      </c>
      <c r="AX41" s="43" t="e">
        <f t="shared" si="7"/>
        <v>#REF!</v>
      </c>
      <c r="AY41" s="43" t="e">
        <f t="shared" si="7"/>
        <v>#REF!</v>
      </c>
      <c r="AZ41" s="43" t="e">
        <f t="shared" si="7"/>
        <v>#REF!</v>
      </c>
      <c r="BA41" s="43" t="e">
        <f t="shared" si="7"/>
        <v>#REF!</v>
      </c>
      <c r="BB41" s="43" t="e">
        <f t="shared" si="7"/>
        <v>#REF!</v>
      </c>
      <c r="BC41" s="43" t="e">
        <f t="shared" si="7"/>
        <v>#REF!</v>
      </c>
      <c r="BD41" s="43" t="e">
        <f t="shared" si="7"/>
        <v>#REF!</v>
      </c>
      <c r="BE41" s="43" t="e">
        <f t="shared" si="7"/>
        <v>#REF!</v>
      </c>
      <c r="BF41" s="43" t="e">
        <f t="shared" si="7"/>
        <v>#REF!</v>
      </c>
      <c r="BG41" s="43" t="e">
        <f t="shared" si="7"/>
        <v>#REF!</v>
      </c>
      <c r="BH41" s="43" t="e">
        <f t="shared" si="7"/>
        <v>#REF!</v>
      </c>
      <c r="BI41" s="43" t="e">
        <f t="shared" si="7"/>
        <v>#REF!</v>
      </c>
      <c r="BJ41" s="43" t="e">
        <f t="shared" si="7"/>
        <v>#REF!</v>
      </c>
      <c r="BK41" s="43" t="e">
        <f t="shared" si="7"/>
        <v>#REF!</v>
      </c>
      <c r="BL41" s="43" t="e">
        <f t="shared" si="7"/>
        <v>#REF!</v>
      </c>
      <c r="BM41" s="43" t="e">
        <f t="shared" si="7"/>
        <v>#REF!</v>
      </c>
      <c r="BN41" s="43" t="e">
        <f t="shared" si="7"/>
        <v>#REF!</v>
      </c>
      <c r="BO41" s="43" t="e">
        <f t="shared" si="7"/>
        <v>#REF!</v>
      </c>
      <c r="BP41" s="43" t="e">
        <f t="shared" si="7"/>
        <v>#REF!</v>
      </c>
      <c r="BQ41" s="43" t="e">
        <f t="shared" si="7"/>
        <v>#REF!</v>
      </c>
    </row>
    <row r="42" spans="1:69" s="36" customFormat="1" ht="12" customHeight="1" x14ac:dyDescent="0.2">
      <c r="A42" s="52">
        <f t="shared" si="2"/>
        <v>2</v>
      </c>
      <c r="B42" s="43" t="e">
        <f>B10*0.85+25</f>
        <v>#REF!</v>
      </c>
      <c r="C42" s="43" t="e">
        <f t="shared" ref="C42:BN42" si="8">C10*0.85+25</f>
        <v>#REF!</v>
      </c>
      <c r="D42" s="43" t="e">
        <f t="shared" si="8"/>
        <v>#REF!</v>
      </c>
      <c r="E42" s="43" t="e">
        <f t="shared" si="8"/>
        <v>#REF!</v>
      </c>
      <c r="F42" s="43" t="e">
        <f t="shared" si="8"/>
        <v>#REF!</v>
      </c>
      <c r="G42" s="43" t="e">
        <f t="shared" si="8"/>
        <v>#REF!</v>
      </c>
      <c r="H42" s="43" t="e">
        <f t="shared" si="8"/>
        <v>#REF!</v>
      </c>
      <c r="I42" s="43" t="e">
        <f t="shared" si="8"/>
        <v>#REF!</v>
      </c>
      <c r="J42" s="43" t="e">
        <f t="shared" si="8"/>
        <v>#REF!</v>
      </c>
      <c r="K42" s="43" t="e">
        <f t="shared" si="8"/>
        <v>#REF!</v>
      </c>
      <c r="L42" s="43" t="e">
        <f t="shared" si="8"/>
        <v>#REF!</v>
      </c>
      <c r="M42" s="43" t="e">
        <f t="shared" si="8"/>
        <v>#REF!</v>
      </c>
      <c r="N42" s="43" t="e">
        <f t="shared" si="8"/>
        <v>#REF!</v>
      </c>
      <c r="O42" s="43" t="e">
        <f t="shared" si="8"/>
        <v>#REF!</v>
      </c>
      <c r="P42" s="43" t="e">
        <f t="shared" si="8"/>
        <v>#REF!</v>
      </c>
      <c r="Q42" s="43" t="e">
        <f t="shared" si="8"/>
        <v>#REF!</v>
      </c>
      <c r="R42" s="43" t="e">
        <f t="shared" si="8"/>
        <v>#REF!</v>
      </c>
      <c r="S42" s="43" t="e">
        <f t="shared" si="8"/>
        <v>#REF!</v>
      </c>
      <c r="T42" s="43" t="e">
        <f t="shared" si="8"/>
        <v>#REF!</v>
      </c>
      <c r="U42" s="43" t="e">
        <f t="shared" si="8"/>
        <v>#REF!</v>
      </c>
      <c r="V42" s="43" t="e">
        <f t="shared" si="8"/>
        <v>#REF!</v>
      </c>
      <c r="W42" s="43" t="e">
        <f t="shared" si="8"/>
        <v>#REF!</v>
      </c>
      <c r="X42" s="43" t="e">
        <f t="shared" si="8"/>
        <v>#REF!</v>
      </c>
      <c r="Y42" s="43" t="e">
        <f t="shared" si="8"/>
        <v>#REF!</v>
      </c>
      <c r="Z42" s="43" t="e">
        <f t="shared" si="8"/>
        <v>#REF!</v>
      </c>
      <c r="AA42" s="43" t="e">
        <f t="shared" si="8"/>
        <v>#REF!</v>
      </c>
      <c r="AB42" s="43" t="e">
        <f t="shared" si="8"/>
        <v>#REF!</v>
      </c>
      <c r="AC42" s="43" t="e">
        <f t="shared" si="8"/>
        <v>#REF!</v>
      </c>
      <c r="AD42" s="43" t="e">
        <f t="shared" si="8"/>
        <v>#REF!</v>
      </c>
      <c r="AE42" s="43" t="e">
        <f t="shared" si="8"/>
        <v>#REF!</v>
      </c>
      <c r="AF42" s="43" t="e">
        <f t="shared" si="8"/>
        <v>#REF!</v>
      </c>
      <c r="AG42" s="43" t="e">
        <f t="shared" si="8"/>
        <v>#REF!</v>
      </c>
      <c r="AH42" s="43" t="e">
        <f t="shared" si="8"/>
        <v>#REF!</v>
      </c>
      <c r="AI42" s="43" t="e">
        <f t="shared" si="8"/>
        <v>#REF!</v>
      </c>
      <c r="AJ42" s="43" t="e">
        <f t="shared" si="8"/>
        <v>#REF!</v>
      </c>
      <c r="AK42" s="43" t="e">
        <f t="shared" si="8"/>
        <v>#REF!</v>
      </c>
      <c r="AL42" s="43" t="e">
        <f t="shared" si="8"/>
        <v>#REF!</v>
      </c>
      <c r="AM42" s="43" t="e">
        <f t="shared" si="8"/>
        <v>#REF!</v>
      </c>
      <c r="AN42" s="43" t="e">
        <f t="shared" si="8"/>
        <v>#REF!</v>
      </c>
      <c r="AO42" s="43" t="e">
        <f t="shared" si="8"/>
        <v>#REF!</v>
      </c>
      <c r="AP42" s="43" t="e">
        <f t="shared" si="8"/>
        <v>#REF!</v>
      </c>
      <c r="AQ42" s="43" t="e">
        <f t="shared" si="8"/>
        <v>#REF!</v>
      </c>
      <c r="AR42" s="43" t="e">
        <f t="shared" si="8"/>
        <v>#REF!</v>
      </c>
      <c r="AS42" s="43" t="e">
        <f t="shared" si="8"/>
        <v>#REF!</v>
      </c>
      <c r="AT42" s="43" t="e">
        <f t="shared" si="8"/>
        <v>#REF!</v>
      </c>
      <c r="AU42" s="43" t="e">
        <f t="shared" si="8"/>
        <v>#REF!</v>
      </c>
      <c r="AV42" s="43" t="e">
        <f t="shared" si="8"/>
        <v>#REF!</v>
      </c>
      <c r="AW42" s="43" t="e">
        <f t="shared" si="8"/>
        <v>#REF!</v>
      </c>
      <c r="AX42" s="43" t="e">
        <f t="shared" si="8"/>
        <v>#REF!</v>
      </c>
      <c r="AY42" s="43" t="e">
        <f t="shared" si="8"/>
        <v>#REF!</v>
      </c>
      <c r="AZ42" s="43" t="e">
        <f t="shared" si="8"/>
        <v>#REF!</v>
      </c>
      <c r="BA42" s="43" t="e">
        <f t="shared" si="8"/>
        <v>#REF!</v>
      </c>
      <c r="BB42" s="43" t="e">
        <f t="shared" si="8"/>
        <v>#REF!</v>
      </c>
      <c r="BC42" s="43" t="e">
        <f t="shared" si="8"/>
        <v>#REF!</v>
      </c>
      <c r="BD42" s="43" t="e">
        <f t="shared" si="8"/>
        <v>#REF!</v>
      </c>
      <c r="BE42" s="43" t="e">
        <f t="shared" si="8"/>
        <v>#REF!</v>
      </c>
      <c r="BF42" s="43" t="e">
        <f t="shared" si="8"/>
        <v>#REF!</v>
      </c>
      <c r="BG42" s="43" t="e">
        <f t="shared" si="8"/>
        <v>#REF!</v>
      </c>
      <c r="BH42" s="43" t="e">
        <f t="shared" si="8"/>
        <v>#REF!</v>
      </c>
      <c r="BI42" s="43" t="e">
        <f t="shared" si="8"/>
        <v>#REF!</v>
      </c>
      <c r="BJ42" s="43" t="e">
        <f t="shared" si="8"/>
        <v>#REF!</v>
      </c>
      <c r="BK42" s="43" t="e">
        <f t="shared" si="8"/>
        <v>#REF!</v>
      </c>
      <c r="BL42" s="43" t="e">
        <f t="shared" si="8"/>
        <v>#REF!</v>
      </c>
      <c r="BM42" s="43" t="e">
        <f t="shared" si="8"/>
        <v>#REF!</v>
      </c>
      <c r="BN42" s="43" t="e">
        <f t="shared" si="8"/>
        <v>#REF!</v>
      </c>
      <c r="BO42" s="43" t="e">
        <f t="shared" si="7"/>
        <v>#REF!</v>
      </c>
      <c r="BP42" s="43" t="e">
        <f t="shared" si="7"/>
        <v>#REF!</v>
      </c>
      <c r="BQ42" s="43" t="e">
        <f t="shared" si="7"/>
        <v>#REF!</v>
      </c>
    </row>
    <row r="43" spans="1:69" s="36" customFormat="1" ht="12" customHeight="1" x14ac:dyDescent="0.2">
      <c r="A43" s="145" t="str">
        <f t="shared" si="2"/>
        <v>Люкс/ Suite</v>
      </c>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row>
    <row r="44" spans="1:69" s="36" customFormat="1" ht="12" customHeight="1" x14ac:dyDescent="0.2">
      <c r="A44" s="52">
        <f t="shared" si="2"/>
        <v>1</v>
      </c>
      <c r="B44" s="43" t="e">
        <f>B12*0.85+25</f>
        <v>#REF!</v>
      </c>
      <c r="C44" s="43" t="e">
        <f t="shared" ref="C44:BN45" si="9">C12*0.85+25</f>
        <v>#REF!</v>
      </c>
      <c r="D44" s="43" t="e">
        <f t="shared" si="9"/>
        <v>#REF!</v>
      </c>
      <c r="E44" s="43" t="e">
        <f t="shared" si="9"/>
        <v>#REF!</v>
      </c>
      <c r="F44" s="43" t="e">
        <f t="shared" si="9"/>
        <v>#REF!</v>
      </c>
      <c r="G44" s="43" t="e">
        <f t="shared" si="9"/>
        <v>#REF!</v>
      </c>
      <c r="H44" s="43" t="e">
        <f t="shared" si="9"/>
        <v>#REF!</v>
      </c>
      <c r="I44" s="43" t="e">
        <f t="shared" si="9"/>
        <v>#REF!</v>
      </c>
      <c r="J44" s="43" t="e">
        <f t="shared" si="9"/>
        <v>#REF!</v>
      </c>
      <c r="K44" s="43" t="e">
        <f t="shared" si="9"/>
        <v>#REF!</v>
      </c>
      <c r="L44" s="43" t="e">
        <f t="shared" si="9"/>
        <v>#REF!</v>
      </c>
      <c r="M44" s="43" t="e">
        <f t="shared" si="9"/>
        <v>#REF!</v>
      </c>
      <c r="N44" s="43" t="e">
        <f t="shared" si="9"/>
        <v>#REF!</v>
      </c>
      <c r="O44" s="43" t="e">
        <f t="shared" si="9"/>
        <v>#REF!</v>
      </c>
      <c r="P44" s="43" t="e">
        <f t="shared" si="9"/>
        <v>#REF!</v>
      </c>
      <c r="Q44" s="43" t="e">
        <f t="shared" si="9"/>
        <v>#REF!</v>
      </c>
      <c r="R44" s="43" t="e">
        <f t="shared" si="9"/>
        <v>#REF!</v>
      </c>
      <c r="S44" s="43" t="e">
        <f t="shared" si="9"/>
        <v>#REF!</v>
      </c>
      <c r="T44" s="43" t="e">
        <f t="shared" si="9"/>
        <v>#REF!</v>
      </c>
      <c r="U44" s="43" t="e">
        <f t="shared" si="9"/>
        <v>#REF!</v>
      </c>
      <c r="V44" s="43" t="e">
        <f t="shared" si="9"/>
        <v>#REF!</v>
      </c>
      <c r="W44" s="43" t="e">
        <f t="shared" si="9"/>
        <v>#REF!</v>
      </c>
      <c r="X44" s="43" t="e">
        <f t="shared" si="9"/>
        <v>#REF!</v>
      </c>
      <c r="Y44" s="43" t="e">
        <f t="shared" si="9"/>
        <v>#REF!</v>
      </c>
      <c r="Z44" s="43" t="e">
        <f t="shared" si="9"/>
        <v>#REF!</v>
      </c>
      <c r="AA44" s="43" t="e">
        <f t="shared" si="9"/>
        <v>#REF!</v>
      </c>
      <c r="AB44" s="43" t="e">
        <f t="shared" si="9"/>
        <v>#REF!</v>
      </c>
      <c r="AC44" s="43" t="e">
        <f t="shared" si="9"/>
        <v>#REF!</v>
      </c>
      <c r="AD44" s="43" t="e">
        <f t="shared" si="9"/>
        <v>#REF!</v>
      </c>
      <c r="AE44" s="43" t="e">
        <f t="shared" si="9"/>
        <v>#REF!</v>
      </c>
      <c r="AF44" s="43" t="e">
        <f t="shared" si="9"/>
        <v>#REF!</v>
      </c>
      <c r="AG44" s="43" t="e">
        <f t="shared" si="9"/>
        <v>#REF!</v>
      </c>
      <c r="AH44" s="43" t="e">
        <f t="shared" si="9"/>
        <v>#REF!</v>
      </c>
      <c r="AI44" s="43" t="e">
        <f t="shared" si="9"/>
        <v>#REF!</v>
      </c>
      <c r="AJ44" s="43" t="e">
        <f t="shared" si="9"/>
        <v>#REF!</v>
      </c>
      <c r="AK44" s="43" t="e">
        <f t="shared" si="9"/>
        <v>#REF!</v>
      </c>
      <c r="AL44" s="43" t="e">
        <f t="shared" si="9"/>
        <v>#REF!</v>
      </c>
      <c r="AM44" s="43" t="e">
        <f t="shared" si="9"/>
        <v>#REF!</v>
      </c>
      <c r="AN44" s="43" t="e">
        <f t="shared" si="9"/>
        <v>#REF!</v>
      </c>
      <c r="AO44" s="43" t="e">
        <f t="shared" si="9"/>
        <v>#REF!</v>
      </c>
      <c r="AP44" s="43" t="e">
        <f t="shared" si="9"/>
        <v>#REF!</v>
      </c>
      <c r="AQ44" s="43" t="e">
        <f t="shared" si="9"/>
        <v>#REF!</v>
      </c>
      <c r="AR44" s="43" t="e">
        <f t="shared" si="9"/>
        <v>#REF!</v>
      </c>
      <c r="AS44" s="43" t="e">
        <f t="shared" si="9"/>
        <v>#REF!</v>
      </c>
      <c r="AT44" s="43" t="e">
        <f t="shared" si="9"/>
        <v>#REF!</v>
      </c>
      <c r="AU44" s="43" t="e">
        <f t="shared" si="9"/>
        <v>#REF!</v>
      </c>
      <c r="AV44" s="43" t="e">
        <f t="shared" si="9"/>
        <v>#REF!</v>
      </c>
      <c r="AW44" s="43" t="e">
        <f t="shared" si="9"/>
        <v>#REF!</v>
      </c>
      <c r="AX44" s="43" t="e">
        <f t="shared" si="9"/>
        <v>#REF!</v>
      </c>
      <c r="AY44" s="43" t="e">
        <f t="shared" si="9"/>
        <v>#REF!</v>
      </c>
      <c r="AZ44" s="43" t="e">
        <f t="shared" si="9"/>
        <v>#REF!</v>
      </c>
      <c r="BA44" s="43" t="e">
        <f t="shared" si="9"/>
        <v>#REF!</v>
      </c>
      <c r="BB44" s="43" t="e">
        <f t="shared" si="9"/>
        <v>#REF!</v>
      </c>
      <c r="BC44" s="43" t="e">
        <f t="shared" si="9"/>
        <v>#REF!</v>
      </c>
      <c r="BD44" s="43" t="e">
        <f t="shared" si="9"/>
        <v>#REF!</v>
      </c>
      <c r="BE44" s="43" t="e">
        <f t="shared" si="9"/>
        <v>#REF!</v>
      </c>
      <c r="BF44" s="43" t="e">
        <f t="shared" si="9"/>
        <v>#REF!</v>
      </c>
      <c r="BG44" s="43" t="e">
        <f t="shared" si="9"/>
        <v>#REF!</v>
      </c>
      <c r="BH44" s="43" t="e">
        <f t="shared" si="9"/>
        <v>#REF!</v>
      </c>
      <c r="BI44" s="43" t="e">
        <f t="shared" si="9"/>
        <v>#REF!</v>
      </c>
      <c r="BJ44" s="43" t="e">
        <f t="shared" si="9"/>
        <v>#REF!</v>
      </c>
      <c r="BK44" s="43" t="e">
        <f t="shared" si="9"/>
        <v>#REF!</v>
      </c>
      <c r="BL44" s="43" t="e">
        <f t="shared" si="9"/>
        <v>#REF!</v>
      </c>
      <c r="BM44" s="43" t="e">
        <f t="shared" si="9"/>
        <v>#REF!</v>
      </c>
      <c r="BN44" s="43" t="e">
        <f t="shared" si="9"/>
        <v>#REF!</v>
      </c>
      <c r="BO44" s="43" t="e">
        <f t="shared" ref="BO44:BQ45" si="10">BO12*0.85+25</f>
        <v>#REF!</v>
      </c>
      <c r="BP44" s="43" t="e">
        <f t="shared" si="10"/>
        <v>#REF!</v>
      </c>
      <c r="BQ44" s="43" t="e">
        <f t="shared" si="10"/>
        <v>#REF!</v>
      </c>
    </row>
    <row r="45" spans="1:69" s="36" customFormat="1" ht="12" customHeight="1" x14ac:dyDescent="0.2">
      <c r="A45" s="52">
        <f t="shared" si="2"/>
        <v>2</v>
      </c>
      <c r="B45" s="43" t="e">
        <f>B13*0.85+25</f>
        <v>#REF!</v>
      </c>
      <c r="C45" s="43" t="e">
        <f t="shared" si="9"/>
        <v>#REF!</v>
      </c>
      <c r="D45" s="43" t="e">
        <f t="shared" si="9"/>
        <v>#REF!</v>
      </c>
      <c r="E45" s="43" t="e">
        <f t="shared" si="9"/>
        <v>#REF!</v>
      </c>
      <c r="F45" s="43" t="e">
        <f t="shared" si="9"/>
        <v>#REF!</v>
      </c>
      <c r="G45" s="43" t="e">
        <f t="shared" si="9"/>
        <v>#REF!</v>
      </c>
      <c r="H45" s="43" t="e">
        <f t="shared" si="9"/>
        <v>#REF!</v>
      </c>
      <c r="I45" s="43" t="e">
        <f t="shared" si="9"/>
        <v>#REF!</v>
      </c>
      <c r="J45" s="43" t="e">
        <f t="shared" si="9"/>
        <v>#REF!</v>
      </c>
      <c r="K45" s="43" t="e">
        <f t="shared" si="9"/>
        <v>#REF!</v>
      </c>
      <c r="L45" s="43" t="e">
        <f t="shared" si="9"/>
        <v>#REF!</v>
      </c>
      <c r="M45" s="43" t="e">
        <f t="shared" si="9"/>
        <v>#REF!</v>
      </c>
      <c r="N45" s="43" t="e">
        <f t="shared" si="9"/>
        <v>#REF!</v>
      </c>
      <c r="O45" s="43" t="e">
        <f t="shared" si="9"/>
        <v>#REF!</v>
      </c>
      <c r="P45" s="43" t="e">
        <f t="shared" si="9"/>
        <v>#REF!</v>
      </c>
      <c r="Q45" s="43" t="e">
        <f t="shared" si="9"/>
        <v>#REF!</v>
      </c>
      <c r="R45" s="43" t="e">
        <f t="shared" si="9"/>
        <v>#REF!</v>
      </c>
      <c r="S45" s="43" t="e">
        <f t="shared" si="9"/>
        <v>#REF!</v>
      </c>
      <c r="T45" s="43" t="e">
        <f t="shared" si="9"/>
        <v>#REF!</v>
      </c>
      <c r="U45" s="43" t="e">
        <f t="shared" si="9"/>
        <v>#REF!</v>
      </c>
      <c r="V45" s="43" t="e">
        <f t="shared" si="9"/>
        <v>#REF!</v>
      </c>
      <c r="W45" s="43" t="e">
        <f t="shared" si="9"/>
        <v>#REF!</v>
      </c>
      <c r="X45" s="43" t="e">
        <f t="shared" si="9"/>
        <v>#REF!</v>
      </c>
      <c r="Y45" s="43" t="e">
        <f t="shared" si="9"/>
        <v>#REF!</v>
      </c>
      <c r="Z45" s="43" t="e">
        <f t="shared" si="9"/>
        <v>#REF!</v>
      </c>
      <c r="AA45" s="43" t="e">
        <f t="shared" si="9"/>
        <v>#REF!</v>
      </c>
      <c r="AB45" s="43" t="e">
        <f t="shared" si="9"/>
        <v>#REF!</v>
      </c>
      <c r="AC45" s="43" t="e">
        <f t="shared" si="9"/>
        <v>#REF!</v>
      </c>
      <c r="AD45" s="43" t="e">
        <f t="shared" si="9"/>
        <v>#REF!</v>
      </c>
      <c r="AE45" s="43" t="e">
        <f t="shared" si="9"/>
        <v>#REF!</v>
      </c>
      <c r="AF45" s="43" t="e">
        <f t="shared" si="9"/>
        <v>#REF!</v>
      </c>
      <c r="AG45" s="43" t="e">
        <f t="shared" si="9"/>
        <v>#REF!</v>
      </c>
      <c r="AH45" s="43" t="e">
        <f t="shared" si="9"/>
        <v>#REF!</v>
      </c>
      <c r="AI45" s="43" t="e">
        <f t="shared" si="9"/>
        <v>#REF!</v>
      </c>
      <c r="AJ45" s="43" t="e">
        <f t="shared" si="9"/>
        <v>#REF!</v>
      </c>
      <c r="AK45" s="43" t="e">
        <f t="shared" si="9"/>
        <v>#REF!</v>
      </c>
      <c r="AL45" s="43" t="e">
        <f t="shared" si="9"/>
        <v>#REF!</v>
      </c>
      <c r="AM45" s="43" t="e">
        <f t="shared" si="9"/>
        <v>#REF!</v>
      </c>
      <c r="AN45" s="43" t="e">
        <f t="shared" si="9"/>
        <v>#REF!</v>
      </c>
      <c r="AO45" s="43" t="e">
        <f t="shared" si="9"/>
        <v>#REF!</v>
      </c>
      <c r="AP45" s="43" t="e">
        <f t="shared" si="9"/>
        <v>#REF!</v>
      </c>
      <c r="AQ45" s="43" t="e">
        <f t="shared" si="9"/>
        <v>#REF!</v>
      </c>
      <c r="AR45" s="43" t="e">
        <f t="shared" si="9"/>
        <v>#REF!</v>
      </c>
      <c r="AS45" s="43" t="e">
        <f t="shared" si="9"/>
        <v>#REF!</v>
      </c>
      <c r="AT45" s="43" t="e">
        <f t="shared" si="9"/>
        <v>#REF!</v>
      </c>
      <c r="AU45" s="43" t="e">
        <f t="shared" si="9"/>
        <v>#REF!</v>
      </c>
      <c r="AV45" s="43" t="e">
        <f t="shared" si="9"/>
        <v>#REF!</v>
      </c>
      <c r="AW45" s="43" t="e">
        <f t="shared" si="9"/>
        <v>#REF!</v>
      </c>
      <c r="AX45" s="43" t="e">
        <f t="shared" si="9"/>
        <v>#REF!</v>
      </c>
      <c r="AY45" s="43" t="e">
        <f t="shared" si="9"/>
        <v>#REF!</v>
      </c>
      <c r="AZ45" s="43" t="e">
        <f t="shared" si="9"/>
        <v>#REF!</v>
      </c>
      <c r="BA45" s="43" t="e">
        <f t="shared" si="9"/>
        <v>#REF!</v>
      </c>
      <c r="BB45" s="43" t="e">
        <f t="shared" si="9"/>
        <v>#REF!</v>
      </c>
      <c r="BC45" s="43" t="e">
        <f t="shared" si="9"/>
        <v>#REF!</v>
      </c>
      <c r="BD45" s="43" t="e">
        <f t="shared" si="9"/>
        <v>#REF!</v>
      </c>
      <c r="BE45" s="43" t="e">
        <f t="shared" si="9"/>
        <v>#REF!</v>
      </c>
      <c r="BF45" s="43" t="e">
        <f t="shared" si="9"/>
        <v>#REF!</v>
      </c>
      <c r="BG45" s="43" t="e">
        <f t="shared" si="9"/>
        <v>#REF!</v>
      </c>
      <c r="BH45" s="43" t="e">
        <f t="shared" si="9"/>
        <v>#REF!</v>
      </c>
      <c r="BI45" s="43" t="e">
        <f t="shared" si="9"/>
        <v>#REF!</v>
      </c>
      <c r="BJ45" s="43" t="e">
        <f t="shared" si="9"/>
        <v>#REF!</v>
      </c>
      <c r="BK45" s="43" t="e">
        <f t="shared" si="9"/>
        <v>#REF!</v>
      </c>
      <c r="BL45" s="43" t="e">
        <f t="shared" si="9"/>
        <v>#REF!</v>
      </c>
      <c r="BM45" s="43" t="e">
        <f t="shared" si="9"/>
        <v>#REF!</v>
      </c>
      <c r="BN45" s="43" t="e">
        <f t="shared" si="9"/>
        <v>#REF!</v>
      </c>
      <c r="BO45" s="43" t="e">
        <f t="shared" si="10"/>
        <v>#REF!</v>
      </c>
      <c r="BP45" s="43" t="e">
        <f t="shared" si="10"/>
        <v>#REF!</v>
      </c>
      <c r="BQ45" s="43" t="e">
        <f t="shared" si="10"/>
        <v>#REF!</v>
      </c>
    </row>
    <row r="46" spans="1:69" s="36" customFormat="1" ht="12" customHeight="1" x14ac:dyDescent="0.2">
      <c r="A46" s="145" t="str">
        <f t="shared" si="2"/>
        <v>Представительский люкс с видом на горы / Executive Suite Mountain View</v>
      </c>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row>
    <row r="47" spans="1:69" s="36" customFormat="1" ht="12" customHeight="1" x14ac:dyDescent="0.2">
      <c r="A47" s="52">
        <f t="shared" si="2"/>
        <v>1</v>
      </c>
      <c r="B47" s="43" t="e">
        <f>B15*0.85+25</f>
        <v>#REF!</v>
      </c>
      <c r="C47" s="43" t="e">
        <f t="shared" ref="C47:BN48" si="11">C15*0.85+25</f>
        <v>#REF!</v>
      </c>
      <c r="D47" s="43" t="e">
        <f t="shared" si="11"/>
        <v>#REF!</v>
      </c>
      <c r="E47" s="43" t="e">
        <f t="shared" si="11"/>
        <v>#REF!</v>
      </c>
      <c r="F47" s="43" t="e">
        <f t="shared" si="11"/>
        <v>#REF!</v>
      </c>
      <c r="G47" s="43" t="e">
        <f t="shared" si="11"/>
        <v>#REF!</v>
      </c>
      <c r="H47" s="43" t="e">
        <f t="shared" si="11"/>
        <v>#REF!</v>
      </c>
      <c r="I47" s="43" t="e">
        <f t="shared" si="11"/>
        <v>#REF!</v>
      </c>
      <c r="J47" s="43" t="e">
        <f t="shared" si="11"/>
        <v>#REF!</v>
      </c>
      <c r="K47" s="43" t="e">
        <f t="shared" si="11"/>
        <v>#REF!</v>
      </c>
      <c r="L47" s="43" t="e">
        <f t="shared" si="11"/>
        <v>#REF!</v>
      </c>
      <c r="M47" s="43" t="e">
        <f t="shared" si="11"/>
        <v>#REF!</v>
      </c>
      <c r="N47" s="43" t="e">
        <f t="shared" si="11"/>
        <v>#REF!</v>
      </c>
      <c r="O47" s="43" t="e">
        <f t="shared" si="11"/>
        <v>#REF!</v>
      </c>
      <c r="P47" s="43" t="e">
        <f t="shared" si="11"/>
        <v>#REF!</v>
      </c>
      <c r="Q47" s="43" t="e">
        <f t="shared" si="11"/>
        <v>#REF!</v>
      </c>
      <c r="R47" s="43" t="e">
        <f t="shared" si="11"/>
        <v>#REF!</v>
      </c>
      <c r="S47" s="43" t="e">
        <f t="shared" si="11"/>
        <v>#REF!</v>
      </c>
      <c r="T47" s="43" t="e">
        <f t="shared" si="11"/>
        <v>#REF!</v>
      </c>
      <c r="U47" s="43" t="e">
        <f t="shared" si="11"/>
        <v>#REF!</v>
      </c>
      <c r="V47" s="43" t="e">
        <f t="shared" si="11"/>
        <v>#REF!</v>
      </c>
      <c r="W47" s="43" t="e">
        <f t="shared" si="11"/>
        <v>#REF!</v>
      </c>
      <c r="X47" s="43" t="e">
        <f t="shared" si="11"/>
        <v>#REF!</v>
      </c>
      <c r="Y47" s="43" t="e">
        <f t="shared" si="11"/>
        <v>#REF!</v>
      </c>
      <c r="Z47" s="43" t="e">
        <f t="shared" si="11"/>
        <v>#REF!</v>
      </c>
      <c r="AA47" s="43" t="e">
        <f t="shared" si="11"/>
        <v>#REF!</v>
      </c>
      <c r="AB47" s="43" t="e">
        <f t="shared" si="11"/>
        <v>#REF!</v>
      </c>
      <c r="AC47" s="43" t="e">
        <f t="shared" si="11"/>
        <v>#REF!</v>
      </c>
      <c r="AD47" s="43" t="e">
        <f t="shared" si="11"/>
        <v>#REF!</v>
      </c>
      <c r="AE47" s="43" t="e">
        <f t="shared" si="11"/>
        <v>#REF!</v>
      </c>
      <c r="AF47" s="43" t="e">
        <f t="shared" si="11"/>
        <v>#REF!</v>
      </c>
      <c r="AG47" s="43" t="e">
        <f t="shared" si="11"/>
        <v>#REF!</v>
      </c>
      <c r="AH47" s="43" t="e">
        <f t="shared" si="11"/>
        <v>#REF!</v>
      </c>
      <c r="AI47" s="43" t="e">
        <f t="shared" si="11"/>
        <v>#REF!</v>
      </c>
      <c r="AJ47" s="43" t="e">
        <f t="shared" si="11"/>
        <v>#REF!</v>
      </c>
      <c r="AK47" s="43" t="e">
        <f t="shared" si="11"/>
        <v>#REF!</v>
      </c>
      <c r="AL47" s="43" t="e">
        <f t="shared" si="11"/>
        <v>#REF!</v>
      </c>
      <c r="AM47" s="43" t="e">
        <f t="shared" si="11"/>
        <v>#REF!</v>
      </c>
      <c r="AN47" s="43" t="e">
        <f t="shared" si="11"/>
        <v>#REF!</v>
      </c>
      <c r="AO47" s="43" t="e">
        <f t="shared" si="11"/>
        <v>#REF!</v>
      </c>
      <c r="AP47" s="43" t="e">
        <f t="shared" si="11"/>
        <v>#REF!</v>
      </c>
      <c r="AQ47" s="43" t="e">
        <f t="shared" si="11"/>
        <v>#REF!</v>
      </c>
      <c r="AR47" s="43" t="e">
        <f t="shared" si="11"/>
        <v>#REF!</v>
      </c>
      <c r="AS47" s="43" t="e">
        <f t="shared" si="11"/>
        <v>#REF!</v>
      </c>
      <c r="AT47" s="43" t="e">
        <f t="shared" si="11"/>
        <v>#REF!</v>
      </c>
      <c r="AU47" s="43" t="e">
        <f t="shared" si="11"/>
        <v>#REF!</v>
      </c>
      <c r="AV47" s="43" t="e">
        <f t="shared" si="11"/>
        <v>#REF!</v>
      </c>
      <c r="AW47" s="43" t="e">
        <f t="shared" si="11"/>
        <v>#REF!</v>
      </c>
      <c r="AX47" s="43" t="e">
        <f t="shared" si="11"/>
        <v>#REF!</v>
      </c>
      <c r="AY47" s="43" t="e">
        <f t="shared" si="11"/>
        <v>#REF!</v>
      </c>
      <c r="AZ47" s="43" t="e">
        <f t="shared" si="11"/>
        <v>#REF!</v>
      </c>
      <c r="BA47" s="43" t="e">
        <f t="shared" si="11"/>
        <v>#REF!</v>
      </c>
      <c r="BB47" s="43" t="e">
        <f t="shared" si="11"/>
        <v>#REF!</v>
      </c>
      <c r="BC47" s="43" t="e">
        <f t="shared" si="11"/>
        <v>#REF!</v>
      </c>
      <c r="BD47" s="43" t="e">
        <f t="shared" si="11"/>
        <v>#REF!</v>
      </c>
      <c r="BE47" s="43" t="e">
        <f t="shared" si="11"/>
        <v>#REF!</v>
      </c>
      <c r="BF47" s="43" t="e">
        <f t="shared" si="11"/>
        <v>#REF!</v>
      </c>
      <c r="BG47" s="43" t="e">
        <f t="shared" si="11"/>
        <v>#REF!</v>
      </c>
      <c r="BH47" s="43" t="e">
        <f t="shared" si="11"/>
        <v>#REF!</v>
      </c>
      <c r="BI47" s="43" t="e">
        <f t="shared" si="11"/>
        <v>#REF!</v>
      </c>
      <c r="BJ47" s="43" t="e">
        <f t="shared" si="11"/>
        <v>#REF!</v>
      </c>
      <c r="BK47" s="43" t="e">
        <f t="shared" si="11"/>
        <v>#REF!</v>
      </c>
      <c r="BL47" s="43" t="e">
        <f t="shared" si="11"/>
        <v>#REF!</v>
      </c>
      <c r="BM47" s="43" t="e">
        <f t="shared" si="11"/>
        <v>#REF!</v>
      </c>
      <c r="BN47" s="43" t="e">
        <f t="shared" si="11"/>
        <v>#REF!</v>
      </c>
      <c r="BO47" s="43" t="e">
        <f t="shared" ref="BO47:BQ48" si="12">BO15*0.85+25</f>
        <v>#REF!</v>
      </c>
      <c r="BP47" s="43" t="e">
        <f t="shared" si="12"/>
        <v>#REF!</v>
      </c>
      <c r="BQ47" s="43" t="e">
        <f t="shared" si="12"/>
        <v>#REF!</v>
      </c>
    </row>
    <row r="48" spans="1:69" s="36" customFormat="1" ht="12" customHeight="1" x14ac:dyDescent="0.2">
      <c r="A48" s="52">
        <f t="shared" si="2"/>
        <v>2</v>
      </c>
      <c r="B48" s="43" t="e">
        <f>B16*0.85+25</f>
        <v>#REF!</v>
      </c>
      <c r="C48" s="43" t="e">
        <f t="shared" si="11"/>
        <v>#REF!</v>
      </c>
      <c r="D48" s="43" t="e">
        <f t="shared" si="11"/>
        <v>#REF!</v>
      </c>
      <c r="E48" s="43" t="e">
        <f t="shared" si="11"/>
        <v>#REF!</v>
      </c>
      <c r="F48" s="43" t="e">
        <f t="shared" si="11"/>
        <v>#REF!</v>
      </c>
      <c r="G48" s="43" t="e">
        <f t="shared" si="11"/>
        <v>#REF!</v>
      </c>
      <c r="H48" s="43" t="e">
        <f t="shared" si="11"/>
        <v>#REF!</v>
      </c>
      <c r="I48" s="43" t="e">
        <f t="shared" si="11"/>
        <v>#REF!</v>
      </c>
      <c r="J48" s="43" t="e">
        <f t="shared" si="11"/>
        <v>#REF!</v>
      </c>
      <c r="K48" s="43" t="e">
        <f t="shared" si="11"/>
        <v>#REF!</v>
      </c>
      <c r="L48" s="43" t="e">
        <f t="shared" si="11"/>
        <v>#REF!</v>
      </c>
      <c r="M48" s="43" t="e">
        <f t="shared" si="11"/>
        <v>#REF!</v>
      </c>
      <c r="N48" s="43" t="e">
        <f t="shared" si="11"/>
        <v>#REF!</v>
      </c>
      <c r="O48" s="43" t="e">
        <f t="shared" si="11"/>
        <v>#REF!</v>
      </c>
      <c r="P48" s="43" t="e">
        <f t="shared" si="11"/>
        <v>#REF!</v>
      </c>
      <c r="Q48" s="43" t="e">
        <f t="shared" si="11"/>
        <v>#REF!</v>
      </c>
      <c r="R48" s="43" t="e">
        <f t="shared" si="11"/>
        <v>#REF!</v>
      </c>
      <c r="S48" s="43" t="e">
        <f t="shared" si="11"/>
        <v>#REF!</v>
      </c>
      <c r="T48" s="43" t="e">
        <f t="shared" si="11"/>
        <v>#REF!</v>
      </c>
      <c r="U48" s="43" t="e">
        <f t="shared" si="11"/>
        <v>#REF!</v>
      </c>
      <c r="V48" s="43" t="e">
        <f t="shared" si="11"/>
        <v>#REF!</v>
      </c>
      <c r="W48" s="43" t="e">
        <f t="shared" si="11"/>
        <v>#REF!</v>
      </c>
      <c r="X48" s="43" t="e">
        <f t="shared" si="11"/>
        <v>#REF!</v>
      </c>
      <c r="Y48" s="43" t="e">
        <f t="shared" si="11"/>
        <v>#REF!</v>
      </c>
      <c r="Z48" s="43" t="e">
        <f t="shared" si="11"/>
        <v>#REF!</v>
      </c>
      <c r="AA48" s="43" t="e">
        <f t="shared" si="11"/>
        <v>#REF!</v>
      </c>
      <c r="AB48" s="43" t="e">
        <f t="shared" si="11"/>
        <v>#REF!</v>
      </c>
      <c r="AC48" s="43" t="e">
        <f t="shared" si="11"/>
        <v>#REF!</v>
      </c>
      <c r="AD48" s="43" t="e">
        <f t="shared" si="11"/>
        <v>#REF!</v>
      </c>
      <c r="AE48" s="43" t="e">
        <f t="shared" si="11"/>
        <v>#REF!</v>
      </c>
      <c r="AF48" s="43" t="e">
        <f t="shared" si="11"/>
        <v>#REF!</v>
      </c>
      <c r="AG48" s="43" t="e">
        <f t="shared" si="11"/>
        <v>#REF!</v>
      </c>
      <c r="AH48" s="43" t="e">
        <f t="shared" si="11"/>
        <v>#REF!</v>
      </c>
      <c r="AI48" s="43" t="e">
        <f t="shared" si="11"/>
        <v>#REF!</v>
      </c>
      <c r="AJ48" s="43" t="e">
        <f t="shared" si="11"/>
        <v>#REF!</v>
      </c>
      <c r="AK48" s="43" t="e">
        <f t="shared" si="11"/>
        <v>#REF!</v>
      </c>
      <c r="AL48" s="43" t="e">
        <f t="shared" si="11"/>
        <v>#REF!</v>
      </c>
      <c r="AM48" s="43" t="e">
        <f t="shared" si="11"/>
        <v>#REF!</v>
      </c>
      <c r="AN48" s="43" t="e">
        <f t="shared" si="11"/>
        <v>#REF!</v>
      </c>
      <c r="AO48" s="43" t="e">
        <f t="shared" si="11"/>
        <v>#REF!</v>
      </c>
      <c r="AP48" s="43" t="e">
        <f t="shared" si="11"/>
        <v>#REF!</v>
      </c>
      <c r="AQ48" s="43" t="e">
        <f t="shared" si="11"/>
        <v>#REF!</v>
      </c>
      <c r="AR48" s="43" t="e">
        <f t="shared" si="11"/>
        <v>#REF!</v>
      </c>
      <c r="AS48" s="43" t="e">
        <f t="shared" si="11"/>
        <v>#REF!</v>
      </c>
      <c r="AT48" s="43" t="e">
        <f t="shared" si="11"/>
        <v>#REF!</v>
      </c>
      <c r="AU48" s="43" t="e">
        <f t="shared" si="11"/>
        <v>#REF!</v>
      </c>
      <c r="AV48" s="43" t="e">
        <f t="shared" si="11"/>
        <v>#REF!</v>
      </c>
      <c r="AW48" s="43" t="e">
        <f t="shared" si="11"/>
        <v>#REF!</v>
      </c>
      <c r="AX48" s="43" t="e">
        <f t="shared" si="11"/>
        <v>#REF!</v>
      </c>
      <c r="AY48" s="43" t="e">
        <f t="shared" si="11"/>
        <v>#REF!</v>
      </c>
      <c r="AZ48" s="43" t="e">
        <f t="shared" si="11"/>
        <v>#REF!</v>
      </c>
      <c r="BA48" s="43" t="e">
        <f t="shared" si="11"/>
        <v>#REF!</v>
      </c>
      <c r="BB48" s="43" t="e">
        <f t="shared" si="11"/>
        <v>#REF!</v>
      </c>
      <c r="BC48" s="43" t="e">
        <f t="shared" si="11"/>
        <v>#REF!</v>
      </c>
      <c r="BD48" s="43" t="e">
        <f t="shared" si="11"/>
        <v>#REF!</v>
      </c>
      <c r="BE48" s="43" t="e">
        <f t="shared" si="11"/>
        <v>#REF!</v>
      </c>
      <c r="BF48" s="43" t="e">
        <f t="shared" si="11"/>
        <v>#REF!</v>
      </c>
      <c r="BG48" s="43" t="e">
        <f t="shared" si="11"/>
        <v>#REF!</v>
      </c>
      <c r="BH48" s="43" t="e">
        <f t="shared" si="11"/>
        <v>#REF!</v>
      </c>
      <c r="BI48" s="43" t="e">
        <f t="shared" si="11"/>
        <v>#REF!</v>
      </c>
      <c r="BJ48" s="43" t="e">
        <f t="shared" si="11"/>
        <v>#REF!</v>
      </c>
      <c r="BK48" s="43" t="e">
        <f t="shared" si="11"/>
        <v>#REF!</v>
      </c>
      <c r="BL48" s="43" t="e">
        <f t="shared" si="11"/>
        <v>#REF!</v>
      </c>
      <c r="BM48" s="43" t="e">
        <f t="shared" si="11"/>
        <v>#REF!</v>
      </c>
      <c r="BN48" s="43" t="e">
        <f t="shared" si="11"/>
        <v>#REF!</v>
      </c>
      <c r="BO48" s="43" t="e">
        <f t="shared" si="12"/>
        <v>#REF!</v>
      </c>
      <c r="BP48" s="43" t="e">
        <f t="shared" si="12"/>
        <v>#REF!</v>
      </c>
      <c r="BQ48" s="43" t="e">
        <f t="shared" si="12"/>
        <v>#REF!</v>
      </c>
    </row>
    <row r="49" spans="1:69" s="36" customFormat="1" ht="12" customHeight="1" x14ac:dyDescent="0.2">
      <c r="A49" s="145" t="str">
        <f t="shared" si="2"/>
        <v xml:space="preserve">Апартаменты с одной спальней / 1 Bedroom Apartments </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row>
    <row r="50" spans="1:69" s="36" customFormat="1" ht="12" customHeight="1" x14ac:dyDescent="0.2">
      <c r="A50" s="52">
        <f t="shared" si="2"/>
        <v>1</v>
      </c>
      <c r="B50" s="43" t="e">
        <f>B18*0.85+25</f>
        <v>#REF!</v>
      </c>
      <c r="C50" s="43" t="e">
        <f t="shared" ref="C50:BN50" si="13">C18*0.85+25</f>
        <v>#REF!</v>
      </c>
      <c r="D50" s="43" t="e">
        <f t="shared" si="13"/>
        <v>#REF!</v>
      </c>
      <c r="E50" s="43" t="e">
        <f t="shared" si="13"/>
        <v>#REF!</v>
      </c>
      <c r="F50" s="43" t="e">
        <f t="shared" si="13"/>
        <v>#REF!</v>
      </c>
      <c r="G50" s="43" t="e">
        <f t="shared" si="13"/>
        <v>#REF!</v>
      </c>
      <c r="H50" s="43" t="e">
        <f t="shared" si="13"/>
        <v>#REF!</v>
      </c>
      <c r="I50" s="43" t="e">
        <f t="shared" si="13"/>
        <v>#REF!</v>
      </c>
      <c r="J50" s="43" t="e">
        <f t="shared" si="13"/>
        <v>#REF!</v>
      </c>
      <c r="K50" s="43" t="e">
        <f t="shared" si="13"/>
        <v>#REF!</v>
      </c>
      <c r="L50" s="43" t="e">
        <f t="shared" si="13"/>
        <v>#REF!</v>
      </c>
      <c r="M50" s="43" t="e">
        <f t="shared" si="13"/>
        <v>#REF!</v>
      </c>
      <c r="N50" s="43" t="e">
        <f t="shared" si="13"/>
        <v>#REF!</v>
      </c>
      <c r="O50" s="43" t="e">
        <f t="shared" si="13"/>
        <v>#REF!</v>
      </c>
      <c r="P50" s="43" t="e">
        <f t="shared" si="13"/>
        <v>#REF!</v>
      </c>
      <c r="Q50" s="43" t="e">
        <f t="shared" si="13"/>
        <v>#REF!</v>
      </c>
      <c r="R50" s="43" t="e">
        <f t="shared" si="13"/>
        <v>#REF!</v>
      </c>
      <c r="S50" s="43" t="e">
        <f t="shared" si="13"/>
        <v>#REF!</v>
      </c>
      <c r="T50" s="43" t="e">
        <f t="shared" si="13"/>
        <v>#REF!</v>
      </c>
      <c r="U50" s="43" t="e">
        <f t="shared" si="13"/>
        <v>#REF!</v>
      </c>
      <c r="V50" s="43" t="e">
        <f t="shared" si="13"/>
        <v>#REF!</v>
      </c>
      <c r="W50" s="43" t="e">
        <f t="shared" si="13"/>
        <v>#REF!</v>
      </c>
      <c r="X50" s="43" t="e">
        <f t="shared" si="13"/>
        <v>#REF!</v>
      </c>
      <c r="Y50" s="43" t="e">
        <f t="shared" si="13"/>
        <v>#REF!</v>
      </c>
      <c r="Z50" s="43" t="e">
        <f t="shared" si="13"/>
        <v>#REF!</v>
      </c>
      <c r="AA50" s="43" t="e">
        <f t="shared" si="13"/>
        <v>#REF!</v>
      </c>
      <c r="AB50" s="43" t="e">
        <f t="shared" si="13"/>
        <v>#REF!</v>
      </c>
      <c r="AC50" s="43" t="e">
        <f t="shared" si="13"/>
        <v>#REF!</v>
      </c>
      <c r="AD50" s="43" t="e">
        <f t="shared" si="13"/>
        <v>#REF!</v>
      </c>
      <c r="AE50" s="43" t="e">
        <f t="shared" si="13"/>
        <v>#REF!</v>
      </c>
      <c r="AF50" s="43" t="e">
        <f t="shared" si="13"/>
        <v>#REF!</v>
      </c>
      <c r="AG50" s="43" t="e">
        <f t="shared" si="13"/>
        <v>#REF!</v>
      </c>
      <c r="AH50" s="43" t="e">
        <f t="shared" si="13"/>
        <v>#REF!</v>
      </c>
      <c r="AI50" s="43" t="e">
        <f t="shared" si="13"/>
        <v>#REF!</v>
      </c>
      <c r="AJ50" s="43" t="e">
        <f t="shared" si="13"/>
        <v>#REF!</v>
      </c>
      <c r="AK50" s="43" t="e">
        <f t="shared" si="13"/>
        <v>#REF!</v>
      </c>
      <c r="AL50" s="43" t="e">
        <f t="shared" si="13"/>
        <v>#REF!</v>
      </c>
      <c r="AM50" s="43" t="e">
        <f t="shared" si="13"/>
        <v>#REF!</v>
      </c>
      <c r="AN50" s="43" t="e">
        <f t="shared" si="13"/>
        <v>#REF!</v>
      </c>
      <c r="AO50" s="43" t="e">
        <f t="shared" si="13"/>
        <v>#REF!</v>
      </c>
      <c r="AP50" s="43" t="e">
        <f t="shared" si="13"/>
        <v>#REF!</v>
      </c>
      <c r="AQ50" s="43" t="e">
        <f t="shared" si="13"/>
        <v>#REF!</v>
      </c>
      <c r="AR50" s="43" t="e">
        <f t="shared" si="13"/>
        <v>#REF!</v>
      </c>
      <c r="AS50" s="43" t="e">
        <f t="shared" si="13"/>
        <v>#REF!</v>
      </c>
      <c r="AT50" s="43" t="e">
        <f t="shared" si="13"/>
        <v>#REF!</v>
      </c>
      <c r="AU50" s="43" t="e">
        <f t="shared" si="13"/>
        <v>#REF!</v>
      </c>
      <c r="AV50" s="43" t="e">
        <f t="shared" si="13"/>
        <v>#REF!</v>
      </c>
      <c r="AW50" s="43" t="e">
        <f t="shared" si="13"/>
        <v>#REF!</v>
      </c>
      <c r="AX50" s="43" t="e">
        <f t="shared" si="13"/>
        <v>#REF!</v>
      </c>
      <c r="AY50" s="43" t="e">
        <f t="shared" si="13"/>
        <v>#REF!</v>
      </c>
      <c r="AZ50" s="43" t="e">
        <f t="shared" si="13"/>
        <v>#REF!</v>
      </c>
      <c r="BA50" s="43" t="e">
        <f t="shared" si="13"/>
        <v>#REF!</v>
      </c>
      <c r="BB50" s="43" t="e">
        <f t="shared" si="13"/>
        <v>#REF!</v>
      </c>
      <c r="BC50" s="43" t="e">
        <f t="shared" si="13"/>
        <v>#REF!</v>
      </c>
      <c r="BD50" s="43" t="e">
        <f t="shared" si="13"/>
        <v>#REF!</v>
      </c>
      <c r="BE50" s="43" t="e">
        <f t="shared" si="13"/>
        <v>#REF!</v>
      </c>
      <c r="BF50" s="43" t="e">
        <f t="shared" si="13"/>
        <v>#REF!</v>
      </c>
      <c r="BG50" s="43" t="e">
        <f t="shared" si="13"/>
        <v>#REF!</v>
      </c>
      <c r="BH50" s="43" t="e">
        <f t="shared" si="13"/>
        <v>#REF!</v>
      </c>
      <c r="BI50" s="43" t="e">
        <f t="shared" si="13"/>
        <v>#REF!</v>
      </c>
      <c r="BJ50" s="43" t="e">
        <f t="shared" si="13"/>
        <v>#REF!</v>
      </c>
      <c r="BK50" s="43" t="e">
        <f t="shared" si="13"/>
        <v>#REF!</v>
      </c>
      <c r="BL50" s="43" t="e">
        <f t="shared" si="13"/>
        <v>#REF!</v>
      </c>
      <c r="BM50" s="43" t="e">
        <f t="shared" si="13"/>
        <v>#REF!</v>
      </c>
      <c r="BN50" s="43" t="e">
        <f t="shared" si="13"/>
        <v>#REF!</v>
      </c>
      <c r="BO50" s="43" t="e">
        <f>BO18*0.85+25</f>
        <v>#REF!</v>
      </c>
      <c r="BP50" s="43" t="e">
        <f>BP18*0.85+25</f>
        <v>#REF!</v>
      </c>
      <c r="BQ50" s="43" t="e">
        <f>BQ18*0.85+25</f>
        <v>#REF!</v>
      </c>
    </row>
    <row r="51" spans="1:69" s="36" customFormat="1" ht="12" customHeight="1" x14ac:dyDescent="0.2">
      <c r="A51" s="145" t="str">
        <f t="shared" si="2"/>
        <v xml:space="preserve">Улучшенные апартаменты с одной спальней / 1 Bedroom Superior Apartments </v>
      </c>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row>
    <row r="52" spans="1:69" s="36" customFormat="1" ht="12" customHeight="1" x14ac:dyDescent="0.2">
      <c r="A52" s="52">
        <f t="shared" si="2"/>
        <v>1</v>
      </c>
      <c r="B52" s="43" t="e">
        <f>B20*0.85+25</f>
        <v>#REF!</v>
      </c>
      <c r="C52" s="43" t="e">
        <f t="shared" ref="C52:BN52" si="14">C20*0.85+25</f>
        <v>#REF!</v>
      </c>
      <c r="D52" s="43" t="e">
        <f t="shared" si="14"/>
        <v>#REF!</v>
      </c>
      <c r="E52" s="43" t="e">
        <f t="shared" si="14"/>
        <v>#REF!</v>
      </c>
      <c r="F52" s="43" t="e">
        <f t="shared" si="14"/>
        <v>#REF!</v>
      </c>
      <c r="G52" s="43" t="e">
        <f t="shared" si="14"/>
        <v>#REF!</v>
      </c>
      <c r="H52" s="43" t="e">
        <f t="shared" si="14"/>
        <v>#REF!</v>
      </c>
      <c r="I52" s="43" t="e">
        <f t="shared" si="14"/>
        <v>#REF!</v>
      </c>
      <c r="J52" s="43" t="e">
        <f t="shared" si="14"/>
        <v>#REF!</v>
      </c>
      <c r="K52" s="43" t="e">
        <f t="shared" si="14"/>
        <v>#REF!</v>
      </c>
      <c r="L52" s="43" t="e">
        <f t="shared" si="14"/>
        <v>#REF!</v>
      </c>
      <c r="M52" s="43" t="e">
        <f t="shared" si="14"/>
        <v>#REF!</v>
      </c>
      <c r="N52" s="43" t="e">
        <f t="shared" si="14"/>
        <v>#REF!</v>
      </c>
      <c r="O52" s="43" t="e">
        <f t="shared" si="14"/>
        <v>#REF!</v>
      </c>
      <c r="P52" s="43" t="e">
        <f t="shared" si="14"/>
        <v>#REF!</v>
      </c>
      <c r="Q52" s="43" t="e">
        <f t="shared" si="14"/>
        <v>#REF!</v>
      </c>
      <c r="R52" s="43" t="e">
        <f t="shared" si="14"/>
        <v>#REF!</v>
      </c>
      <c r="S52" s="43" t="e">
        <f t="shared" si="14"/>
        <v>#REF!</v>
      </c>
      <c r="T52" s="43" t="e">
        <f t="shared" si="14"/>
        <v>#REF!</v>
      </c>
      <c r="U52" s="43" t="e">
        <f t="shared" si="14"/>
        <v>#REF!</v>
      </c>
      <c r="V52" s="43" t="e">
        <f t="shared" si="14"/>
        <v>#REF!</v>
      </c>
      <c r="W52" s="43" t="e">
        <f t="shared" si="14"/>
        <v>#REF!</v>
      </c>
      <c r="X52" s="43" t="e">
        <f t="shared" si="14"/>
        <v>#REF!</v>
      </c>
      <c r="Y52" s="43" t="e">
        <f t="shared" si="14"/>
        <v>#REF!</v>
      </c>
      <c r="Z52" s="43" t="e">
        <f t="shared" si="14"/>
        <v>#REF!</v>
      </c>
      <c r="AA52" s="43" t="e">
        <f t="shared" si="14"/>
        <v>#REF!</v>
      </c>
      <c r="AB52" s="43" t="e">
        <f t="shared" si="14"/>
        <v>#REF!</v>
      </c>
      <c r="AC52" s="43" t="e">
        <f t="shared" si="14"/>
        <v>#REF!</v>
      </c>
      <c r="AD52" s="43" t="e">
        <f t="shared" si="14"/>
        <v>#REF!</v>
      </c>
      <c r="AE52" s="43" t="e">
        <f t="shared" si="14"/>
        <v>#REF!</v>
      </c>
      <c r="AF52" s="43" t="e">
        <f t="shared" si="14"/>
        <v>#REF!</v>
      </c>
      <c r="AG52" s="43" t="e">
        <f t="shared" si="14"/>
        <v>#REF!</v>
      </c>
      <c r="AH52" s="43" t="e">
        <f t="shared" si="14"/>
        <v>#REF!</v>
      </c>
      <c r="AI52" s="43" t="e">
        <f t="shared" si="14"/>
        <v>#REF!</v>
      </c>
      <c r="AJ52" s="43" t="e">
        <f t="shared" si="14"/>
        <v>#REF!</v>
      </c>
      <c r="AK52" s="43" t="e">
        <f t="shared" si="14"/>
        <v>#REF!</v>
      </c>
      <c r="AL52" s="43" t="e">
        <f t="shared" si="14"/>
        <v>#REF!</v>
      </c>
      <c r="AM52" s="43" t="e">
        <f t="shared" si="14"/>
        <v>#REF!</v>
      </c>
      <c r="AN52" s="43" t="e">
        <f t="shared" si="14"/>
        <v>#REF!</v>
      </c>
      <c r="AO52" s="43" t="e">
        <f t="shared" si="14"/>
        <v>#REF!</v>
      </c>
      <c r="AP52" s="43" t="e">
        <f t="shared" si="14"/>
        <v>#REF!</v>
      </c>
      <c r="AQ52" s="43" t="e">
        <f t="shared" si="14"/>
        <v>#REF!</v>
      </c>
      <c r="AR52" s="43" t="e">
        <f t="shared" si="14"/>
        <v>#REF!</v>
      </c>
      <c r="AS52" s="43" t="e">
        <f t="shared" si="14"/>
        <v>#REF!</v>
      </c>
      <c r="AT52" s="43" t="e">
        <f t="shared" si="14"/>
        <v>#REF!</v>
      </c>
      <c r="AU52" s="43" t="e">
        <f t="shared" si="14"/>
        <v>#REF!</v>
      </c>
      <c r="AV52" s="43" t="e">
        <f t="shared" si="14"/>
        <v>#REF!</v>
      </c>
      <c r="AW52" s="43" t="e">
        <f t="shared" si="14"/>
        <v>#REF!</v>
      </c>
      <c r="AX52" s="43" t="e">
        <f t="shared" si="14"/>
        <v>#REF!</v>
      </c>
      <c r="AY52" s="43" t="e">
        <f t="shared" si="14"/>
        <v>#REF!</v>
      </c>
      <c r="AZ52" s="43" t="e">
        <f t="shared" si="14"/>
        <v>#REF!</v>
      </c>
      <c r="BA52" s="43" t="e">
        <f t="shared" si="14"/>
        <v>#REF!</v>
      </c>
      <c r="BB52" s="43" t="e">
        <f t="shared" si="14"/>
        <v>#REF!</v>
      </c>
      <c r="BC52" s="43" t="e">
        <f t="shared" si="14"/>
        <v>#REF!</v>
      </c>
      <c r="BD52" s="43" t="e">
        <f t="shared" si="14"/>
        <v>#REF!</v>
      </c>
      <c r="BE52" s="43" t="e">
        <f t="shared" si="14"/>
        <v>#REF!</v>
      </c>
      <c r="BF52" s="43" t="e">
        <f t="shared" si="14"/>
        <v>#REF!</v>
      </c>
      <c r="BG52" s="43" t="e">
        <f t="shared" si="14"/>
        <v>#REF!</v>
      </c>
      <c r="BH52" s="43" t="e">
        <f t="shared" si="14"/>
        <v>#REF!</v>
      </c>
      <c r="BI52" s="43" t="e">
        <f t="shared" si="14"/>
        <v>#REF!</v>
      </c>
      <c r="BJ52" s="43" t="e">
        <f t="shared" si="14"/>
        <v>#REF!</v>
      </c>
      <c r="BK52" s="43" t="e">
        <f t="shared" si="14"/>
        <v>#REF!</v>
      </c>
      <c r="BL52" s="43" t="e">
        <f t="shared" si="14"/>
        <v>#REF!</v>
      </c>
      <c r="BM52" s="43" t="e">
        <f t="shared" si="14"/>
        <v>#REF!</v>
      </c>
      <c r="BN52" s="43" t="e">
        <f t="shared" si="14"/>
        <v>#REF!</v>
      </c>
      <c r="BO52" s="43" t="e">
        <f>BO20*0.85+25</f>
        <v>#REF!</v>
      </c>
      <c r="BP52" s="43" t="e">
        <f>BP20*0.85+25</f>
        <v>#REF!</v>
      </c>
      <c r="BQ52" s="43" t="e">
        <f>BQ20*0.85+25</f>
        <v>#REF!</v>
      </c>
    </row>
    <row r="53" spans="1:69" s="36" customFormat="1" ht="12" customHeight="1" x14ac:dyDescent="0.2">
      <c r="A53" s="145" t="str">
        <f t="shared" si="2"/>
        <v xml:space="preserve">Апартаменты с двумя спальнями / 2 Bedroom Apartments </v>
      </c>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row>
    <row r="54" spans="1:69" s="36" customFormat="1" ht="12" customHeight="1" x14ac:dyDescent="0.2">
      <c r="A54" s="52">
        <f t="shared" si="2"/>
        <v>1</v>
      </c>
      <c r="B54" s="43" t="e">
        <f>B22*0.85+25</f>
        <v>#REF!</v>
      </c>
      <c r="C54" s="43" t="e">
        <f t="shared" ref="C54:BN54" si="15">C22*0.85+25</f>
        <v>#REF!</v>
      </c>
      <c r="D54" s="43" t="e">
        <f t="shared" si="15"/>
        <v>#REF!</v>
      </c>
      <c r="E54" s="43" t="e">
        <f t="shared" si="15"/>
        <v>#REF!</v>
      </c>
      <c r="F54" s="43" t="e">
        <f t="shared" si="15"/>
        <v>#REF!</v>
      </c>
      <c r="G54" s="43" t="e">
        <f t="shared" si="15"/>
        <v>#REF!</v>
      </c>
      <c r="H54" s="43" t="e">
        <f t="shared" si="15"/>
        <v>#REF!</v>
      </c>
      <c r="I54" s="43" t="e">
        <f t="shared" si="15"/>
        <v>#REF!</v>
      </c>
      <c r="J54" s="43" t="e">
        <f t="shared" si="15"/>
        <v>#REF!</v>
      </c>
      <c r="K54" s="43" t="e">
        <f t="shared" si="15"/>
        <v>#REF!</v>
      </c>
      <c r="L54" s="43" t="e">
        <f t="shared" si="15"/>
        <v>#REF!</v>
      </c>
      <c r="M54" s="43" t="e">
        <f t="shared" si="15"/>
        <v>#REF!</v>
      </c>
      <c r="N54" s="43" t="e">
        <f t="shared" si="15"/>
        <v>#REF!</v>
      </c>
      <c r="O54" s="43" t="e">
        <f t="shared" si="15"/>
        <v>#REF!</v>
      </c>
      <c r="P54" s="43" t="e">
        <f t="shared" si="15"/>
        <v>#REF!</v>
      </c>
      <c r="Q54" s="43" t="e">
        <f t="shared" si="15"/>
        <v>#REF!</v>
      </c>
      <c r="R54" s="43" t="e">
        <f t="shared" si="15"/>
        <v>#REF!</v>
      </c>
      <c r="S54" s="43" t="e">
        <f t="shared" si="15"/>
        <v>#REF!</v>
      </c>
      <c r="T54" s="43" t="e">
        <f t="shared" si="15"/>
        <v>#REF!</v>
      </c>
      <c r="U54" s="43" t="e">
        <f t="shared" si="15"/>
        <v>#REF!</v>
      </c>
      <c r="V54" s="43" t="e">
        <f t="shared" si="15"/>
        <v>#REF!</v>
      </c>
      <c r="W54" s="43" t="e">
        <f t="shared" si="15"/>
        <v>#REF!</v>
      </c>
      <c r="X54" s="43" t="e">
        <f t="shared" si="15"/>
        <v>#REF!</v>
      </c>
      <c r="Y54" s="43" t="e">
        <f t="shared" si="15"/>
        <v>#REF!</v>
      </c>
      <c r="Z54" s="43" t="e">
        <f t="shared" si="15"/>
        <v>#REF!</v>
      </c>
      <c r="AA54" s="43" t="e">
        <f t="shared" si="15"/>
        <v>#REF!</v>
      </c>
      <c r="AB54" s="43" t="e">
        <f t="shared" si="15"/>
        <v>#REF!</v>
      </c>
      <c r="AC54" s="43" t="e">
        <f t="shared" si="15"/>
        <v>#REF!</v>
      </c>
      <c r="AD54" s="43" t="e">
        <f t="shared" si="15"/>
        <v>#REF!</v>
      </c>
      <c r="AE54" s="43" t="e">
        <f t="shared" si="15"/>
        <v>#REF!</v>
      </c>
      <c r="AF54" s="43" t="e">
        <f t="shared" si="15"/>
        <v>#REF!</v>
      </c>
      <c r="AG54" s="43" t="e">
        <f t="shared" si="15"/>
        <v>#REF!</v>
      </c>
      <c r="AH54" s="43" t="e">
        <f t="shared" si="15"/>
        <v>#REF!</v>
      </c>
      <c r="AI54" s="43" t="e">
        <f t="shared" si="15"/>
        <v>#REF!</v>
      </c>
      <c r="AJ54" s="43" t="e">
        <f t="shared" si="15"/>
        <v>#REF!</v>
      </c>
      <c r="AK54" s="43" t="e">
        <f t="shared" si="15"/>
        <v>#REF!</v>
      </c>
      <c r="AL54" s="43" t="e">
        <f t="shared" si="15"/>
        <v>#REF!</v>
      </c>
      <c r="AM54" s="43" t="e">
        <f t="shared" si="15"/>
        <v>#REF!</v>
      </c>
      <c r="AN54" s="43" t="e">
        <f t="shared" si="15"/>
        <v>#REF!</v>
      </c>
      <c r="AO54" s="43" t="e">
        <f t="shared" si="15"/>
        <v>#REF!</v>
      </c>
      <c r="AP54" s="43" t="e">
        <f t="shared" si="15"/>
        <v>#REF!</v>
      </c>
      <c r="AQ54" s="43" t="e">
        <f t="shared" si="15"/>
        <v>#REF!</v>
      </c>
      <c r="AR54" s="43" t="e">
        <f t="shared" si="15"/>
        <v>#REF!</v>
      </c>
      <c r="AS54" s="43" t="e">
        <f t="shared" si="15"/>
        <v>#REF!</v>
      </c>
      <c r="AT54" s="43" t="e">
        <f t="shared" si="15"/>
        <v>#REF!</v>
      </c>
      <c r="AU54" s="43" t="e">
        <f t="shared" si="15"/>
        <v>#REF!</v>
      </c>
      <c r="AV54" s="43" t="e">
        <f t="shared" si="15"/>
        <v>#REF!</v>
      </c>
      <c r="AW54" s="43" t="e">
        <f t="shared" si="15"/>
        <v>#REF!</v>
      </c>
      <c r="AX54" s="43" t="e">
        <f t="shared" si="15"/>
        <v>#REF!</v>
      </c>
      <c r="AY54" s="43" t="e">
        <f t="shared" si="15"/>
        <v>#REF!</v>
      </c>
      <c r="AZ54" s="43" t="e">
        <f t="shared" si="15"/>
        <v>#REF!</v>
      </c>
      <c r="BA54" s="43" t="e">
        <f t="shared" si="15"/>
        <v>#REF!</v>
      </c>
      <c r="BB54" s="43" t="e">
        <f t="shared" si="15"/>
        <v>#REF!</v>
      </c>
      <c r="BC54" s="43" t="e">
        <f t="shared" si="15"/>
        <v>#REF!</v>
      </c>
      <c r="BD54" s="43" t="e">
        <f t="shared" si="15"/>
        <v>#REF!</v>
      </c>
      <c r="BE54" s="43" t="e">
        <f t="shared" si="15"/>
        <v>#REF!</v>
      </c>
      <c r="BF54" s="43" t="e">
        <f t="shared" si="15"/>
        <v>#REF!</v>
      </c>
      <c r="BG54" s="43" t="e">
        <f t="shared" si="15"/>
        <v>#REF!</v>
      </c>
      <c r="BH54" s="43" t="e">
        <f t="shared" si="15"/>
        <v>#REF!</v>
      </c>
      <c r="BI54" s="43" t="e">
        <f t="shared" si="15"/>
        <v>#REF!</v>
      </c>
      <c r="BJ54" s="43" t="e">
        <f t="shared" si="15"/>
        <v>#REF!</v>
      </c>
      <c r="BK54" s="43" t="e">
        <f t="shared" si="15"/>
        <v>#REF!</v>
      </c>
      <c r="BL54" s="43" t="e">
        <f t="shared" si="15"/>
        <v>#REF!</v>
      </c>
      <c r="BM54" s="43" t="e">
        <f t="shared" si="15"/>
        <v>#REF!</v>
      </c>
      <c r="BN54" s="43" t="e">
        <f t="shared" si="15"/>
        <v>#REF!</v>
      </c>
      <c r="BO54" s="43" t="e">
        <f>BO22*0.85+25</f>
        <v>#REF!</v>
      </c>
      <c r="BP54" s="43" t="e">
        <f>BP22*0.85+25</f>
        <v>#REF!</v>
      </c>
      <c r="BQ54" s="43" t="e">
        <f>BQ22*0.85+25</f>
        <v>#REF!</v>
      </c>
    </row>
    <row r="55" spans="1:69" s="36" customFormat="1" ht="12" customHeight="1" x14ac:dyDescent="0.2">
      <c r="A55" s="145" t="str">
        <f t="shared" si="2"/>
        <v xml:space="preserve">Улучшенные апартаменты с двумя спальнями / 2 Bedroom Superior Apartments </v>
      </c>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row>
    <row r="56" spans="1:69" s="36" customFormat="1" ht="12" customHeight="1" x14ac:dyDescent="0.2">
      <c r="A56" s="52">
        <f t="shared" si="2"/>
        <v>1</v>
      </c>
      <c r="B56" s="43" t="e">
        <f>B24*0.85+25</f>
        <v>#REF!</v>
      </c>
      <c r="C56" s="43" t="e">
        <f t="shared" ref="C56:BN56" si="16">C24*0.85+25</f>
        <v>#REF!</v>
      </c>
      <c r="D56" s="43" t="e">
        <f t="shared" si="16"/>
        <v>#REF!</v>
      </c>
      <c r="E56" s="43" t="e">
        <f t="shared" si="16"/>
        <v>#REF!</v>
      </c>
      <c r="F56" s="43" t="e">
        <f t="shared" si="16"/>
        <v>#REF!</v>
      </c>
      <c r="G56" s="43" t="e">
        <f t="shared" si="16"/>
        <v>#REF!</v>
      </c>
      <c r="H56" s="43" t="e">
        <f t="shared" si="16"/>
        <v>#REF!</v>
      </c>
      <c r="I56" s="43" t="e">
        <f t="shared" si="16"/>
        <v>#REF!</v>
      </c>
      <c r="J56" s="43" t="e">
        <f t="shared" si="16"/>
        <v>#REF!</v>
      </c>
      <c r="K56" s="43" t="e">
        <f t="shared" si="16"/>
        <v>#REF!</v>
      </c>
      <c r="L56" s="43" t="e">
        <f t="shared" si="16"/>
        <v>#REF!</v>
      </c>
      <c r="M56" s="43" t="e">
        <f t="shared" si="16"/>
        <v>#REF!</v>
      </c>
      <c r="N56" s="43" t="e">
        <f t="shared" si="16"/>
        <v>#REF!</v>
      </c>
      <c r="O56" s="43" t="e">
        <f t="shared" si="16"/>
        <v>#REF!</v>
      </c>
      <c r="P56" s="43" t="e">
        <f t="shared" si="16"/>
        <v>#REF!</v>
      </c>
      <c r="Q56" s="43" t="e">
        <f t="shared" si="16"/>
        <v>#REF!</v>
      </c>
      <c r="R56" s="43" t="e">
        <f t="shared" si="16"/>
        <v>#REF!</v>
      </c>
      <c r="S56" s="43" t="e">
        <f t="shared" si="16"/>
        <v>#REF!</v>
      </c>
      <c r="T56" s="43" t="e">
        <f t="shared" si="16"/>
        <v>#REF!</v>
      </c>
      <c r="U56" s="43" t="e">
        <f t="shared" si="16"/>
        <v>#REF!</v>
      </c>
      <c r="V56" s="43" t="e">
        <f t="shared" si="16"/>
        <v>#REF!</v>
      </c>
      <c r="W56" s="43" t="e">
        <f t="shared" si="16"/>
        <v>#REF!</v>
      </c>
      <c r="X56" s="43" t="e">
        <f t="shared" si="16"/>
        <v>#REF!</v>
      </c>
      <c r="Y56" s="43" t="e">
        <f t="shared" si="16"/>
        <v>#REF!</v>
      </c>
      <c r="Z56" s="43" t="e">
        <f t="shared" si="16"/>
        <v>#REF!</v>
      </c>
      <c r="AA56" s="43" t="e">
        <f t="shared" si="16"/>
        <v>#REF!</v>
      </c>
      <c r="AB56" s="43" t="e">
        <f t="shared" si="16"/>
        <v>#REF!</v>
      </c>
      <c r="AC56" s="43" t="e">
        <f t="shared" si="16"/>
        <v>#REF!</v>
      </c>
      <c r="AD56" s="43" t="e">
        <f t="shared" si="16"/>
        <v>#REF!</v>
      </c>
      <c r="AE56" s="43" t="e">
        <f t="shared" si="16"/>
        <v>#REF!</v>
      </c>
      <c r="AF56" s="43" t="e">
        <f t="shared" si="16"/>
        <v>#REF!</v>
      </c>
      <c r="AG56" s="43" t="e">
        <f t="shared" si="16"/>
        <v>#REF!</v>
      </c>
      <c r="AH56" s="43" t="e">
        <f t="shared" si="16"/>
        <v>#REF!</v>
      </c>
      <c r="AI56" s="43" t="e">
        <f t="shared" si="16"/>
        <v>#REF!</v>
      </c>
      <c r="AJ56" s="43" t="e">
        <f t="shared" si="16"/>
        <v>#REF!</v>
      </c>
      <c r="AK56" s="43" t="e">
        <f t="shared" si="16"/>
        <v>#REF!</v>
      </c>
      <c r="AL56" s="43" t="e">
        <f t="shared" si="16"/>
        <v>#REF!</v>
      </c>
      <c r="AM56" s="43" t="e">
        <f t="shared" si="16"/>
        <v>#REF!</v>
      </c>
      <c r="AN56" s="43" t="e">
        <f t="shared" si="16"/>
        <v>#REF!</v>
      </c>
      <c r="AO56" s="43" t="e">
        <f t="shared" si="16"/>
        <v>#REF!</v>
      </c>
      <c r="AP56" s="43" t="e">
        <f t="shared" si="16"/>
        <v>#REF!</v>
      </c>
      <c r="AQ56" s="43" t="e">
        <f t="shared" si="16"/>
        <v>#REF!</v>
      </c>
      <c r="AR56" s="43" t="e">
        <f t="shared" si="16"/>
        <v>#REF!</v>
      </c>
      <c r="AS56" s="43" t="e">
        <f t="shared" si="16"/>
        <v>#REF!</v>
      </c>
      <c r="AT56" s="43" t="e">
        <f t="shared" si="16"/>
        <v>#REF!</v>
      </c>
      <c r="AU56" s="43" t="e">
        <f t="shared" si="16"/>
        <v>#REF!</v>
      </c>
      <c r="AV56" s="43" t="e">
        <f t="shared" si="16"/>
        <v>#REF!</v>
      </c>
      <c r="AW56" s="43" t="e">
        <f t="shared" si="16"/>
        <v>#REF!</v>
      </c>
      <c r="AX56" s="43" t="e">
        <f t="shared" si="16"/>
        <v>#REF!</v>
      </c>
      <c r="AY56" s="43" t="e">
        <f t="shared" si="16"/>
        <v>#REF!</v>
      </c>
      <c r="AZ56" s="43" t="e">
        <f t="shared" si="16"/>
        <v>#REF!</v>
      </c>
      <c r="BA56" s="43" t="e">
        <f t="shared" si="16"/>
        <v>#REF!</v>
      </c>
      <c r="BB56" s="43" t="e">
        <f t="shared" si="16"/>
        <v>#REF!</v>
      </c>
      <c r="BC56" s="43" t="e">
        <f t="shared" si="16"/>
        <v>#REF!</v>
      </c>
      <c r="BD56" s="43" t="e">
        <f t="shared" si="16"/>
        <v>#REF!</v>
      </c>
      <c r="BE56" s="43" t="e">
        <f t="shared" si="16"/>
        <v>#REF!</v>
      </c>
      <c r="BF56" s="43" t="e">
        <f t="shared" si="16"/>
        <v>#REF!</v>
      </c>
      <c r="BG56" s="43" t="e">
        <f t="shared" si="16"/>
        <v>#REF!</v>
      </c>
      <c r="BH56" s="43" t="e">
        <f t="shared" si="16"/>
        <v>#REF!</v>
      </c>
      <c r="BI56" s="43" t="e">
        <f t="shared" si="16"/>
        <v>#REF!</v>
      </c>
      <c r="BJ56" s="43" t="e">
        <f t="shared" si="16"/>
        <v>#REF!</v>
      </c>
      <c r="BK56" s="43" t="e">
        <f t="shared" si="16"/>
        <v>#REF!</v>
      </c>
      <c r="BL56" s="43" t="e">
        <f t="shared" si="16"/>
        <v>#REF!</v>
      </c>
      <c r="BM56" s="43" t="e">
        <f t="shared" si="16"/>
        <v>#REF!</v>
      </c>
      <c r="BN56" s="43" t="e">
        <f t="shared" si="16"/>
        <v>#REF!</v>
      </c>
      <c r="BO56" s="43" t="e">
        <f>BO24*0.85+25</f>
        <v>#REF!</v>
      </c>
      <c r="BP56" s="43" t="e">
        <f>BP24*0.85+25</f>
        <v>#REF!</v>
      </c>
      <c r="BQ56" s="43" t="e">
        <f>BQ24*0.85+25</f>
        <v>#REF!</v>
      </c>
    </row>
    <row r="57" spans="1:69" s="36" customFormat="1" ht="12" customHeight="1" x14ac:dyDescent="0.2">
      <c r="A57" s="145" t="str">
        <f t="shared" si="2"/>
        <v xml:space="preserve">Апартаменты с тремя спальнями / 3 Bedroom Apartments </v>
      </c>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row>
    <row r="58" spans="1:69" s="36" customFormat="1" ht="12" customHeight="1" x14ac:dyDescent="0.2">
      <c r="A58" s="52">
        <f t="shared" si="2"/>
        <v>1</v>
      </c>
      <c r="B58" s="43" t="e">
        <f>B26*0.85+25</f>
        <v>#REF!</v>
      </c>
      <c r="C58" s="43" t="e">
        <f t="shared" ref="C58:BN58" si="17">C26*0.85+25</f>
        <v>#REF!</v>
      </c>
      <c r="D58" s="43" t="e">
        <f t="shared" si="17"/>
        <v>#REF!</v>
      </c>
      <c r="E58" s="43" t="e">
        <f t="shared" si="17"/>
        <v>#REF!</v>
      </c>
      <c r="F58" s="43" t="e">
        <f t="shared" si="17"/>
        <v>#REF!</v>
      </c>
      <c r="G58" s="43" t="e">
        <f t="shared" si="17"/>
        <v>#REF!</v>
      </c>
      <c r="H58" s="43" t="e">
        <f t="shared" si="17"/>
        <v>#REF!</v>
      </c>
      <c r="I58" s="43" t="e">
        <f t="shared" si="17"/>
        <v>#REF!</v>
      </c>
      <c r="J58" s="43" t="e">
        <f t="shared" si="17"/>
        <v>#REF!</v>
      </c>
      <c r="K58" s="43" t="e">
        <f t="shared" si="17"/>
        <v>#REF!</v>
      </c>
      <c r="L58" s="43" t="e">
        <f t="shared" si="17"/>
        <v>#REF!</v>
      </c>
      <c r="M58" s="43" t="e">
        <f t="shared" si="17"/>
        <v>#REF!</v>
      </c>
      <c r="N58" s="43" t="e">
        <f t="shared" si="17"/>
        <v>#REF!</v>
      </c>
      <c r="O58" s="43" t="e">
        <f t="shared" si="17"/>
        <v>#REF!</v>
      </c>
      <c r="P58" s="43" t="e">
        <f t="shared" si="17"/>
        <v>#REF!</v>
      </c>
      <c r="Q58" s="43" t="e">
        <f t="shared" si="17"/>
        <v>#REF!</v>
      </c>
      <c r="R58" s="43" t="e">
        <f t="shared" si="17"/>
        <v>#REF!</v>
      </c>
      <c r="S58" s="43" t="e">
        <f t="shared" si="17"/>
        <v>#REF!</v>
      </c>
      <c r="T58" s="43" t="e">
        <f t="shared" si="17"/>
        <v>#REF!</v>
      </c>
      <c r="U58" s="43" t="e">
        <f t="shared" si="17"/>
        <v>#REF!</v>
      </c>
      <c r="V58" s="43" t="e">
        <f t="shared" si="17"/>
        <v>#REF!</v>
      </c>
      <c r="W58" s="43" t="e">
        <f t="shared" si="17"/>
        <v>#REF!</v>
      </c>
      <c r="X58" s="43" t="e">
        <f t="shared" si="17"/>
        <v>#REF!</v>
      </c>
      <c r="Y58" s="43" t="e">
        <f t="shared" si="17"/>
        <v>#REF!</v>
      </c>
      <c r="Z58" s="43" t="e">
        <f t="shared" si="17"/>
        <v>#REF!</v>
      </c>
      <c r="AA58" s="43" t="e">
        <f t="shared" si="17"/>
        <v>#REF!</v>
      </c>
      <c r="AB58" s="43" t="e">
        <f t="shared" si="17"/>
        <v>#REF!</v>
      </c>
      <c r="AC58" s="43" t="e">
        <f t="shared" si="17"/>
        <v>#REF!</v>
      </c>
      <c r="AD58" s="43" t="e">
        <f t="shared" si="17"/>
        <v>#REF!</v>
      </c>
      <c r="AE58" s="43" t="e">
        <f t="shared" si="17"/>
        <v>#REF!</v>
      </c>
      <c r="AF58" s="43" t="e">
        <f t="shared" si="17"/>
        <v>#REF!</v>
      </c>
      <c r="AG58" s="43" t="e">
        <f t="shared" si="17"/>
        <v>#REF!</v>
      </c>
      <c r="AH58" s="43" t="e">
        <f t="shared" si="17"/>
        <v>#REF!</v>
      </c>
      <c r="AI58" s="43" t="e">
        <f t="shared" si="17"/>
        <v>#REF!</v>
      </c>
      <c r="AJ58" s="43" t="e">
        <f t="shared" si="17"/>
        <v>#REF!</v>
      </c>
      <c r="AK58" s="43" t="e">
        <f t="shared" si="17"/>
        <v>#REF!</v>
      </c>
      <c r="AL58" s="43" t="e">
        <f t="shared" si="17"/>
        <v>#REF!</v>
      </c>
      <c r="AM58" s="43" t="e">
        <f t="shared" si="17"/>
        <v>#REF!</v>
      </c>
      <c r="AN58" s="43" t="e">
        <f t="shared" si="17"/>
        <v>#REF!</v>
      </c>
      <c r="AO58" s="43" t="e">
        <f t="shared" si="17"/>
        <v>#REF!</v>
      </c>
      <c r="AP58" s="43" t="e">
        <f t="shared" si="17"/>
        <v>#REF!</v>
      </c>
      <c r="AQ58" s="43" t="e">
        <f t="shared" si="17"/>
        <v>#REF!</v>
      </c>
      <c r="AR58" s="43" t="e">
        <f t="shared" si="17"/>
        <v>#REF!</v>
      </c>
      <c r="AS58" s="43" t="e">
        <f t="shared" si="17"/>
        <v>#REF!</v>
      </c>
      <c r="AT58" s="43" t="e">
        <f t="shared" si="17"/>
        <v>#REF!</v>
      </c>
      <c r="AU58" s="43" t="e">
        <f t="shared" si="17"/>
        <v>#REF!</v>
      </c>
      <c r="AV58" s="43" t="e">
        <f t="shared" si="17"/>
        <v>#REF!</v>
      </c>
      <c r="AW58" s="43" t="e">
        <f t="shared" si="17"/>
        <v>#REF!</v>
      </c>
      <c r="AX58" s="43" t="e">
        <f t="shared" si="17"/>
        <v>#REF!</v>
      </c>
      <c r="AY58" s="43" t="e">
        <f t="shared" si="17"/>
        <v>#REF!</v>
      </c>
      <c r="AZ58" s="43" t="e">
        <f t="shared" si="17"/>
        <v>#REF!</v>
      </c>
      <c r="BA58" s="43" t="e">
        <f t="shared" si="17"/>
        <v>#REF!</v>
      </c>
      <c r="BB58" s="43" t="e">
        <f t="shared" si="17"/>
        <v>#REF!</v>
      </c>
      <c r="BC58" s="43" t="e">
        <f t="shared" si="17"/>
        <v>#REF!</v>
      </c>
      <c r="BD58" s="43" t="e">
        <f t="shared" si="17"/>
        <v>#REF!</v>
      </c>
      <c r="BE58" s="43" t="e">
        <f t="shared" si="17"/>
        <v>#REF!</v>
      </c>
      <c r="BF58" s="43" t="e">
        <f t="shared" si="17"/>
        <v>#REF!</v>
      </c>
      <c r="BG58" s="43" t="e">
        <f t="shared" si="17"/>
        <v>#REF!</v>
      </c>
      <c r="BH58" s="43" t="e">
        <f t="shared" si="17"/>
        <v>#REF!</v>
      </c>
      <c r="BI58" s="43" t="e">
        <f t="shared" si="17"/>
        <v>#REF!</v>
      </c>
      <c r="BJ58" s="43" t="e">
        <f t="shared" si="17"/>
        <v>#REF!</v>
      </c>
      <c r="BK58" s="43" t="e">
        <f t="shared" si="17"/>
        <v>#REF!</v>
      </c>
      <c r="BL58" s="43" t="e">
        <f t="shared" si="17"/>
        <v>#REF!</v>
      </c>
      <c r="BM58" s="43" t="e">
        <f t="shared" si="17"/>
        <v>#REF!</v>
      </c>
      <c r="BN58" s="43" t="e">
        <f t="shared" si="17"/>
        <v>#REF!</v>
      </c>
      <c r="BO58" s="43" t="e">
        <f>BO26*0.85+25</f>
        <v>#REF!</v>
      </c>
      <c r="BP58" s="43" t="e">
        <f>BP26*0.85+25</f>
        <v>#REF!</v>
      </c>
      <c r="BQ58" s="43" t="e">
        <f>BQ26*0.85+25</f>
        <v>#REF!</v>
      </c>
    </row>
    <row r="59" spans="1:69" s="36" customFormat="1" ht="12" customHeight="1" x14ac:dyDescent="0.2">
      <c r="A59" s="145" t="str">
        <f t="shared" si="2"/>
        <v xml:space="preserve">Апартаменты с четырьмя  спальнями / 4 Bedroom Apartments </v>
      </c>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row>
    <row r="60" spans="1:69" s="36" customFormat="1" ht="12" customHeight="1" x14ac:dyDescent="0.2">
      <c r="A60" s="52" t="str">
        <f t="shared" si="2"/>
        <v>от 1 до 8</v>
      </c>
      <c r="B60" s="43" t="e">
        <f>B28*0.85+25</f>
        <v>#REF!</v>
      </c>
      <c r="C60" s="43" t="e">
        <f t="shared" ref="C60:BN60" si="18">C28*0.85+25</f>
        <v>#REF!</v>
      </c>
      <c r="D60" s="43" t="e">
        <f t="shared" si="18"/>
        <v>#REF!</v>
      </c>
      <c r="E60" s="43" t="e">
        <f t="shared" si="18"/>
        <v>#REF!</v>
      </c>
      <c r="F60" s="43" t="e">
        <f t="shared" si="18"/>
        <v>#REF!</v>
      </c>
      <c r="G60" s="43" t="e">
        <f t="shared" si="18"/>
        <v>#REF!</v>
      </c>
      <c r="H60" s="43" t="e">
        <f t="shared" si="18"/>
        <v>#REF!</v>
      </c>
      <c r="I60" s="43" t="e">
        <f t="shared" si="18"/>
        <v>#REF!</v>
      </c>
      <c r="J60" s="43" t="e">
        <f t="shared" si="18"/>
        <v>#REF!</v>
      </c>
      <c r="K60" s="43" t="e">
        <f t="shared" si="18"/>
        <v>#REF!</v>
      </c>
      <c r="L60" s="43" t="e">
        <f t="shared" si="18"/>
        <v>#REF!</v>
      </c>
      <c r="M60" s="43" t="e">
        <f t="shared" si="18"/>
        <v>#REF!</v>
      </c>
      <c r="N60" s="43" t="e">
        <f t="shared" si="18"/>
        <v>#REF!</v>
      </c>
      <c r="O60" s="43" t="e">
        <f t="shared" si="18"/>
        <v>#REF!</v>
      </c>
      <c r="P60" s="43" t="e">
        <f t="shared" si="18"/>
        <v>#REF!</v>
      </c>
      <c r="Q60" s="43" t="e">
        <f t="shared" si="18"/>
        <v>#REF!</v>
      </c>
      <c r="R60" s="43" t="e">
        <f t="shared" si="18"/>
        <v>#REF!</v>
      </c>
      <c r="S60" s="43" t="e">
        <f t="shared" si="18"/>
        <v>#REF!</v>
      </c>
      <c r="T60" s="43" t="e">
        <f t="shared" si="18"/>
        <v>#REF!</v>
      </c>
      <c r="U60" s="43" t="e">
        <f t="shared" si="18"/>
        <v>#REF!</v>
      </c>
      <c r="V60" s="43" t="e">
        <f t="shared" si="18"/>
        <v>#REF!</v>
      </c>
      <c r="W60" s="43" t="e">
        <f t="shared" si="18"/>
        <v>#REF!</v>
      </c>
      <c r="X60" s="43" t="e">
        <f t="shared" si="18"/>
        <v>#REF!</v>
      </c>
      <c r="Y60" s="43" t="e">
        <f t="shared" si="18"/>
        <v>#REF!</v>
      </c>
      <c r="Z60" s="43" t="e">
        <f t="shared" si="18"/>
        <v>#REF!</v>
      </c>
      <c r="AA60" s="43" t="e">
        <f t="shared" si="18"/>
        <v>#REF!</v>
      </c>
      <c r="AB60" s="43" t="e">
        <f t="shared" si="18"/>
        <v>#REF!</v>
      </c>
      <c r="AC60" s="43" t="e">
        <f t="shared" si="18"/>
        <v>#REF!</v>
      </c>
      <c r="AD60" s="43" t="e">
        <f t="shared" si="18"/>
        <v>#REF!</v>
      </c>
      <c r="AE60" s="43" t="e">
        <f t="shared" si="18"/>
        <v>#REF!</v>
      </c>
      <c r="AF60" s="43" t="e">
        <f t="shared" si="18"/>
        <v>#REF!</v>
      </c>
      <c r="AG60" s="43" t="e">
        <f t="shared" si="18"/>
        <v>#REF!</v>
      </c>
      <c r="AH60" s="43" t="e">
        <f t="shared" si="18"/>
        <v>#REF!</v>
      </c>
      <c r="AI60" s="43" t="e">
        <f t="shared" si="18"/>
        <v>#REF!</v>
      </c>
      <c r="AJ60" s="43" t="e">
        <f t="shared" si="18"/>
        <v>#REF!</v>
      </c>
      <c r="AK60" s="43" t="e">
        <f t="shared" si="18"/>
        <v>#REF!</v>
      </c>
      <c r="AL60" s="43" t="e">
        <f t="shared" si="18"/>
        <v>#REF!</v>
      </c>
      <c r="AM60" s="43" t="e">
        <f t="shared" si="18"/>
        <v>#REF!</v>
      </c>
      <c r="AN60" s="43" t="e">
        <f t="shared" si="18"/>
        <v>#REF!</v>
      </c>
      <c r="AO60" s="43" t="e">
        <f t="shared" si="18"/>
        <v>#REF!</v>
      </c>
      <c r="AP60" s="43" t="e">
        <f t="shared" si="18"/>
        <v>#REF!</v>
      </c>
      <c r="AQ60" s="43" t="e">
        <f t="shared" si="18"/>
        <v>#REF!</v>
      </c>
      <c r="AR60" s="43" t="e">
        <f t="shared" si="18"/>
        <v>#REF!</v>
      </c>
      <c r="AS60" s="43" t="e">
        <f t="shared" si="18"/>
        <v>#REF!</v>
      </c>
      <c r="AT60" s="43" t="e">
        <f t="shared" si="18"/>
        <v>#REF!</v>
      </c>
      <c r="AU60" s="43" t="e">
        <f t="shared" si="18"/>
        <v>#REF!</v>
      </c>
      <c r="AV60" s="43" t="e">
        <f t="shared" si="18"/>
        <v>#REF!</v>
      </c>
      <c r="AW60" s="43" t="e">
        <f t="shared" si="18"/>
        <v>#REF!</v>
      </c>
      <c r="AX60" s="43" t="e">
        <f t="shared" si="18"/>
        <v>#REF!</v>
      </c>
      <c r="AY60" s="43" t="e">
        <f t="shared" si="18"/>
        <v>#REF!</v>
      </c>
      <c r="AZ60" s="43" t="e">
        <f t="shared" si="18"/>
        <v>#REF!</v>
      </c>
      <c r="BA60" s="43" t="e">
        <f t="shared" si="18"/>
        <v>#REF!</v>
      </c>
      <c r="BB60" s="43" t="e">
        <f t="shared" si="18"/>
        <v>#REF!</v>
      </c>
      <c r="BC60" s="43" t="e">
        <f t="shared" si="18"/>
        <v>#REF!</v>
      </c>
      <c r="BD60" s="43" t="e">
        <f t="shared" si="18"/>
        <v>#REF!</v>
      </c>
      <c r="BE60" s="43" t="e">
        <f t="shared" si="18"/>
        <v>#REF!</v>
      </c>
      <c r="BF60" s="43" t="e">
        <f t="shared" si="18"/>
        <v>#REF!</v>
      </c>
      <c r="BG60" s="43" t="e">
        <f t="shared" si="18"/>
        <v>#REF!</v>
      </c>
      <c r="BH60" s="43" t="e">
        <f t="shared" si="18"/>
        <v>#REF!</v>
      </c>
      <c r="BI60" s="43" t="e">
        <f t="shared" si="18"/>
        <v>#REF!</v>
      </c>
      <c r="BJ60" s="43" t="e">
        <f t="shared" si="18"/>
        <v>#REF!</v>
      </c>
      <c r="BK60" s="43" t="e">
        <f t="shared" si="18"/>
        <v>#REF!</v>
      </c>
      <c r="BL60" s="43" t="e">
        <f t="shared" si="18"/>
        <v>#REF!</v>
      </c>
      <c r="BM60" s="43" t="e">
        <f t="shared" si="18"/>
        <v>#REF!</v>
      </c>
      <c r="BN60" s="43" t="e">
        <f t="shared" si="18"/>
        <v>#REF!</v>
      </c>
      <c r="BO60" s="43" t="e">
        <f>BO28*0.85+25</f>
        <v>#REF!</v>
      </c>
      <c r="BP60" s="43" t="e">
        <f>BP28*0.85+25</f>
        <v>#REF!</v>
      </c>
      <c r="BQ60" s="43" t="e">
        <f>BQ28*0.85+25</f>
        <v>#REF!</v>
      </c>
    </row>
    <row r="61" spans="1:69" s="36" customFormat="1" ht="12" customHeight="1" x14ac:dyDescent="0.2">
      <c r="A61" s="43" t="str">
        <f t="shared" si="2"/>
        <v>Президентский Люкс/ Presidential Suite</v>
      </c>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row>
    <row r="62" spans="1:69" s="36" customFormat="1" ht="12" customHeight="1" x14ac:dyDescent="0.2">
      <c r="A62" s="52">
        <f t="shared" si="2"/>
        <v>1</v>
      </c>
      <c r="B62" s="43" t="e">
        <f>B30*0.85+25</f>
        <v>#REF!</v>
      </c>
      <c r="C62" s="43" t="e">
        <f t="shared" ref="C62:BN62" si="19">C30*0.85+25</f>
        <v>#REF!</v>
      </c>
      <c r="D62" s="43" t="e">
        <f t="shared" si="19"/>
        <v>#REF!</v>
      </c>
      <c r="E62" s="43" t="e">
        <f t="shared" si="19"/>
        <v>#REF!</v>
      </c>
      <c r="F62" s="43" t="e">
        <f t="shared" si="19"/>
        <v>#REF!</v>
      </c>
      <c r="G62" s="43" t="e">
        <f t="shared" si="19"/>
        <v>#REF!</v>
      </c>
      <c r="H62" s="43" t="e">
        <f t="shared" si="19"/>
        <v>#REF!</v>
      </c>
      <c r="I62" s="43" t="e">
        <f t="shared" si="19"/>
        <v>#REF!</v>
      </c>
      <c r="J62" s="43" t="e">
        <f t="shared" si="19"/>
        <v>#REF!</v>
      </c>
      <c r="K62" s="43" t="e">
        <f t="shared" si="19"/>
        <v>#REF!</v>
      </c>
      <c r="L62" s="43" t="e">
        <f t="shared" si="19"/>
        <v>#REF!</v>
      </c>
      <c r="M62" s="43" t="e">
        <f t="shared" si="19"/>
        <v>#REF!</v>
      </c>
      <c r="N62" s="43" t="e">
        <f t="shared" si="19"/>
        <v>#REF!</v>
      </c>
      <c r="O62" s="43" t="e">
        <f t="shared" si="19"/>
        <v>#REF!</v>
      </c>
      <c r="P62" s="43" t="e">
        <f t="shared" si="19"/>
        <v>#REF!</v>
      </c>
      <c r="Q62" s="43" t="e">
        <f t="shared" si="19"/>
        <v>#REF!</v>
      </c>
      <c r="R62" s="43" t="e">
        <f t="shared" si="19"/>
        <v>#REF!</v>
      </c>
      <c r="S62" s="43" t="e">
        <f t="shared" si="19"/>
        <v>#REF!</v>
      </c>
      <c r="T62" s="43" t="e">
        <f t="shared" si="19"/>
        <v>#REF!</v>
      </c>
      <c r="U62" s="43" t="e">
        <f t="shared" si="19"/>
        <v>#REF!</v>
      </c>
      <c r="V62" s="43" t="e">
        <f t="shared" si="19"/>
        <v>#REF!</v>
      </c>
      <c r="W62" s="43" t="e">
        <f t="shared" si="19"/>
        <v>#REF!</v>
      </c>
      <c r="X62" s="43" t="e">
        <f t="shared" si="19"/>
        <v>#REF!</v>
      </c>
      <c r="Y62" s="43" t="e">
        <f t="shared" si="19"/>
        <v>#REF!</v>
      </c>
      <c r="Z62" s="43" t="e">
        <f t="shared" si="19"/>
        <v>#REF!</v>
      </c>
      <c r="AA62" s="43" t="e">
        <f t="shared" si="19"/>
        <v>#REF!</v>
      </c>
      <c r="AB62" s="43" t="e">
        <f t="shared" si="19"/>
        <v>#REF!</v>
      </c>
      <c r="AC62" s="43" t="e">
        <f t="shared" si="19"/>
        <v>#REF!</v>
      </c>
      <c r="AD62" s="43" t="e">
        <f t="shared" si="19"/>
        <v>#REF!</v>
      </c>
      <c r="AE62" s="43" t="e">
        <f t="shared" si="19"/>
        <v>#REF!</v>
      </c>
      <c r="AF62" s="43" t="e">
        <f t="shared" si="19"/>
        <v>#REF!</v>
      </c>
      <c r="AG62" s="43" t="e">
        <f t="shared" si="19"/>
        <v>#REF!</v>
      </c>
      <c r="AH62" s="43" t="e">
        <f t="shared" si="19"/>
        <v>#REF!</v>
      </c>
      <c r="AI62" s="43" t="e">
        <f t="shared" si="19"/>
        <v>#REF!</v>
      </c>
      <c r="AJ62" s="43" t="e">
        <f t="shared" si="19"/>
        <v>#REF!</v>
      </c>
      <c r="AK62" s="43" t="e">
        <f t="shared" si="19"/>
        <v>#REF!</v>
      </c>
      <c r="AL62" s="43" t="e">
        <f t="shared" si="19"/>
        <v>#REF!</v>
      </c>
      <c r="AM62" s="43" t="e">
        <f t="shared" si="19"/>
        <v>#REF!</v>
      </c>
      <c r="AN62" s="43" t="e">
        <f t="shared" si="19"/>
        <v>#REF!</v>
      </c>
      <c r="AO62" s="43" t="e">
        <f t="shared" si="19"/>
        <v>#REF!</v>
      </c>
      <c r="AP62" s="43" t="e">
        <f t="shared" si="19"/>
        <v>#REF!</v>
      </c>
      <c r="AQ62" s="43" t="e">
        <f t="shared" si="19"/>
        <v>#REF!</v>
      </c>
      <c r="AR62" s="43" t="e">
        <f t="shared" si="19"/>
        <v>#REF!</v>
      </c>
      <c r="AS62" s="43" t="e">
        <f t="shared" si="19"/>
        <v>#REF!</v>
      </c>
      <c r="AT62" s="43" t="e">
        <f t="shared" si="19"/>
        <v>#REF!</v>
      </c>
      <c r="AU62" s="43" t="e">
        <f t="shared" si="19"/>
        <v>#REF!</v>
      </c>
      <c r="AV62" s="43" t="e">
        <f t="shared" si="19"/>
        <v>#REF!</v>
      </c>
      <c r="AW62" s="43" t="e">
        <f t="shared" si="19"/>
        <v>#REF!</v>
      </c>
      <c r="AX62" s="43" t="e">
        <f t="shared" si="19"/>
        <v>#REF!</v>
      </c>
      <c r="AY62" s="43" t="e">
        <f t="shared" si="19"/>
        <v>#REF!</v>
      </c>
      <c r="AZ62" s="43" t="e">
        <f t="shared" si="19"/>
        <v>#REF!</v>
      </c>
      <c r="BA62" s="43" t="e">
        <f t="shared" si="19"/>
        <v>#REF!</v>
      </c>
      <c r="BB62" s="43" t="e">
        <f t="shared" si="19"/>
        <v>#REF!</v>
      </c>
      <c r="BC62" s="43" t="e">
        <f t="shared" si="19"/>
        <v>#REF!</v>
      </c>
      <c r="BD62" s="43" t="e">
        <f t="shared" si="19"/>
        <v>#REF!</v>
      </c>
      <c r="BE62" s="43" t="e">
        <f t="shared" si="19"/>
        <v>#REF!</v>
      </c>
      <c r="BF62" s="43" t="e">
        <f t="shared" si="19"/>
        <v>#REF!</v>
      </c>
      <c r="BG62" s="43" t="e">
        <f t="shared" si="19"/>
        <v>#REF!</v>
      </c>
      <c r="BH62" s="43" t="e">
        <f t="shared" si="19"/>
        <v>#REF!</v>
      </c>
      <c r="BI62" s="43" t="e">
        <f t="shared" si="19"/>
        <v>#REF!</v>
      </c>
      <c r="BJ62" s="43" t="e">
        <f t="shared" si="19"/>
        <v>#REF!</v>
      </c>
      <c r="BK62" s="43" t="e">
        <f t="shared" si="19"/>
        <v>#REF!</v>
      </c>
      <c r="BL62" s="43" t="e">
        <f t="shared" si="19"/>
        <v>#REF!</v>
      </c>
      <c r="BM62" s="43" t="e">
        <f t="shared" si="19"/>
        <v>#REF!</v>
      </c>
      <c r="BN62" s="43" t="e">
        <f t="shared" si="19"/>
        <v>#REF!</v>
      </c>
      <c r="BO62" s="43" t="e">
        <f>BO30*0.85+25</f>
        <v>#REF!</v>
      </c>
      <c r="BP62" s="43" t="e">
        <f>BP30*0.85+25</f>
        <v>#REF!</v>
      </c>
      <c r="BQ62" s="43" t="e">
        <f>BQ30*0.85+25</f>
        <v>#REF!</v>
      </c>
    </row>
    <row r="63" spans="1:69" s="36" customFormat="1" ht="12" customHeight="1" x14ac:dyDescent="0.2">
      <c r="A63" s="145" t="str">
        <f t="shared" si="2"/>
        <v>Пентхаус с тремя спальнями / Penthouse 3 bedrooms</v>
      </c>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row>
    <row r="64" spans="1:69" s="36" customFormat="1" ht="12" customHeight="1" x14ac:dyDescent="0.2">
      <c r="A64" s="52">
        <f t="shared" si="2"/>
        <v>1</v>
      </c>
      <c r="B64" s="43" t="e">
        <f>B32*0.85+25</f>
        <v>#REF!</v>
      </c>
      <c r="C64" s="43" t="e">
        <f t="shared" ref="C64:BN64" si="20">C32*0.85+25</f>
        <v>#REF!</v>
      </c>
      <c r="D64" s="43" t="e">
        <f t="shared" si="20"/>
        <v>#REF!</v>
      </c>
      <c r="E64" s="43" t="e">
        <f t="shared" si="20"/>
        <v>#REF!</v>
      </c>
      <c r="F64" s="43" t="e">
        <f t="shared" si="20"/>
        <v>#REF!</v>
      </c>
      <c r="G64" s="43" t="e">
        <f t="shared" si="20"/>
        <v>#REF!</v>
      </c>
      <c r="H64" s="43" t="e">
        <f t="shared" si="20"/>
        <v>#REF!</v>
      </c>
      <c r="I64" s="43" t="e">
        <f t="shared" si="20"/>
        <v>#REF!</v>
      </c>
      <c r="J64" s="43" t="e">
        <f t="shared" si="20"/>
        <v>#REF!</v>
      </c>
      <c r="K64" s="43" t="e">
        <f t="shared" si="20"/>
        <v>#REF!</v>
      </c>
      <c r="L64" s="43" t="e">
        <f t="shared" si="20"/>
        <v>#REF!</v>
      </c>
      <c r="M64" s="43" t="e">
        <f t="shared" si="20"/>
        <v>#REF!</v>
      </c>
      <c r="N64" s="43" t="e">
        <f t="shared" si="20"/>
        <v>#REF!</v>
      </c>
      <c r="O64" s="43" t="e">
        <f t="shared" si="20"/>
        <v>#REF!</v>
      </c>
      <c r="P64" s="43" t="e">
        <f t="shared" si="20"/>
        <v>#REF!</v>
      </c>
      <c r="Q64" s="43" t="e">
        <f t="shared" si="20"/>
        <v>#REF!</v>
      </c>
      <c r="R64" s="43" t="e">
        <f t="shared" si="20"/>
        <v>#REF!</v>
      </c>
      <c r="S64" s="43" t="e">
        <f t="shared" si="20"/>
        <v>#REF!</v>
      </c>
      <c r="T64" s="43" t="e">
        <f t="shared" si="20"/>
        <v>#REF!</v>
      </c>
      <c r="U64" s="43" t="e">
        <f t="shared" si="20"/>
        <v>#REF!</v>
      </c>
      <c r="V64" s="43" t="e">
        <f t="shared" si="20"/>
        <v>#REF!</v>
      </c>
      <c r="W64" s="43" t="e">
        <f t="shared" si="20"/>
        <v>#REF!</v>
      </c>
      <c r="X64" s="43" t="e">
        <f t="shared" si="20"/>
        <v>#REF!</v>
      </c>
      <c r="Y64" s="43" t="e">
        <f t="shared" si="20"/>
        <v>#REF!</v>
      </c>
      <c r="Z64" s="43" t="e">
        <f t="shared" si="20"/>
        <v>#REF!</v>
      </c>
      <c r="AA64" s="43" t="e">
        <f t="shared" si="20"/>
        <v>#REF!</v>
      </c>
      <c r="AB64" s="43" t="e">
        <f t="shared" si="20"/>
        <v>#REF!</v>
      </c>
      <c r="AC64" s="43" t="e">
        <f t="shared" si="20"/>
        <v>#REF!</v>
      </c>
      <c r="AD64" s="43" t="e">
        <f t="shared" si="20"/>
        <v>#REF!</v>
      </c>
      <c r="AE64" s="43" t="e">
        <f t="shared" si="20"/>
        <v>#REF!</v>
      </c>
      <c r="AF64" s="43" t="e">
        <f t="shared" si="20"/>
        <v>#REF!</v>
      </c>
      <c r="AG64" s="43" t="e">
        <f t="shared" si="20"/>
        <v>#REF!</v>
      </c>
      <c r="AH64" s="43" t="e">
        <f t="shared" si="20"/>
        <v>#REF!</v>
      </c>
      <c r="AI64" s="43" t="e">
        <f t="shared" si="20"/>
        <v>#REF!</v>
      </c>
      <c r="AJ64" s="43" t="e">
        <f t="shared" si="20"/>
        <v>#REF!</v>
      </c>
      <c r="AK64" s="43" t="e">
        <f t="shared" si="20"/>
        <v>#REF!</v>
      </c>
      <c r="AL64" s="43" t="e">
        <f t="shared" si="20"/>
        <v>#REF!</v>
      </c>
      <c r="AM64" s="43" t="e">
        <f t="shared" si="20"/>
        <v>#REF!</v>
      </c>
      <c r="AN64" s="43" t="e">
        <f t="shared" si="20"/>
        <v>#REF!</v>
      </c>
      <c r="AO64" s="43" t="e">
        <f t="shared" si="20"/>
        <v>#REF!</v>
      </c>
      <c r="AP64" s="43" t="e">
        <f t="shared" si="20"/>
        <v>#REF!</v>
      </c>
      <c r="AQ64" s="43" t="e">
        <f t="shared" si="20"/>
        <v>#REF!</v>
      </c>
      <c r="AR64" s="43" t="e">
        <f t="shared" si="20"/>
        <v>#REF!</v>
      </c>
      <c r="AS64" s="43" t="e">
        <f t="shared" si="20"/>
        <v>#REF!</v>
      </c>
      <c r="AT64" s="43" t="e">
        <f t="shared" si="20"/>
        <v>#REF!</v>
      </c>
      <c r="AU64" s="43" t="e">
        <f t="shared" si="20"/>
        <v>#REF!</v>
      </c>
      <c r="AV64" s="43" t="e">
        <f t="shared" si="20"/>
        <v>#REF!</v>
      </c>
      <c r="AW64" s="43" t="e">
        <f t="shared" si="20"/>
        <v>#REF!</v>
      </c>
      <c r="AX64" s="43" t="e">
        <f t="shared" si="20"/>
        <v>#REF!</v>
      </c>
      <c r="AY64" s="43" t="e">
        <f t="shared" si="20"/>
        <v>#REF!</v>
      </c>
      <c r="AZ64" s="43" t="e">
        <f t="shared" si="20"/>
        <v>#REF!</v>
      </c>
      <c r="BA64" s="43" t="e">
        <f t="shared" si="20"/>
        <v>#REF!</v>
      </c>
      <c r="BB64" s="43" t="e">
        <f t="shared" si="20"/>
        <v>#REF!</v>
      </c>
      <c r="BC64" s="43" t="e">
        <f t="shared" si="20"/>
        <v>#REF!</v>
      </c>
      <c r="BD64" s="43" t="e">
        <f t="shared" si="20"/>
        <v>#REF!</v>
      </c>
      <c r="BE64" s="43" t="e">
        <f t="shared" si="20"/>
        <v>#REF!</v>
      </c>
      <c r="BF64" s="43" t="e">
        <f t="shared" si="20"/>
        <v>#REF!</v>
      </c>
      <c r="BG64" s="43" t="e">
        <f t="shared" si="20"/>
        <v>#REF!</v>
      </c>
      <c r="BH64" s="43" t="e">
        <f t="shared" si="20"/>
        <v>#REF!</v>
      </c>
      <c r="BI64" s="43" t="e">
        <f t="shared" si="20"/>
        <v>#REF!</v>
      </c>
      <c r="BJ64" s="43" t="e">
        <f t="shared" si="20"/>
        <v>#REF!</v>
      </c>
      <c r="BK64" s="43" t="e">
        <f t="shared" si="20"/>
        <v>#REF!</v>
      </c>
      <c r="BL64" s="43" t="e">
        <f t="shared" si="20"/>
        <v>#REF!</v>
      </c>
      <c r="BM64" s="43" t="e">
        <f t="shared" si="20"/>
        <v>#REF!</v>
      </c>
      <c r="BN64" s="43" t="e">
        <f t="shared" si="20"/>
        <v>#REF!</v>
      </c>
      <c r="BO64" s="43" t="e">
        <f>BO32*0.85+25</f>
        <v>#REF!</v>
      </c>
      <c r="BP64" s="43" t="e">
        <f>BP32*0.85+25</f>
        <v>#REF!</v>
      </c>
      <c r="BQ64" s="43" t="e">
        <f>BQ32*0.85+25</f>
        <v>#REF!</v>
      </c>
    </row>
    <row r="65" spans="1:1" s="36" customFormat="1" ht="12" customHeight="1" x14ac:dyDescent="0.2">
      <c r="A65" s="89"/>
    </row>
    <row r="66" spans="1:1" s="36" customFormat="1" ht="12" customHeight="1" x14ac:dyDescent="0.2">
      <c r="A66" s="295" t="s">
        <v>172</v>
      </c>
    </row>
    <row r="67" spans="1:1" s="36" customFormat="1" ht="12" customHeight="1" x14ac:dyDescent="0.2">
      <c r="A67" s="295"/>
    </row>
    <row r="68" spans="1:1" s="36" customFormat="1" ht="12" customHeight="1" x14ac:dyDescent="0.2"/>
    <row r="69" spans="1:1" s="6" customFormat="1" ht="12.75" customHeight="1" x14ac:dyDescent="0.2">
      <c r="A69" s="171" t="s">
        <v>74</v>
      </c>
    </row>
    <row r="70" spans="1:1" s="6" customFormat="1" ht="12.75" customHeight="1" x14ac:dyDescent="0.2">
      <c r="A70" s="172" t="s">
        <v>75</v>
      </c>
    </row>
    <row r="71" spans="1:1" s="6" customFormat="1" ht="12.75" customHeight="1" x14ac:dyDescent="0.2">
      <c r="A71" s="173" t="s">
        <v>76</v>
      </c>
    </row>
    <row r="72" spans="1:1" s="6" customFormat="1" ht="12.75" customHeight="1" x14ac:dyDescent="0.2">
      <c r="A72" s="173" t="s">
        <v>77</v>
      </c>
    </row>
    <row r="73" spans="1:1" s="6" customFormat="1" ht="12.75" customHeight="1" x14ac:dyDescent="0.2">
      <c r="A73" s="175" t="s">
        <v>78</v>
      </c>
    </row>
    <row r="74" spans="1:1" s="6" customFormat="1" ht="22.5" customHeight="1" x14ac:dyDescent="0.2">
      <c r="A74" s="175" t="s">
        <v>79</v>
      </c>
    </row>
    <row r="75" spans="1:1" s="6" customFormat="1" ht="20.25" customHeight="1" x14ac:dyDescent="0.2">
      <c r="A75" s="175" t="s">
        <v>187</v>
      </c>
    </row>
    <row r="76" spans="1:1" x14ac:dyDescent="0.2">
      <c r="A76" s="33"/>
    </row>
    <row r="77" spans="1:1" x14ac:dyDescent="0.2">
      <c r="A77" s="95" t="s">
        <v>81</v>
      </c>
    </row>
    <row r="78" spans="1:1" ht="88.5" customHeight="1" x14ac:dyDescent="0.2">
      <c r="A78" s="185" t="s">
        <v>197</v>
      </c>
    </row>
  </sheetData>
  <mergeCells count="1">
    <mergeCell ref="A66:A67"/>
  </mergeCells>
  <pageMargins left="0.75" right="0.75" top="1" bottom="1" header="0.5" footer="0.5"/>
  <pageSetup paperSize="9" orientation="portrait" horizontalDpi="4294967295" verticalDpi="4294967295"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74"/>
  <sheetViews>
    <sheetView showGridLines="0" zoomScaleNormal="100" workbookViewId="0">
      <pane xSplit="1" ySplit="4" topLeftCell="B5" activePane="bottomRight" state="frozen"/>
      <selection pane="topRight" activeCell="B1" sqref="B1"/>
      <selection pane="bottomLeft" activeCell="A5" sqref="A5"/>
      <selection pane="bottomRight" activeCell="E17" sqref="E17"/>
    </sheetView>
  </sheetViews>
  <sheetFormatPr defaultColWidth="9.7109375" defaultRowHeight="12.75" x14ac:dyDescent="0.2"/>
  <cols>
    <col min="1" max="1" width="46.7109375" style="1" customWidth="1"/>
    <col min="2" max="16384" width="9.7109375" style="1"/>
  </cols>
  <sheetData>
    <row r="1" spans="1:51" ht="24.75" customHeight="1" x14ac:dyDescent="0.2">
      <c r="A1" s="180" t="s">
        <v>61</v>
      </c>
    </row>
    <row r="2" spans="1:51" x14ac:dyDescent="0.2">
      <c r="A2" s="11" t="s">
        <v>145</v>
      </c>
    </row>
    <row r="3" spans="1:51" s="2" customFormat="1" ht="22.5" customHeight="1" x14ac:dyDescent="0.2">
      <c r="A3" s="64" t="s">
        <v>62</v>
      </c>
      <c r="B3" s="108">
        <f>'BAR BB| Open rates'!B3</f>
        <v>45772</v>
      </c>
      <c r="C3" s="108">
        <f>'BAR BB| Open rates'!C3</f>
        <v>45773</v>
      </c>
      <c r="D3" s="108">
        <f>'BAR BB| Open rates'!D3</f>
        <v>45774</v>
      </c>
      <c r="E3" s="108">
        <f>'BAR BB| Open rates'!E3</f>
        <v>45778</v>
      </c>
      <c r="F3" s="108">
        <f>'BAR BB| Open rates'!F3</f>
        <v>45781</v>
      </c>
      <c r="G3" s="108">
        <f>'BAR BB| Open rates'!G3</f>
        <v>45782</v>
      </c>
      <c r="H3" s="108">
        <f>'BAR BB| Open rates'!H3</f>
        <v>45785</v>
      </c>
      <c r="I3" s="108">
        <f>'BAR BB| Open rates'!I3</f>
        <v>45787</v>
      </c>
      <c r="J3" s="108">
        <f>'BAR BB| Open rates'!J3</f>
        <v>45788</v>
      </c>
      <c r="K3" s="108">
        <f>'BAR BB| Open rates'!K3</f>
        <v>45793</v>
      </c>
      <c r="L3" s="108">
        <f>'BAR BB| Open rates'!L3</f>
        <v>45795</v>
      </c>
      <c r="M3" s="108">
        <f>'BAR BB| Open rates'!M3</f>
        <v>45799</v>
      </c>
      <c r="N3" s="108">
        <f>'BAR BB| Open rates'!N3</f>
        <v>45802</v>
      </c>
      <c r="O3" s="108">
        <f>'BAR BB| Open rates'!O3</f>
        <v>45807</v>
      </c>
      <c r="P3" s="108">
        <f>'BAR BB| Open rates'!P3</f>
        <v>45809</v>
      </c>
      <c r="Q3" s="108">
        <f>'BAR BB| Open rates'!Q3</f>
        <v>45810</v>
      </c>
      <c r="R3" s="108">
        <f>'BAR BB| Open rates'!R3</f>
        <v>45816</v>
      </c>
      <c r="S3" s="108">
        <f>'BAR BB| Open rates'!S3</f>
        <v>45821</v>
      </c>
      <c r="T3" s="108">
        <f>'BAR BB| Open rates'!T3</f>
        <v>45823</v>
      </c>
      <c r="U3" s="108">
        <f>'BAR BB| Open rates'!U3</f>
        <v>45828</v>
      </c>
      <c r="V3" s="108">
        <f>'BAR BB| Open rates'!V3</f>
        <v>45831</v>
      </c>
      <c r="W3" s="108">
        <f>'BAR BB| Open rates'!W3</f>
        <v>45832</v>
      </c>
      <c r="X3" s="108">
        <f>'BAR BB| Open rates'!X3</f>
        <v>45835</v>
      </c>
      <c r="Y3" s="108">
        <f>'BAR BB| Open rates'!Y3</f>
        <v>45836</v>
      </c>
      <c r="Z3" s="108">
        <f>'BAR BB| Open rates'!Z3</f>
        <v>45837</v>
      </c>
      <c r="AA3" s="108">
        <f>'BAR BB| Open rates'!AA3</f>
        <v>45839</v>
      </c>
      <c r="AB3" s="108">
        <f>'BAR BB| Open rates'!AB3</f>
        <v>45842</v>
      </c>
      <c r="AC3" s="108">
        <f>'BAR BB| Open rates'!AC3</f>
        <v>45844</v>
      </c>
      <c r="AD3" s="108">
        <f>'BAR BB| Open rates'!AD3</f>
        <v>45849</v>
      </c>
      <c r="AE3" s="108">
        <f>'BAR BB| Open rates'!AE3</f>
        <v>45851</v>
      </c>
      <c r="AF3" s="108">
        <f>'BAR BB| Open rates'!AF3</f>
        <v>45856</v>
      </c>
      <c r="AG3" s="108">
        <f>'BAR BB| Open rates'!AG3</f>
        <v>45858</v>
      </c>
      <c r="AH3" s="108">
        <f>'BAR BB| Open rates'!AH3</f>
        <v>45863</v>
      </c>
      <c r="AI3" s="108">
        <f>'BAR BB| Open rates'!AI3</f>
        <v>45865</v>
      </c>
      <c r="AJ3" s="108">
        <f>'BAR BB| Open rates'!AJ3</f>
        <v>45870</v>
      </c>
      <c r="AK3" s="108">
        <f>'BAR BB| Open rates'!AK3</f>
        <v>45873</v>
      </c>
      <c r="AL3" s="108">
        <f>'BAR BB| Open rates'!AL3</f>
        <v>45879</v>
      </c>
      <c r="AM3" s="108">
        <f>'BAR BB| Open rates'!AM3</f>
        <v>45884</v>
      </c>
      <c r="AN3" s="108">
        <f>'BAR BB| Open rates'!AN3</f>
        <v>45886</v>
      </c>
      <c r="AO3" s="108">
        <f>'BAR BB| Open rates'!AO3</f>
        <v>45891</v>
      </c>
      <c r="AP3" s="108">
        <f>'BAR BB| Open rates'!AP3</f>
        <v>45893</v>
      </c>
      <c r="AQ3" s="108">
        <f>'BAR BB| Open rates'!AQ3</f>
        <v>45901</v>
      </c>
      <c r="AR3" s="108">
        <f>'BAR BB| Open rates'!AR3</f>
        <v>45905</v>
      </c>
      <c r="AS3" s="108">
        <f>'BAR BB| Open rates'!AS3</f>
        <v>45907</v>
      </c>
      <c r="AT3" s="108">
        <f>'BAR BB| Open rates'!AT3</f>
        <v>45912</v>
      </c>
      <c r="AU3" s="108">
        <f>'BAR BB| Open rates'!AU3</f>
        <v>45914</v>
      </c>
      <c r="AV3" s="108">
        <f>'BAR BB| Open rates'!AV3</f>
        <v>45919</v>
      </c>
      <c r="AW3" s="108">
        <f>'BAR BB| Open rates'!AW3</f>
        <v>45921</v>
      </c>
      <c r="AX3" s="108">
        <f>'BAR BB| Open rates'!AX3</f>
        <v>45926</v>
      </c>
      <c r="AY3" s="108">
        <f>'BAR BB| Open rates'!AY3</f>
        <v>45928</v>
      </c>
    </row>
    <row r="4" spans="1:51" s="33" customFormat="1" ht="22.5" customHeight="1" x14ac:dyDescent="0.2">
      <c r="A4" s="49"/>
      <c r="B4" s="108">
        <f>'BAR BB| Open rates'!B4</f>
        <v>45772</v>
      </c>
      <c r="C4" s="108">
        <f>'BAR BB| Open rates'!C4</f>
        <v>45773</v>
      </c>
      <c r="D4" s="108">
        <f>'BAR BB| Open rates'!D4</f>
        <v>45777</v>
      </c>
      <c r="E4" s="108">
        <f>'BAR BB| Open rates'!E4</f>
        <v>45780</v>
      </c>
      <c r="F4" s="108">
        <f>'BAR BB| Open rates'!F4</f>
        <v>45781</v>
      </c>
      <c r="G4" s="108">
        <f>'BAR BB| Open rates'!G4</f>
        <v>45784</v>
      </c>
      <c r="H4" s="108">
        <f>'BAR BB| Open rates'!H4</f>
        <v>45786</v>
      </c>
      <c r="I4" s="108">
        <f>'BAR BB| Open rates'!I4</f>
        <v>45787</v>
      </c>
      <c r="J4" s="108">
        <f>'BAR BB| Open rates'!J4</f>
        <v>45792</v>
      </c>
      <c r="K4" s="108">
        <f>'BAR BB| Open rates'!K4</f>
        <v>45794</v>
      </c>
      <c r="L4" s="108">
        <f>'BAR BB| Open rates'!L4</f>
        <v>45798</v>
      </c>
      <c r="M4" s="108">
        <f>'BAR BB| Open rates'!M4</f>
        <v>45801</v>
      </c>
      <c r="N4" s="108">
        <f>'BAR BB| Open rates'!N4</f>
        <v>45806</v>
      </c>
      <c r="O4" s="108">
        <f>'BAR BB| Open rates'!O4</f>
        <v>45808</v>
      </c>
      <c r="P4" s="108">
        <f>'BAR BB| Open rates'!P4</f>
        <v>45809</v>
      </c>
      <c r="Q4" s="108">
        <f>'BAR BB| Open rates'!Q4</f>
        <v>45815</v>
      </c>
      <c r="R4" s="108">
        <f>'BAR BB| Open rates'!R4</f>
        <v>45820</v>
      </c>
      <c r="S4" s="108">
        <f>'BAR BB| Open rates'!S4</f>
        <v>45822</v>
      </c>
      <c r="T4" s="108">
        <f>'BAR BB| Open rates'!T4</f>
        <v>45827</v>
      </c>
      <c r="U4" s="108">
        <f>'BAR BB| Open rates'!U4</f>
        <v>45830</v>
      </c>
      <c r="V4" s="108">
        <f>'BAR BB| Open rates'!V4</f>
        <v>45831</v>
      </c>
      <c r="W4" s="108">
        <f>'BAR BB| Open rates'!W4</f>
        <v>45834</v>
      </c>
      <c r="X4" s="108">
        <f>'BAR BB| Open rates'!X4</f>
        <v>45835</v>
      </c>
      <c r="Y4" s="108">
        <f>'BAR BB| Open rates'!Y4</f>
        <v>45836</v>
      </c>
      <c r="Z4" s="108">
        <f>'BAR BB| Open rates'!Z4</f>
        <v>45838</v>
      </c>
      <c r="AA4" s="108">
        <f>'BAR BB| Open rates'!AA4</f>
        <v>45841</v>
      </c>
      <c r="AB4" s="108">
        <f>'BAR BB| Open rates'!AB4</f>
        <v>45843</v>
      </c>
      <c r="AC4" s="108">
        <f>'BAR BB| Open rates'!AC4</f>
        <v>45848</v>
      </c>
      <c r="AD4" s="108">
        <f>'BAR BB| Open rates'!AD4</f>
        <v>45850</v>
      </c>
      <c r="AE4" s="108">
        <f>'BAR BB| Open rates'!AE4</f>
        <v>45855</v>
      </c>
      <c r="AF4" s="108">
        <f>'BAR BB| Open rates'!AF4</f>
        <v>45857</v>
      </c>
      <c r="AG4" s="108">
        <f>'BAR BB| Open rates'!AG4</f>
        <v>45862</v>
      </c>
      <c r="AH4" s="108">
        <f>'BAR BB| Open rates'!AH4</f>
        <v>45864</v>
      </c>
      <c r="AI4" s="108">
        <f>'BAR BB| Open rates'!AI4</f>
        <v>45869</v>
      </c>
      <c r="AJ4" s="108">
        <f>'BAR BB| Open rates'!AJ4</f>
        <v>45872</v>
      </c>
      <c r="AK4" s="108">
        <f>'BAR BB| Open rates'!AK4</f>
        <v>45878</v>
      </c>
      <c r="AL4" s="108">
        <f>'BAR BB| Open rates'!AL4</f>
        <v>45883</v>
      </c>
      <c r="AM4" s="108">
        <f>'BAR BB| Open rates'!AM4</f>
        <v>45885</v>
      </c>
      <c r="AN4" s="108">
        <f>'BAR BB| Open rates'!AN4</f>
        <v>45890</v>
      </c>
      <c r="AO4" s="108">
        <f>'BAR BB| Open rates'!AO4</f>
        <v>45892</v>
      </c>
      <c r="AP4" s="108">
        <f>'BAR BB| Open rates'!AP4</f>
        <v>45900</v>
      </c>
      <c r="AQ4" s="108">
        <f>'BAR BB| Open rates'!AQ4</f>
        <v>45904</v>
      </c>
      <c r="AR4" s="108">
        <f>'BAR BB| Open rates'!AR4</f>
        <v>45906</v>
      </c>
      <c r="AS4" s="108">
        <f>'BAR BB| Open rates'!AS4</f>
        <v>45911</v>
      </c>
      <c r="AT4" s="108">
        <f>'BAR BB| Open rates'!AT4</f>
        <v>45913</v>
      </c>
      <c r="AU4" s="108">
        <f>'BAR BB| Open rates'!AU4</f>
        <v>45918</v>
      </c>
      <c r="AV4" s="108">
        <f>'BAR BB| Open rates'!AV4</f>
        <v>45920</v>
      </c>
      <c r="AW4" s="108">
        <f>'BAR BB| Open rates'!AW4</f>
        <v>45925</v>
      </c>
      <c r="AX4" s="108">
        <f>'BAR BB| Open rates'!AX4</f>
        <v>45927</v>
      </c>
      <c r="AY4" s="108">
        <f>'BAR BB| Open rates'!AY4</f>
        <v>45930</v>
      </c>
    </row>
    <row r="5" spans="1:51" s="36" customFormat="1" ht="12" customHeight="1" x14ac:dyDescent="0.2">
      <c r="A5" s="184" t="s">
        <v>63</v>
      </c>
    </row>
    <row r="6" spans="1:51" s="36" customFormat="1" ht="12" customHeight="1" x14ac:dyDescent="0.2">
      <c r="A6" s="183">
        <v>1</v>
      </c>
      <c r="B6" s="43">
        <f>'BAR BB| Open rates'!B6*0.85</f>
        <v>10115</v>
      </c>
      <c r="C6" s="43">
        <f>'BAR BB| Open rates'!C6*0.85</f>
        <v>10115</v>
      </c>
      <c r="D6" s="43">
        <f>'BAR BB| Open rates'!D6*0.85</f>
        <v>10115</v>
      </c>
      <c r="E6" s="43">
        <f>'BAR BB| Open rates'!E6*0.85</f>
        <v>25330</v>
      </c>
      <c r="F6" s="43">
        <f>'BAR BB| Open rates'!F6*0.85</f>
        <v>18530</v>
      </c>
      <c r="G6" s="43">
        <f>'BAR BB| Open rates'!G6*0.85</f>
        <v>15980</v>
      </c>
      <c r="H6" s="43">
        <f>'BAR BB| Open rates'!H6*0.85</f>
        <v>18530</v>
      </c>
      <c r="I6" s="43">
        <f>'BAR BB| Open rates'!I6*0.85</f>
        <v>15980</v>
      </c>
      <c r="J6" s="43">
        <f>'BAR BB| Open rates'!J6*0.85</f>
        <v>12665</v>
      </c>
      <c r="K6" s="43">
        <f>'BAR BB| Open rates'!K6*0.85</f>
        <v>12665</v>
      </c>
      <c r="L6" s="43">
        <f>'BAR BB| Open rates'!L6*0.85</f>
        <v>12665</v>
      </c>
      <c r="M6" s="43">
        <f>'BAR BB| Open rates'!M6*0.85</f>
        <v>15980</v>
      </c>
      <c r="N6" s="43">
        <f>'BAR BB| Open rates'!N6*0.85</f>
        <v>14110</v>
      </c>
      <c r="O6" s="43">
        <f>'BAR BB| Open rates'!O6*0.85</f>
        <v>15980</v>
      </c>
      <c r="P6" s="43">
        <f>'BAR BB| Open rates'!P6*0.85</f>
        <v>15980</v>
      </c>
      <c r="Q6" s="43">
        <f>'BAR BB| Open rates'!Q6*0.85</f>
        <v>17680</v>
      </c>
      <c r="R6" s="43">
        <f>'BAR BB| Open rates'!R6*0.85</f>
        <v>15980</v>
      </c>
      <c r="S6" s="43">
        <f>'BAR BB| Open rates'!S6*0.85</f>
        <v>17680</v>
      </c>
      <c r="T6" s="43">
        <f>'BAR BB| Open rates'!T6*0.85</f>
        <v>15980</v>
      </c>
      <c r="U6" s="43">
        <f>'BAR BB| Open rates'!U6*0.85</f>
        <v>14110</v>
      </c>
      <c r="V6" s="43">
        <f>'BAR BB| Open rates'!V6*0.85</f>
        <v>34595</v>
      </c>
      <c r="W6" s="43">
        <f>'BAR BB| Open rates'!W6*0.85</f>
        <v>40545</v>
      </c>
      <c r="X6" s="43">
        <f>'BAR BB| Open rates'!X6*0.85</f>
        <v>34595</v>
      </c>
      <c r="Y6" s="43">
        <f>'BAR BB| Open rates'!Y6*0.85</f>
        <v>14110</v>
      </c>
      <c r="Z6" s="43">
        <f>'BAR BB| Open rates'!Z6*0.85</f>
        <v>14110</v>
      </c>
      <c r="AA6" s="43">
        <f>'BAR BB| Open rates'!AA6*0.85</f>
        <v>23630</v>
      </c>
      <c r="AB6" s="43">
        <f>'BAR BB| Open rates'!AB6*0.85</f>
        <v>27030</v>
      </c>
      <c r="AC6" s="43">
        <f>'BAR BB| Open rates'!AC6*0.85</f>
        <v>23630</v>
      </c>
      <c r="AD6" s="43">
        <f>'BAR BB| Open rates'!AD6*0.85</f>
        <v>27030</v>
      </c>
      <c r="AE6" s="43">
        <f>'BAR BB| Open rates'!AE6*0.85</f>
        <v>23630</v>
      </c>
      <c r="AF6" s="43">
        <f>'BAR BB| Open rates'!AF6*0.85</f>
        <v>27030</v>
      </c>
      <c r="AG6" s="43">
        <f>'BAR BB| Open rates'!AG6*0.85</f>
        <v>23630</v>
      </c>
      <c r="AH6" s="43">
        <f>'BAR BB| Open rates'!AH6*0.85</f>
        <v>27030</v>
      </c>
      <c r="AI6" s="43">
        <f>'BAR BB| Open rates'!AI6*0.85</f>
        <v>23630</v>
      </c>
      <c r="AJ6" s="43">
        <f>'BAR BB| Open rates'!AJ6*0.85</f>
        <v>25330</v>
      </c>
      <c r="AK6" s="43">
        <f>'BAR BB| Open rates'!AK6*0.85</f>
        <v>25330</v>
      </c>
      <c r="AL6" s="43">
        <f>'BAR BB| Open rates'!AL6*0.85</f>
        <v>21930</v>
      </c>
      <c r="AM6" s="43">
        <f>'BAR BB| Open rates'!AM6*0.85</f>
        <v>25330</v>
      </c>
      <c r="AN6" s="43">
        <f>'BAR BB| Open rates'!AN6*0.85</f>
        <v>21930</v>
      </c>
      <c r="AO6" s="43">
        <f>'BAR BB| Open rates'!AO6*0.85</f>
        <v>25330</v>
      </c>
      <c r="AP6" s="43">
        <f>'BAR BB| Open rates'!AP6*0.85</f>
        <v>21930</v>
      </c>
      <c r="AQ6" s="43">
        <f>'BAR BB| Open rates'!AQ6*0.85</f>
        <v>15980</v>
      </c>
      <c r="AR6" s="43">
        <f>'BAR BB| Open rates'!AR6*0.85</f>
        <v>17680</v>
      </c>
      <c r="AS6" s="43">
        <f>'BAR BB| Open rates'!AS6*0.85</f>
        <v>15980</v>
      </c>
      <c r="AT6" s="43">
        <f>'BAR BB| Open rates'!AT6*0.85</f>
        <v>17680</v>
      </c>
      <c r="AU6" s="43">
        <f>'BAR BB| Open rates'!AU6*0.85</f>
        <v>15980</v>
      </c>
      <c r="AV6" s="43">
        <f>'BAR BB| Open rates'!AV6*0.85</f>
        <v>17680</v>
      </c>
      <c r="AW6" s="43">
        <f>'BAR BB| Open rates'!AW6*0.85</f>
        <v>15980</v>
      </c>
      <c r="AX6" s="43">
        <f>'BAR BB| Open rates'!AX6*0.85</f>
        <v>17680</v>
      </c>
      <c r="AY6" s="43">
        <f>'BAR BB| Open rates'!AY6*0.85</f>
        <v>15980</v>
      </c>
    </row>
    <row r="7" spans="1:51" s="36" customFormat="1" ht="12" customHeight="1" x14ac:dyDescent="0.2">
      <c r="A7" s="183">
        <v>2</v>
      </c>
      <c r="B7" s="43">
        <f>'BAR BB| Open rates'!B7*0.85</f>
        <v>12240</v>
      </c>
      <c r="C7" s="43">
        <f>'BAR BB| Open rates'!C7*0.85</f>
        <v>12240</v>
      </c>
      <c r="D7" s="43">
        <f>'BAR BB| Open rates'!D7*0.85</f>
        <v>12240</v>
      </c>
      <c r="E7" s="43">
        <f>'BAR BB| Open rates'!E7*0.85</f>
        <v>27455</v>
      </c>
      <c r="F7" s="43">
        <f>'BAR BB| Open rates'!F7*0.85</f>
        <v>20655</v>
      </c>
      <c r="G7" s="43">
        <f>'BAR BB| Open rates'!G7*0.85</f>
        <v>18105</v>
      </c>
      <c r="H7" s="43">
        <f>'BAR BB| Open rates'!H7*0.85</f>
        <v>20655</v>
      </c>
      <c r="I7" s="43">
        <f>'BAR BB| Open rates'!I7*0.85</f>
        <v>18105</v>
      </c>
      <c r="J7" s="43">
        <f>'BAR BB| Open rates'!J7*0.85</f>
        <v>14790</v>
      </c>
      <c r="K7" s="43">
        <f>'BAR BB| Open rates'!K7*0.85</f>
        <v>14790</v>
      </c>
      <c r="L7" s="43">
        <f>'BAR BB| Open rates'!L7*0.85</f>
        <v>14790</v>
      </c>
      <c r="M7" s="43">
        <f>'BAR BB| Open rates'!M7*0.85</f>
        <v>18105</v>
      </c>
      <c r="N7" s="43">
        <f>'BAR BB| Open rates'!N7*0.85</f>
        <v>16235</v>
      </c>
      <c r="O7" s="43">
        <f>'BAR BB| Open rates'!O7*0.85</f>
        <v>18105</v>
      </c>
      <c r="P7" s="43">
        <f>'BAR BB| Open rates'!P7*0.85</f>
        <v>18105</v>
      </c>
      <c r="Q7" s="43">
        <f>'BAR BB| Open rates'!Q7*0.85</f>
        <v>19805</v>
      </c>
      <c r="R7" s="43">
        <f>'BAR BB| Open rates'!R7*0.85</f>
        <v>18105</v>
      </c>
      <c r="S7" s="43">
        <f>'BAR BB| Open rates'!S7*0.85</f>
        <v>19805</v>
      </c>
      <c r="T7" s="43">
        <f>'BAR BB| Open rates'!T7*0.85</f>
        <v>18105</v>
      </c>
      <c r="U7" s="43">
        <f>'BAR BB| Open rates'!U7*0.85</f>
        <v>16235</v>
      </c>
      <c r="V7" s="43">
        <f>'BAR BB| Open rates'!V7*0.85</f>
        <v>36720</v>
      </c>
      <c r="W7" s="43">
        <f>'BAR BB| Open rates'!W7*0.85</f>
        <v>42670</v>
      </c>
      <c r="X7" s="43">
        <f>'BAR BB| Open rates'!X7*0.85</f>
        <v>36720</v>
      </c>
      <c r="Y7" s="43">
        <f>'BAR BB| Open rates'!Y7*0.85</f>
        <v>16235</v>
      </c>
      <c r="Z7" s="43">
        <f>'BAR BB| Open rates'!Z7*0.85</f>
        <v>16235</v>
      </c>
      <c r="AA7" s="43">
        <f>'BAR BB| Open rates'!AA7*0.85</f>
        <v>25755</v>
      </c>
      <c r="AB7" s="43">
        <f>'BAR BB| Open rates'!AB7*0.85</f>
        <v>29155</v>
      </c>
      <c r="AC7" s="43">
        <f>'BAR BB| Open rates'!AC7*0.85</f>
        <v>25755</v>
      </c>
      <c r="AD7" s="43">
        <f>'BAR BB| Open rates'!AD7*0.85</f>
        <v>29155</v>
      </c>
      <c r="AE7" s="43">
        <f>'BAR BB| Open rates'!AE7*0.85</f>
        <v>25755</v>
      </c>
      <c r="AF7" s="43">
        <f>'BAR BB| Open rates'!AF7*0.85</f>
        <v>29155</v>
      </c>
      <c r="AG7" s="43">
        <f>'BAR BB| Open rates'!AG7*0.85</f>
        <v>25755</v>
      </c>
      <c r="AH7" s="43">
        <f>'BAR BB| Open rates'!AH7*0.85</f>
        <v>29155</v>
      </c>
      <c r="AI7" s="43">
        <f>'BAR BB| Open rates'!AI7*0.85</f>
        <v>25755</v>
      </c>
      <c r="AJ7" s="43">
        <f>'BAR BB| Open rates'!AJ7*0.85</f>
        <v>27455</v>
      </c>
      <c r="AK7" s="43">
        <f>'BAR BB| Open rates'!AK7*0.85</f>
        <v>27455</v>
      </c>
      <c r="AL7" s="43">
        <f>'BAR BB| Open rates'!AL7*0.85</f>
        <v>24055</v>
      </c>
      <c r="AM7" s="43">
        <f>'BAR BB| Open rates'!AM7*0.85</f>
        <v>27455</v>
      </c>
      <c r="AN7" s="43">
        <f>'BAR BB| Open rates'!AN7*0.85</f>
        <v>24055</v>
      </c>
      <c r="AO7" s="43">
        <f>'BAR BB| Open rates'!AO7*0.85</f>
        <v>27455</v>
      </c>
      <c r="AP7" s="43">
        <f>'BAR BB| Open rates'!AP7*0.85</f>
        <v>24055</v>
      </c>
      <c r="AQ7" s="43">
        <f>'BAR BB| Open rates'!AQ7*0.85</f>
        <v>18105</v>
      </c>
      <c r="AR7" s="43">
        <f>'BAR BB| Open rates'!AR7*0.85</f>
        <v>19805</v>
      </c>
      <c r="AS7" s="43">
        <f>'BAR BB| Open rates'!AS7*0.85</f>
        <v>18105</v>
      </c>
      <c r="AT7" s="43">
        <f>'BAR BB| Open rates'!AT7*0.85</f>
        <v>19805</v>
      </c>
      <c r="AU7" s="43">
        <f>'BAR BB| Open rates'!AU7*0.85</f>
        <v>18105</v>
      </c>
      <c r="AV7" s="43">
        <f>'BAR BB| Open rates'!AV7*0.85</f>
        <v>19805</v>
      </c>
      <c r="AW7" s="43">
        <f>'BAR BB| Open rates'!AW7*0.85</f>
        <v>18105</v>
      </c>
      <c r="AX7" s="43">
        <f>'BAR BB| Open rates'!AX7*0.85</f>
        <v>19805</v>
      </c>
      <c r="AY7" s="43">
        <f>'BAR BB| Open rates'!AY7*0.85</f>
        <v>18105</v>
      </c>
    </row>
    <row r="8" spans="1:51"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row>
    <row r="9" spans="1:51" s="36" customFormat="1" ht="12" customHeight="1" x14ac:dyDescent="0.2">
      <c r="A9" s="237">
        <v>1</v>
      </c>
      <c r="B9" s="43">
        <f>'BAR BB| Open rates'!B9*0.85</f>
        <v>12665</v>
      </c>
      <c r="C9" s="43">
        <f>'BAR BB| Open rates'!C9*0.85</f>
        <v>12665</v>
      </c>
      <c r="D9" s="43">
        <f>'BAR BB| Open rates'!D9*0.85</f>
        <v>12665</v>
      </c>
      <c r="E9" s="43">
        <f>'BAR BB| Open rates'!E9*0.85</f>
        <v>27880</v>
      </c>
      <c r="F9" s="43">
        <f>'BAR BB| Open rates'!F9*0.85</f>
        <v>21080</v>
      </c>
      <c r="G9" s="43">
        <f>'BAR BB| Open rates'!G9*0.85</f>
        <v>18530</v>
      </c>
      <c r="H9" s="43">
        <f>'BAR BB| Open rates'!H9*0.85</f>
        <v>21080</v>
      </c>
      <c r="I9" s="43">
        <f>'BAR BB| Open rates'!I9*0.85</f>
        <v>18530</v>
      </c>
      <c r="J9" s="43">
        <f>'BAR BB| Open rates'!J9*0.85</f>
        <v>15215</v>
      </c>
      <c r="K9" s="43">
        <f>'BAR BB| Open rates'!K9*0.85</f>
        <v>15215</v>
      </c>
      <c r="L9" s="43">
        <f>'BAR BB| Open rates'!L9*0.85</f>
        <v>15215</v>
      </c>
      <c r="M9" s="43">
        <f>'BAR BB| Open rates'!M9*0.85</f>
        <v>18530</v>
      </c>
      <c r="N9" s="43">
        <f>'BAR BB| Open rates'!N9*0.85</f>
        <v>16660</v>
      </c>
      <c r="O9" s="43">
        <f>'BAR BB| Open rates'!O9*0.85</f>
        <v>18530</v>
      </c>
      <c r="P9" s="43">
        <f>'BAR BB| Open rates'!P9*0.85</f>
        <v>18530</v>
      </c>
      <c r="Q9" s="43">
        <f>'BAR BB| Open rates'!Q9*0.85</f>
        <v>20230</v>
      </c>
      <c r="R9" s="43">
        <f>'BAR BB| Open rates'!R9*0.85</f>
        <v>18530</v>
      </c>
      <c r="S9" s="43">
        <f>'BAR BB| Open rates'!S9*0.85</f>
        <v>20230</v>
      </c>
      <c r="T9" s="43">
        <f>'BAR BB| Open rates'!T9*0.85</f>
        <v>18530</v>
      </c>
      <c r="U9" s="43">
        <f>'BAR BB| Open rates'!U9*0.85</f>
        <v>16660</v>
      </c>
      <c r="V9" s="43">
        <f>'BAR BB| Open rates'!V9*0.85</f>
        <v>37145</v>
      </c>
      <c r="W9" s="43">
        <f>'BAR BB| Open rates'!W9*0.85</f>
        <v>43095</v>
      </c>
      <c r="X9" s="43">
        <f>'BAR BB| Open rates'!X9*0.85</f>
        <v>37145</v>
      </c>
      <c r="Y9" s="43">
        <f>'BAR BB| Open rates'!Y9*0.85</f>
        <v>16660</v>
      </c>
      <c r="Z9" s="43">
        <f>'BAR BB| Open rates'!Z9*0.85</f>
        <v>16660</v>
      </c>
      <c r="AA9" s="43">
        <f>'BAR BB| Open rates'!AA9*0.85</f>
        <v>26180</v>
      </c>
      <c r="AB9" s="43">
        <f>'BAR BB| Open rates'!AB9*0.85</f>
        <v>29580</v>
      </c>
      <c r="AC9" s="43">
        <f>'BAR BB| Open rates'!AC9*0.85</f>
        <v>26180</v>
      </c>
      <c r="AD9" s="43">
        <f>'BAR BB| Open rates'!AD9*0.85</f>
        <v>29580</v>
      </c>
      <c r="AE9" s="43">
        <f>'BAR BB| Open rates'!AE9*0.85</f>
        <v>26180</v>
      </c>
      <c r="AF9" s="43">
        <f>'BAR BB| Open rates'!AF9*0.85</f>
        <v>29580</v>
      </c>
      <c r="AG9" s="43">
        <f>'BAR BB| Open rates'!AG9*0.85</f>
        <v>26180</v>
      </c>
      <c r="AH9" s="43">
        <f>'BAR BB| Open rates'!AH9*0.85</f>
        <v>29580</v>
      </c>
      <c r="AI9" s="43">
        <f>'BAR BB| Open rates'!AI9*0.85</f>
        <v>26180</v>
      </c>
      <c r="AJ9" s="43">
        <f>'BAR BB| Open rates'!AJ9*0.85</f>
        <v>27880</v>
      </c>
      <c r="AK9" s="43">
        <f>'BAR BB| Open rates'!AK9*0.85</f>
        <v>27880</v>
      </c>
      <c r="AL9" s="43">
        <f>'BAR BB| Open rates'!AL9*0.85</f>
        <v>24480</v>
      </c>
      <c r="AM9" s="43">
        <f>'BAR BB| Open rates'!AM9*0.85</f>
        <v>27880</v>
      </c>
      <c r="AN9" s="43">
        <f>'BAR BB| Open rates'!AN9*0.85</f>
        <v>24480</v>
      </c>
      <c r="AO9" s="43">
        <f>'BAR BB| Open rates'!AO9*0.85</f>
        <v>27880</v>
      </c>
      <c r="AP9" s="43">
        <f>'BAR BB| Open rates'!AP9*0.85</f>
        <v>24480</v>
      </c>
      <c r="AQ9" s="43">
        <f>'BAR BB| Open rates'!AQ9*0.85</f>
        <v>18530</v>
      </c>
      <c r="AR9" s="43">
        <f>'BAR BB| Open rates'!AR9*0.85</f>
        <v>20230</v>
      </c>
      <c r="AS9" s="43">
        <f>'BAR BB| Open rates'!AS9*0.85</f>
        <v>18530</v>
      </c>
      <c r="AT9" s="43">
        <f>'BAR BB| Open rates'!AT9*0.85</f>
        <v>20230</v>
      </c>
      <c r="AU9" s="43">
        <f>'BAR BB| Open rates'!AU9*0.85</f>
        <v>18530</v>
      </c>
      <c r="AV9" s="43">
        <f>'BAR BB| Open rates'!AV9*0.85</f>
        <v>20230</v>
      </c>
      <c r="AW9" s="43">
        <f>'BAR BB| Open rates'!AW9*0.85</f>
        <v>18530</v>
      </c>
      <c r="AX9" s="43">
        <f>'BAR BB| Open rates'!AX9*0.85</f>
        <v>20230</v>
      </c>
      <c r="AY9" s="43">
        <f>'BAR BB| Open rates'!AY9*0.85</f>
        <v>18530</v>
      </c>
    </row>
    <row r="10" spans="1:51" s="36" customFormat="1" ht="12" customHeight="1" x14ac:dyDescent="0.2">
      <c r="A10" s="237">
        <v>2</v>
      </c>
      <c r="B10" s="43">
        <f>'BAR BB| Open rates'!B10*0.85</f>
        <v>14790</v>
      </c>
      <c r="C10" s="43">
        <f>'BAR BB| Open rates'!C10*0.85</f>
        <v>14790</v>
      </c>
      <c r="D10" s="43">
        <f>'BAR BB| Open rates'!D10*0.85</f>
        <v>14790</v>
      </c>
      <c r="E10" s="43">
        <f>'BAR BB| Open rates'!E10*0.85</f>
        <v>30005</v>
      </c>
      <c r="F10" s="43">
        <f>'BAR BB| Open rates'!F10*0.85</f>
        <v>23205</v>
      </c>
      <c r="G10" s="43">
        <f>'BAR BB| Open rates'!G10*0.85</f>
        <v>20655</v>
      </c>
      <c r="H10" s="43">
        <f>'BAR BB| Open rates'!H10*0.85</f>
        <v>23205</v>
      </c>
      <c r="I10" s="43">
        <f>'BAR BB| Open rates'!I10*0.85</f>
        <v>20655</v>
      </c>
      <c r="J10" s="43">
        <f>'BAR BB| Open rates'!J10*0.85</f>
        <v>17340</v>
      </c>
      <c r="K10" s="43">
        <f>'BAR BB| Open rates'!K10*0.85</f>
        <v>17340</v>
      </c>
      <c r="L10" s="43">
        <f>'BAR BB| Open rates'!L10*0.85</f>
        <v>17340</v>
      </c>
      <c r="M10" s="43">
        <f>'BAR BB| Open rates'!M10*0.85</f>
        <v>20655</v>
      </c>
      <c r="N10" s="43">
        <f>'BAR BB| Open rates'!N10*0.85</f>
        <v>18785</v>
      </c>
      <c r="O10" s="43">
        <f>'BAR BB| Open rates'!O10*0.85</f>
        <v>20655</v>
      </c>
      <c r="P10" s="43">
        <f>'BAR BB| Open rates'!P10*0.85</f>
        <v>20655</v>
      </c>
      <c r="Q10" s="43">
        <f>'BAR BB| Open rates'!Q10*0.85</f>
        <v>22355</v>
      </c>
      <c r="R10" s="43">
        <f>'BAR BB| Open rates'!R10*0.85</f>
        <v>20655</v>
      </c>
      <c r="S10" s="43">
        <f>'BAR BB| Open rates'!S10*0.85</f>
        <v>22355</v>
      </c>
      <c r="T10" s="43">
        <f>'BAR BB| Open rates'!T10*0.85</f>
        <v>20655</v>
      </c>
      <c r="U10" s="43">
        <f>'BAR BB| Open rates'!U10*0.85</f>
        <v>18785</v>
      </c>
      <c r="V10" s="43">
        <f>'BAR BB| Open rates'!V10*0.85</f>
        <v>39270</v>
      </c>
      <c r="W10" s="43">
        <f>'BAR BB| Open rates'!W10*0.85</f>
        <v>45220</v>
      </c>
      <c r="X10" s="43">
        <f>'BAR BB| Open rates'!X10*0.85</f>
        <v>39270</v>
      </c>
      <c r="Y10" s="43">
        <f>'BAR BB| Open rates'!Y10*0.85</f>
        <v>18785</v>
      </c>
      <c r="Z10" s="43">
        <f>'BAR BB| Open rates'!Z10*0.85</f>
        <v>18785</v>
      </c>
      <c r="AA10" s="43">
        <f>'BAR BB| Open rates'!AA10*0.85</f>
        <v>28305</v>
      </c>
      <c r="AB10" s="43">
        <f>'BAR BB| Open rates'!AB10*0.85</f>
        <v>31705</v>
      </c>
      <c r="AC10" s="43">
        <f>'BAR BB| Open rates'!AC10*0.85</f>
        <v>28305</v>
      </c>
      <c r="AD10" s="43">
        <f>'BAR BB| Open rates'!AD10*0.85</f>
        <v>31705</v>
      </c>
      <c r="AE10" s="43">
        <f>'BAR BB| Open rates'!AE10*0.85</f>
        <v>28305</v>
      </c>
      <c r="AF10" s="43">
        <f>'BAR BB| Open rates'!AF10*0.85</f>
        <v>31705</v>
      </c>
      <c r="AG10" s="43">
        <f>'BAR BB| Open rates'!AG10*0.85</f>
        <v>28305</v>
      </c>
      <c r="AH10" s="43">
        <f>'BAR BB| Open rates'!AH10*0.85</f>
        <v>31705</v>
      </c>
      <c r="AI10" s="43">
        <f>'BAR BB| Open rates'!AI10*0.85</f>
        <v>28305</v>
      </c>
      <c r="AJ10" s="43">
        <f>'BAR BB| Open rates'!AJ10*0.85</f>
        <v>30005</v>
      </c>
      <c r="AK10" s="43">
        <f>'BAR BB| Open rates'!AK10*0.85</f>
        <v>30005</v>
      </c>
      <c r="AL10" s="43">
        <f>'BAR BB| Open rates'!AL10*0.85</f>
        <v>26605</v>
      </c>
      <c r="AM10" s="43">
        <f>'BAR BB| Open rates'!AM10*0.85</f>
        <v>30005</v>
      </c>
      <c r="AN10" s="43">
        <f>'BAR BB| Open rates'!AN10*0.85</f>
        <v>26605</v>
      </c>
      <c r="AO10" s="43">
        <f>'BAR BB| Open rates'!AO10*0.85</f>
        <v>30005</v>
      </c>
      <c r="AP10" s="43">
        <f>'BAR BB| Open rates'!AP10*0.85</f>
        <v>26605</v>
      </c>
      <c r="AQ10" s="43">
        <f>'BAR BB| Open rates'!AQ10*0.85</f>
        <v>20655</v>
      </c>
      <c r="AR10" s="43">
        <f>'BAR BB| Open rates'!AR10*0.85</f>
        <v>22355</v>
      </c>
      <c r="AS10" s="43">
        <f>'BAR BB| Open rates'!AS10*0.85</f>
        <v>20655</v>
      </c>
      <c r="AT10" s="43">
        <f>'BAR BB| Open rates'!AT10*0.85</f>
        <v>22355</v>
      </c>
      <c r="AU10" s="43">
        <f>'BAR BB| Open rates'!AU10*0.85</f>
        <v>20655</v>
      </c>
      <c r="AV10" s="43">
        <f>'BAR BB| Open rates'!AV10*0.85</f>
        <v>22355</v>
      </c>
      <c r="AW10" s="43">
        <f>'BAR BB| Open rates'!AW10*0.85</f>
        <v>20655</v>
      </c>
      <c r="AX10" s="43">
        <f>'BAR BB| Open rates'!AX10*0.85</f>
        <v>22355</v>
      </c>
      <c r="AY10" s="43">
        <f>'BAR BB| Open rates'!AY10*0.85</f>
        <v>20655</v>
      </c>
    </row>
    <row r="11" spans="1:51"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row>
    <row r="12" spans="1:51" s="36" customFormat="1" ht="12" customHeight="1" x14ac:dyDescent="0.2">
      <c r="A12" s="237">
        <v>1</v>
      </c>
      <c r="B12" s="43">
        <f>'BAR BB| Open rates'!B12*0.85</f>
        <v>15980</v>
      </c>
      <c r="C12" s="43">
        <f>'BAR BB| Open rates'!C12*0.85</f>
        <v>15980</v>
      </c>
      <c r="D12" s="43">
        <f>'BAR BB| Open rates'!D12*0.85</f>
        <v>15980</v>
      </c>
      <c r="E12" s="43">
        <f>'BAR BB| Open rates'!E12*0.85</f>
        <v>31195</v>
      </c>
      <c r="F12" s="43">
        <f>'BAR BB| Open rates'!F12*0.85</f>
        <v>24395</v>
      </c>
      <c r="G12" s="43">
        <f>'BAR BB| Open rates'!G12*0.85</f>
        <v>21845</v>
      </c>
      <c r="H12" s="43">
        <f>'BAR BB| Open rates'!H12*0.85</f>
        <v>24395</v>
      </c>
      <c r="I12" s="43">
        <f>'BAR BB| Open rates'!I12*0.85</f>
        <v>21845</v>
      </c>
      <c r="J12" s="43">
        <f>'BAR BB| Open rates'!J12*0.85</f>
        <v>18530</v>
      </c>
      <c r="K12" s="43">
        <f>'BAR BB| Open rates'!K12*0.85</f>
        <v>18530</v>
      </c>
      <c r="L12" s="43">
        <f>'BAR BB| Open rates'!L12*0.85</f>
        <v>18530</v>
      </c>
      <c r="M12" s="43">
        <f>'BAR BB| Open rates'!M12*0.85</f>
        <v>21845</v>
      </c>
      <c r="N12" s="43">
        <f>'BAR BB| Open rates'!N12*0.85</f>
        <v>19975</v>
      </c>
      <c r="O12" s="43">
        <f>'BAR BB| Open rates'!O12*0.85</f>
        <v>21845</v>
      </c>
      <c r="P12" s="43">
        <f>'BAR BB| Open rates'!P12*0.85</f>
        <v>21845</v>
      </c>
      <c r="Q12" s="43">
        <f>'BAR BB| Open rates'!Q12*0.85</f>
        <v>23545</v>
      </c>
      <c r="R12" s="43">
        <f>'BAR BB| Open rates'!R12*0.85</f>
        <v>21845</v>
      </c>
      <c r="S12" s="43">
        <f>'BAR BB| Open rates'!S12*0.85</f>
        <v>23545</v>
      </c>
      <c r="T12" s="43">
        <f>'BAR BB| Open rates'!T12*0.85</f>
        <v>21845</v>
      </c>
      <c r="U12" s="43">
        <f>'BAR BB| Open rates'!U12*0.85</f>
        <v>19975</v>
      </c>
      <c r="V12" s="43">
        <f>'BAR BB| Open rates'!V12*0.85</f>
        <v>40460</v>
      </c>
      <c r="W12" s="43">
        <f>'BAR BB| Open rates'!W12*0.85</f>
        <v>46410</v>
      </c>
      <c r="X12" s="43">
        <f>'BAR BB| Open rates'!X12*0.85</f>
        <v>40460</v>
      </c>
      <c r="Y12" s="43">
        <f>'BAR BB| Open rates'!Y12*0.85</f>
        <v>19975</v>
      </c>
      <c r="Z12" s="43">
        <f>'BAR BB| Open rates'!Z12*0.85</f>
        <v>19975</v>
      </c>
      <c r="AA12" s="43">
        <f>'BAR BB| Open rates'!AA12*0.85</f>
        <v>29495</v>
      </c>
      <c r="AB12" s="43">
        <f>'BAR BB| Open rates'!AB12*0.85</f>
        <v>32895</v>
      </c>
      <c r="AC12" s="43">
        <f>'BAR BB| Open rates'!AC12*0.85</f>
        <v>29495</v>
      </c>
      <c r="AD12" s="43">
        <f>'BAR BB| Open rates'!AD12*0.85</f>
        <v>32895</v>
      </c>
      <c r="AE12" s="43">
        <f>'BAR BB| Open rates'!AE12*0.85</f>
        <v>29495</v>
      </c>
      <c r="AF12" s="43">
        <f>'BAR BB| Open rates'!AF12*0.85</f>
        <v>32895</v>
      </c>
      <c r="AG12" s="43">
        <f>'BAR BB| Open rates'!AG12*0.85</f>
        <v>29495</v>
      </c>
      <c r="AH12" s="43">
        <f>'BAR BB| Open rates'!AH12*0.85</f>
        <v>32895</v>
      </c>
      <c r="AI12" s="43">
        <f>'BAR BB| Open rates'!AI12*0.85</f>
        <v>29495</v>
      </c>
      <c r="AJ12" s="43">
        <f>'BAR BB| Open rates'!AJ12*0.85</f>
        <v>31195</v>
      </c>
      <c r="AK12" s="43">
        <f>'BAR BB| Open rates'!AK12*0.85</f>
        <v>31195</v>
      </c>
      <c r="AL12" s="43">
        <f>'BAR BB| Open rates'!AL12*0.85</f>
        <v>27795</v>
      </c>
      <c r="AM12" s="43">
        <f>'BAR BB| Open rates'!AM12*0.85</f>
        <v>31195</v>
      </c>
      <c r="AN12" s="43">
        <f>'BAR BB| Open rates'!AN12*0.85</f>
        <v>27795</v>
      </c>
      <c r="AO12" s="43">
        <f>'BAR BB| Open rates'!AO12*0.85</f>
        <v>31195</v>
      </c>
      <c r="AP12" s="43">
        <f>'BAR BB| Open rates'!AP12*0.85</f>
        <v>27795</v>
      </c>
      <c r="AQ12" s="43">
        <f>'BAR BB| Open rates'!AQ12*0.85</f>
        <v>21845</v>
      </c>
      <c r="AR12" s="43">
        <f>'BAR BB| Open rates'!AR12*0.85</f>
        <v>23545</v>
      </c>
      <c r="AS12" s="43">
        <f>'BAR BB| Open rates'!AS12*0.85</f>
        <v>21845</v>
      </c>
      <c r="AT12" s="43">
        <f>'BAR BB| Open rates'!AT12*0.85</f>
        <v>23545</v>
      </c>
      <c r="AU12" s="43">
        <f>'BAR BB| Open rates'!AU12*0.85</f>
        <v>21845</v>
      </c>
      <c r="AV12" s="43">
        <f>'BAR BB| Open rates'!AV12*0.85</f>
        <v>23545</v>
      </c>
      <c r="AW12" s="43">
        <f>'BAR BB| Open rates'!AW12*0.85</f>
        <v>21845</v>
      </c>
      <c r="AX12" s="43">
        <f>'BAR BB| Open rates'!AX12*0.85</f>
        <v>23545</v>
      </c>
      <c r="AY12" s="43">
        <f>'BAR BB| Open rates'!AY12*0.85</f>
        <v>21845</v>
      </c>
    </row>
    <row r="13" spans="1:51" s="36" customFormat="1" ht="12" customHeight="1" x14ac:dyDescent="0.2">
      <c r="A13" s="237">
        <v>2</v>
      </c>
      <c r="B13" s="43">
        <f>'BAR BB| Open rates'!B13*0.85</f>
        <v>18105</v>
      </c>
      <c r="C13" s="43">
        <f>'BAR BB| Open rates'!C13*0.85</f>
        <v>18105</v>
      </c>
      <c r="D13" s="43">
        <f>'BAR BB| Open rates'!D13*0.85</f>
        <v>18105</v>
      </c>
      <c r="E13" s="43">
        <f>'BAR BB| Open rates'!E13*0.85</f>
        <v>33320</v>
      </c>
      <c r="F13" s="43">
        <f>'BAR BB| Open rates'!F13*0.85</f>
        <v>26520</v>
      </c>
      <c r="G13" s="43">
        <f>'BAR BB| Open rates'!G13*0.85</f>
        <v>23970</v>
      </c>
      <c r="H13" s="43">
        <f>'BAR BB| Open rates'!H13*0.85</f>
        <v>26520</v>
      </c>
      <c r="I13" s="43">
        <f>'BAR BB| Open rates'!I13*0.85</f>
        <v>23970</v>
      </c>
      <c r="J13" s="43">
        <f>'BAR BB| Open rates'!J13*0.85</f>
        <v>20655</v>
      </c>
      <c r="K13" s="43">
        <f>'BAR BB| Open rates'!K13*0.85</f>
        <v>20655</v>
      </c>
      <c r="L13" s="43">
        <f>'BAR BB| Open rates'!L13*0.85</f>
        <v>20655</v>
      </c>
      <c r="M13" s="43">
        <f>'BAR BB| Open rates'!M13*0.85</f>
        <v>23970</v>
      </c>
      <c r="N13" s="43">
        <f>'BAR BB| Open rates'!N13*0.85</f>
        <v>22100</v>
      </c>
      <c r="O13" s="43">
        <f>'BAR BB| Open rates'!O13*0.85</f>
        <v>23970</v>
      </c>
      <c r="P13" s="43">
        <f>'BAR BB| Open rates'!P13*0.85</f>
        <v>23970</v>
      </c>
      <c r="Q13" s="43">
        <f>'BAR BB| Open rates'!Q13*0.85</f>
        <v>25670</v>
      </c>
      <c r="R13" s="43">
        <f>'BAR BB| Open rates'!R13*0.85</f>
        <v>23970</v>
      </c>
      <c r="S13" s="43">
        <f>'BAR BB| Open rates'!S13*0.85</f>
        <v>25670</v>
      </c>
      <c r="T13" s="43">
        <f>'BAR BB| Open rates'!T13*0.85</f>
        <v>23970</v>
      </c>
      <c r="U13" s="43">
        <f>'BAR BB| Open rates'!U13*0.85</f>
        <v>22100</v>
      </c>
      <c r="V13" s="43">
        <f>'BAR BB| Open rates'!V13*0.85</f>
        <v>42585</v>
      </c>
      <c r="W13" s="43">
        <f>'BAR BB| Open rates'!W13*0.85</f>
        <v>48535</v>
      </c>
      <c r="X13" s="43">
        <f>'BAR BB| Open rates'!X13*0.85</f>
        <v>42585</v>
      </c>
      <c r="Y13" s="43">
        <f>'BAR BB| Open rates'!Y13*0.85</f>
        <v>22100</v>
      </c>
      <c r="Z13" s="43">
        <f>'BAR BB| Open rates'!Z13*0.85</f>
        <v>22100</v>
      </c>
      <c r="AA13" s="43">
        <f>'BAR BB| Open rates'!AA13*0.85</f>
        <v>31620</v>
      </c>
      <c r="AB13" s="43">
        <f>'BAR BB| Open rates'!AB13*0.85</f>
        <v>35020</v>
      </c>
      <c r="AC13" s="43">
        <f>'BAR BB| Open rates'!AC13*0.85</f>
        <v>31620</v>
      </c>
      <c r="AD13" s="43">
        <f>'BAR BB| Open rates'!AD13*0.85</f>
        <v>35020</v>
      </c>
      <c r="AE13" s="43">
        <f>'BAR BB| Open rates'!AE13*0.85</f>
        <v>31620</v>
      </c>
      <c r="AF13" s="43">
        <f>'BAR BB| Open rates'!AF13*0.85</f>
        <v>35020</v>
      </c>
      <c r="AG13" s="43">
        <f>'BAR BB| Open rates'!AG13*0.85</f>
        <v>31620</v>
      </c>
      <c r="AH13" s="43">
        <f>'BAR BB| Open rates'!AH13*0.85</f>
        <v>35020</v>
      </c>
      <c r="AI13" s="43">
        <f>'BAR BB| Open rates'!AI13*0.85</f>
        <v>31620</v>
      </c>
      <c r="AJ13" s="43">
        <f>'BAR BB| Open rates'!AJ13*0.85</f>
        <v>33320</v>
      </c>
      <c r="AK13" s="43">
        <f>'BAR BB| Open rates'!AK13*0.85</f>
        <v>33320</v>
      </c>
      <c r="AL13" s="43">
        <f>'BAR BB| Open rates'!AL13*0.85</f>
        <v>29920</v>
      </c>
      <c r="AM13" s="43">
        <f>'BAR BB| Open rates'!AM13*0.85</f>
        <v>33320</v>
      </c>
      <c r="AN13" s="43">
        <f>'BAR BB| Open rates'!AN13*0.85</f>
        <v>29920</v>
      </c>
      <c r="AO13" s="43">
        <f>'BAR BB| Open rates'!AO13*0.85</f>
        <v>33320</v>
      </c>
      <c r="AP13" s="43">
        <f>'BAR BB| Open rates'!AP13*0.85</f>
        <v>29920</v>
      </c>
      <c r="AQ13" s="43">
        <f>'BAR BB| Open rates'!AQ13*0.85</f>
        <v>23970</v>
      </c>
      <c r="AR13" s="43">
        <f>'BAR BB| Open rates'!AR13*0.85</f>
        <v>25670</v>
      </c>
      <c r="AS13" s="43">
        <f>'BAR BB| Open rates'!AS13*0.85</f>
        <v>23970</v>
      </c>
      <c r="AT13" s="43">
        <f>'BAR BB| Open rates'!AT13*0.85</f>
        <v>25670</v>
      </c>
      <c r="AU13" s="43">
        <f>'BAR BB| Open rates'!AU13*0.85</f>
        <v>23970</v>
      </c>
      <c r="AV13" s="43">
        <f>'BAR BB| Open rates'!AV13*0.85</f>
        <v>25670</v>
      </c>
      <c r="AW13" s="43">
        <f>'BAR BB| Open rates'!AW13*0.85</f>
        <v>23970</v>
      </c>
      <c r="AX13" s="43">
        <f>'BAR BB| Open rates'!AX13*0.85</f>
        <v>25670</v>
      </c>
      <c r="AY13" s="43">
        <f>'BAR BB| Open rates'!AY13*0.85</f>
        <v>23970</v>
      </c>
    </row>
    <row r="14" spans="1:51"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row>
    <row r="15" spans="1:51" s="36" customFormat="1" ht="12" customHeight="1" x14ac:dyDescent="0.2">
      <c r="A15" s="237">
        <v>1</v>
      </c>
      <c r="B15" s="43">
        <f>'BAR BB| Open rates'!B15*0.85</f>
        <v>21930</v>
      </c>
      <c r="C15" s="43">
        <f>'BAR BB| Open rates'!C15*0.85</f>
        <v>21930</v>
      </c>
      <c r="D15" s="43">
        <f>'BAR BB| Open rates'!D15*0.85</f>
        <v>21930</v>
      </c>
      <c r="E15" s="43">
        <f>'BAR BB| Open rates'!E15*0.85</f>
        <v>37145</v>
      </c>
      <c r="F15" s="43">
        <f>'BAR BB| Open rates'!F15*0.85</f>
        <v>30345</v>
      </c>
      <c r="G15" s="43">
        <f>'BAR BB| Open rates'!G15*0.85</f>
        <v>27795</v>
      </c>
      <c r="H15" s="43">
        <f>'BAR BB| Open rates'!H15*0.85</f>
        <v>30345</v>
      </c>
      <c r="I15" s="43">
        <f>'BAR BB| Open rates'!I15*0.85</f>
        <v>27795</v>
      </c>
      <c r="J15" s="43">
        <f>'BAR BB| Open rates'!J15*0.85</f>
        <v>24480</v>
      </c>
      <c r="K15" s="43">
        <f>'BAR BB| Open rates'!K15*0.85</f>
        <v>24480</v>
      </c>
      <c r="L15" s="43">
        <f>'BAR BB| Open rates'!L15*0.85</f>
        <v>24480</v>
      </c>
      <c r="M15" s="43">
        <f>'BAR BB| Open rates'!M15*0.85</f>
        <v>27795</v>
      </c>
      <c r="N15" s="43">
        <f>'BAR BB| Open rates'!N15*0.85</f>
        <v>25925</v>
      </c>
      <c r="O15" s="43">
        <f>'BAR BB| Open rates'!O15*0.85</f>
        <v>27795</v>
      </c>
      <c r="P15" s="43">
        <f>'BAR BB| Open rates'!P15*0.85</f>
        <v>27795</v>
      </c>
      <c r="Q15" s="43">
        <f>'BAR BB| Open rates'!Q15*0.85</f>
        <v>29495</v>
      </c>
      <c r="R15" s="43">
        <f>'BAR BB| Open rates'!R15*0.85</f>
        <v>27795</v>
      </c>
      <c r="S15" s="43">
        <f>'BAR BB| Open rates'!S15*0.85</f>
        <v>29495</v>
      </c>
      <c r="T15" s="43">
        <f>'BAR BB| Open rates'!T15*0.85</f>
        <v>27795</v>
      </c>
      <c r="U15" s="43">
        <f>'BAR BB| Open rates'!U15*0.85</f>
        <v>25925</v>
      </c>
      <c r="V15" s="43">
        <f>'BAR BB| Open rates'!V15*0.85</f>
        <v>46410</v>
      </c>
      <c r="W15" s="43">
        <f>'BAR BB| Open rates'!W15*0.85</f>
        <v>52360</v>
      </c>
      <c r="X15" s="43">
        <f>'BAR BB| Open rates'!X15*0.85</f>
        <v>46410</v>
      </c>
      <c r="Y15" s="43">
        <f>'BAR BB| Open rates'!Y15*0.85</f>
        <v>25925</v>
      </c>
      <c r="Z15" s="43">
        <f>'BAR BB| Open rates'!Z15*0.85</f>
        <v>25925</v>
      </c>
      <c r="AA15" s="43">
        <f>'BAR BB| Open rates'!AA15*0.85</f>
        <v>38845</v>
      </c>
      <c r="AB15" s="43">
        <f>'BAR BB| Open rates'!AB15*0.85</f>
        <v>42245</v>
      </c>
      <c r="AC15" s="43">
        <f>'BAR BB| Open rates'!AC15*0.85</f>
        <v>38845</v>
      </c>
      <c r="AD15" s="43">
        <f>'BAR BB| Open rates'!AD15*0.85</f>
        <v>42245</v>
      </c>
      <c r="AE15" s="43">
        <f>'BAR BB| Open rates'!AE15*0.85</f>
        <v>38845</v>
      </c>
      <c r="AF15" s="43">
        <f>'BAR BB| Open rates'!AF15*0.85</f>
        <v>42245</v>
      </c>
      <c r="AG15" s="43">
        <f>'BAR BB| Open rates'!AG15*0.85</f>
        <v>38845</v>
      </c>
      <c r="AH15" s="43">
        <f>'BAR BB| Open rates'!AH15*0.85</f>
        <v>42245</v>
      </c>
      <c r="AI15" s="43">
        <f>'BAR BB| Open rates'!AI15*0.85</f>
        <v>38845</v>
      </c>
      <c r="AJ15" s="43">
        <f>'BAR BB| Open rates'!AJ15*0.85</f>
        <v>40545</v>
      </c>
      <c r="AK15" s="43">
        <f>'BAR BB| Open rates'!AK15*0.85</f>
        <v>40545</v>
      </c>
      <c r="AL15" s="43">
        <f>'BAR BB| Open rates'!AL15*0.85</f>
        <v>37145</v>
      </c>
      <c r="AM15" s="43">
        <f>'BAR BB| Open rates'!AM15*0.85</f>
        <v>40545</v>
      </c>
      <c r="AN15" s="43">
        <f>'BAR BB| Open rates'!AN15*0.85</f>
        <v>37145</v>
      </c>
      <c r="AO15" s="43">
        <f>'BAR BB| Open rates'!AO15*0.85</f>
        <v>40545</v>
      </c>
      <c r="AP15" s="43">
        <f>'BAR BB| Open rates'!AP15*0.85</f>
        <v>37145</v>
      </c>
      <c r="AQ15" s="43">
        <f>'BAR BB| Open rates'!AQ15*0.85</f>
        <v>31195</v>
      </c>
      <c r="AR15" s="43">
        <f>'BAR BB| Open rates'!AR15*0.85</f>
        <v>32895</v>
      </c>
      <c r="AS15" s="43">
        <f>'BAR BB| Open rates'!AS15*0.85</f>
        <v>31195</v>
      </c>
      <c r="AT15" s="43">
        <f>'BAR BB| Open rates'!AT15*0.85</f>
        <v>32895</v>
      </c>
      <c r="AU15" s="43">
        <f>'BAR BB| Open rates'!AU15*0.85</f>
        <v>31195</v>
      </c>
      <c r="AV15" s="43">
        <f>'BAR BB| Open rates'!AV15*0.85</f>
        <v>32895</v>
      </c>
      <c r="AW15" s="43">
        <f>'BAR BB| Open rates'!AW15*0.85</f>
        <v>31195</v>
      </c>
      <c r="AX15" s="43">
        <f>'BAR BB| Open rates'!AX15*0.85</f>
        <v>32895</v>
      </c>
      <c r="AY15" s="43">
        <f>'BAR BB| Open rates'!AY15*0.85</f>
        <v>31195</v>
      </c>
    </row>
    <row r="16" spans="1:51" s="36" customFormat="1" ht="12" customHeight="1" x14ac:dyDescent="0.2">
      <c r="A16" s="237">
        <v>2</v>
      </c>
      <c r="B16" s="43">
        <f>'BAR BB| Open rates'!B16*0.85</f>
        <v>24055</v>
      </c>
      <c r="C16" s="43">
        <f>'BAR BB| Open rates'!C16*0.85</f>
        <v>24055</v>
      </c>
      <c r="D16" s="43">
        <f>'BAR BB| Open rates'!D16*0.85</f>
        <v>24055</v>
      </c>
      <c r="E16" s="43">
        <f>'BAR BB| Open rates'!E16*0.85</f>
        <v>39270</v>
      </c>
      <c r="F16" s="43">
        <f>'BAR BB| Open rates'!F16*0.85</f>
        <v>32470</v>
      </c>
      <c r="G16" s="43">
        <f>'BAR BB| Open rates'!G16*0.85</f>
        <v>29920</v>
      </c>
      <c r="H16" s="43">
        <f>'BAR BB| Open rates'!H16*0.85</f>
        <v>32470</v>
      </c>
      <c r="I16" s="43">
        <f>'BAR BB| Open rates'!I16*0.85</f>
        <v>29920</v>
      </c>
      <c r="J16" s="43">
        <f>'BAR BB| Open rates'!J16*0.85</f>
        <v>26605</v>
      </c>
      <c r="K16" s="43">
        <f>'BAR BB| Open rates'!K16*0.85</f>
        <v>26605</v>
      </c>
      <c r="L16" s="43">
        <f>'BAR BB| Open rates'!L16*0.85</f>
        <v>26605</v>
      </c>
      <c r="M16" s="43">
        <f>'BAR BB| Open rates'!M16*0.85</f>
        <v>29920</v>
      </c>
      <c r="N16" s="43">
        <f>'BAR BB| Open rates'!N16*0.85</f>
        <v>28050</v>
      </c>
      <c r="O16" s="43">
        <f>'BAR BB| Open rates'!O16*0.85</f>
        <v>29920</v>
      </c>
      <c r="P16" s="43">
        <f>'BAR BB| Open rates'!P16*0.85</f>
        <v>29920</v>
      </c>
      <c r="Q16" s="43">
        <f>'BAR BB| Open rates'!Q16*0.85</f>
        <v>31620</v>
      </c>
      <c r="R16" s="43">
        <f>'BAR BB| Open rates'!R16*0.85</f>
        <v>29920</v>
      </c>
      <c r="S16" s="43">
        <f>'BAR BB| Open rates'!S16*0.85</f>
        <v>31620</v>
      </c>
      <c r="T16" s="43">
        <f>'BAR BB| Open rates'!T16*0.85</f>
        <v>29920</v>
      </c>
      <c r="U16" s="43">
        <f>'BAR BB| Open rates'!U16*0.85</f>
        <v>28050</v>
      </c>
      <c r="V16" s="43">
        <f>'BAR BB| Open rates'!V16*0.85</f>
        <v>48535</v>
      </c>
      <c r="W16" s="43">
        <f>'BAR BB| Open rates'!W16*0.85</f>
        <v>54485</v>
      </c>
      <c r="X16" s="43">
        <f>'BAR BB| Open rates'!X16*0.85</f>
        <v>48535</v>
      </c>
      <c r="Y16" s="43">
        <f>'BAR BB| Open rates'!Y16*0.85</f>
        <v>28050</v>
      </c>
      <c r="Z16" s="43">
        <f>'BAR BB| Open rates'!Z16*0.85</f>
        <v>28050</v>
      </c>
      <c r="AA16" s="43">
        <f>'BAR BB| Open rates'!AA16*0.85</f>
        <v>40970</v>
      </c>
      <c r="AB16" s="43">
        <f>'BAR BB| Open rates'!AB16*0.85</f>
        <v>44370</v>
      </c>
      <c r="AC16" s="43">
        <f>'BAR BB| Open rates'!AC16*0.85</f>
        <v>40970</v>
      </c>
      <c r="AD16" s="43">
        <f>'BAR BB| Open rates'!AD16*0.85</f>
        <v>44370</v>
      </c>
      <c r="AE16" s="43">
        <f>'BAR BB| Open rates'!AE16*0.85</f>
        <v>40970</v>
      </c>
      <c r="AF16" s="43">
        <f>'BAR BB| Open rates'!AF16*0.85</f>
        <v>44370</v>
      </c>
      <c r="AG16" s="43">
        <f>'BAR BB| Open rates'!AG16*0.85</f>
        <v>40970</v>
      </c>
      <c r="AH16" s="43">
        <f>'BAR BB| Open rates'!AH16*0.85</f>
        <v>44370</v>
      </c>
      <c r="AI16" s="43">
        <f>'BAR BB| Open rates'!AI16*0.85</f>
        <v>40970</v>
      </c>
      <c r="AJ16" s="43">
        <f>'BAR BB| Open rates'!AJ16*0.85</f>
        <v>42670</v>
      </c>
      <c r="AK16" s="43">
        <f>'BAR BB| Open rates'!AK16*0.85</f>
        <v>42670</v>
      </c>
      <c r="AL16" s="43">
        <f>'BAR BB| Open rates'!AL16*0.85</f>
        <v>39270</v>
      </c>
      <c r="AM16" s="43">
        <f>'BAR BB| Open rates'!AM16*0.85</f>
        <v>42670</v>
      </c>
      <c r="AN16" s="43">
        <f>'BAR BB| Open rates'!AN16*0.85</f>
        <v>39270</v>
      </c>
      <c r="AO16" s="43">
        <f>'BAR BB| Open rates'!AO16*0.85</f>
        <v>42670</v>
      </c>
      <c r="AP16" s="43">
        <f>'BAR BB| Open rates'!AP16*0.85</f>
        <v>39270</v>
      </c>
      <c r="AQ16" s="43">
        <f>'BAR BB| Open rates'!AQ16*0.85</f>
        <v>33320</v>
      </c>
      <c r="AR16" s="43">
        <f>'BAR BB| Open rates'!AR16*0.85</f>
        <v>35020</v>
      </c>
      <c r="AS16" s="43">
        <f>'BAR BB| Open rates'!AS16*0.85</f>
        <v>33320</v>
      </c>
      <c r="AT16" s="43">
        <f>'BAR BB| Open rates'!AT16*0.85</f>
        <v>35020</v>
      </c>
      <c r="AU16" s="43">
        <f>'BAR BB| Open rates'!AU16*0.85</f>
        <v>33320</v>
      </c>
      <c r="AV16" s="43">
        <f>'BAR BB| Open rates'!AV16*0.85</f>
        <v>35020</v>
      </c>
      <c r="AW16" s="43">
        <f>'BAR BB| Open rates'!AW16*0.85</f>
        <v>33320</v>
      </c>
      <c r="AX16" s="43">
        <f>'BAR BB| Open rates'!AX16*0.85</f>
        <v>35020</v>
      </c>
      <c r="AY16" s="43">
        <f>'BAR BB| Open rates'!AY16*0.85</f>
        <v>33320</v>
      </c>
    </row>
    <row r="17" spans="1:51"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row>
    <row r="18" spans="1:51" s="36" customFormat="1" ht="12" customHeight="1" x14ac:dyDescent="0.2">
      <c r="A18" s="237">
        <v>1</v>
      </c>
      <c r="B18" s="43">
        <f>'BAR BB| Open rates'!B18*0.85</f>
        <v>18615</v>
      </c>
      <c r="C18" s="43">
        <f>'BAR BB| Open rates'!C18*0.85</f>
        <v>18615</v>
      </c>
      <c r="D18" s="43">
        <f>'BAR BB| Open rates'!D18*0.85</f>
        <v>18615</v>
      </c>
      <c r="E18" s="43">
        <f>'BAR BB| Open rates'!E18*0.85</f>
        <v>33830</v>
      </c>
      <c r="F18" s="43">
        <f>'BAR BB| Open rates'!F18*0.85</f>
        <v>27030</v>
      </c>
      <c r="G18" s="43">
        <f>'BAR BB| Open rates'!G18*0.85</f>
        <v>24480</v>
      </c>
      <c r="H18" s="43">
        <f>'BAR BB| Open rates'!H18*0.85</f>
        <v>27030</v>
      </c>
      <c r="I18" s="43">
        <f>'BAR BB| Open rates'!I18*0.85</f>
        <v>24480</v>
      </c>
      <c r="J18" s="43">
        <f>'BAR BB| Open rates'!J18*0.85</f>
        <v>21165</v>
      </c>
      <c r="K18" s="43">
        <f>'BAR BB| Open rates'!K18*0.85</f>
        <v>21165</v>
      </c>
      <c r="L18" s="43">
        <f>'BAR BB| Open rates'!L18*0.85</f>
        <v>21165</v>
      </c>
      <c r="M18" s="43">
        <f>'BAR BB| Open rates'!M18*0.85</f>
        <v>24480</v>
      </c>
      <c r="N18" s="43">
        <f>'BAR BB| Open rates'!N18*0.85</f>
        <v>22610</v>
      </c>
      <c r="O18" s="43">
        <f>'BAR BB| Open rates'!O18*0.85</f>
        <v>24480</v>
      </c>
      <c r="P18" s="43">
        <f>'BAR BB| Open rates'!P18*0.85</f>
        <v>24480</v>
      </c>
      <c r="Q18" s="43">
        <f>'BAR BB| Open rates'!Q18*0.85</f>
        <v>26180</v>
      </c>
      <c r="R18" s="43">
        <f>'BAR BB| Open rates'!R18*0.85</f>
        <v>24480</v>
      </c>
      <c r="S18" s="43">
        <f>'BAR BB| Open rates'!S18*0.85</f>
        <v>26180</v>
      </c>
      <c r="T18" s="43">
        <f>'BAR BB| Open rates'!T18*0.85</f>
        <v>24480</v>
      </c>
      <c r="U18" s="43">
        <f>'BAR BB| Open rates'!U18*0.85</f>
        <v>22610</v>
      </c>
      <c r="V18" s="43">
        <f>'BAR BB| Open rates'!V18*0.85</f>
        <v>43095</v>
      </c>
      <c r="W18" s="43">
        <f>'BAR BB| Open rates'!W18*0.85</f>
        <v>49045</v>
      </c>
      <c r="X18" s="43">
        <f>'BAR BB| Open rates'!X18*0.85</f>
        <v>43095</v>
      </c>
      <c r="Y18" s="43">
        <f>'BAR BB| Open rates'!Y18*0.85</f>
        <v>22610</v>
      </c>
      <c r="Z18" s="43">
        <f>'BAR BB| Open rates'!Z18*0.85</f>
        <v>22610</v>
      </c>
      <c r="AA18" s="43">
        <f>'BAR BB| Open rates'!AA18*0.85</f>
        <v>37145</v>
      </c>
      <c r="AB18" s="43">
        <f>'BAR BB| Open rates'!AB18*0.85</f>
        <v>40545</v>
      </c>
      <c r="AC18" s="43">
        <f>'BAR BB| Open rates'!AC18*0.85</f>
        <v>37145</v>
      </c>
      <c r="AD18" s="43">
        <f>'BAR BB| Open rates'!AD18*0.85</f>
        <v>40545</v>
      </c>
      <c r="AE18" s="43">
        <f>'BAR BB| Open rates'!AE18*0.85</f>
        <v>37145</v>
      </c>
      <c r="AF18" s="43">
        <f>'BAR BB| Open rates'!AF18*0.85</f>
        <v>40545</v>
      </c>
      <c r="AG18" s="43">
        <f>'BAR BB| Open rates'!AG18*0.85</f>
        <v>37145</v>
      </c>
      <c r="AH18" s="43">
        <f>'BAR BB| Open rates'!AH18*0.85</f>
        <v>40545</v>
      </c>
      <c r="AI18" s="43">
        <f>'BAR BB| Open rates'!AI18*0.85</f>
        <v>37145</v>
      </c>
      <c r="AJ18" s="43">
        <f>'BAR BB| Open rates'!AJ18*0.85</f>
        <v>38845</v>
      </c>
      <c r="AK18" s="43">
        <f>'BAR BB| Open rates'!AK18*0.85</f>
        <v>38845</v>
      </c>
      <c r="AL18" s="43">
        <f>'BAR BB| Open rates'!AL18*0.85</f>
        <v>35445</v>
      </c>
      <c r="AM18" s="43">
        <f>'BAR BB| Open rates'!AM18*0.85</f>
        <v>38845</v>
      </c>
      <c r="AN18" s="43">
        <f>'BAR BB| Open rates'!AN18*0.85</f>
        <v>35445</v>
      </c>
      <c r="AO18" s="43">
        <f>'BAR BB| Open rates'!AO18*0.85</f>
        <v>38845</v>
      </c>
      <c r="AP18" s="43">
        <f>'BAR BB| Open rates'!AP18*0.85</f>
        <v>35445</v>
      </c>
      <c r="AQ18" s="43">
        <f>'BAR BB| Open rates'!AQ18*0.85</f>
        <v>29495</v>
      </c>
      <c r="AR18" s="43">
        <f>'BAR BB| Open rates'!AR18*0.85</f>
        <v>31195</v>
      </c>
      <c r="AS18" s="43">
        <f>'BAR BB| Open rates'!AS18*0.85</f>
        <v>29495</v>
      </c>
      <c r="AT18" s="43">
        <f>'BAR BB| Open rates'!AT18*0.85</f>
        <v>31195</v>
      </c>
      <c r="AU18" s="43">
        <f>'BAR BB| Open rates'!AU18*0.85</f>
        <v>29495</v>
      </c>
      <c r="AV18" s="43">
        <f>'BAR BB| Open rates'!AV18*0.85</f>
        <v>31195</v>
      </c>
      <c r="AW18" s="43">
        <f>'BAR BB| Open rates'!AW18*0.85</f>
        <v>29495</v>
      </c>
      <c r="AX18" s="43">
        <f>'BAR BB| Open rates'!AX18*0.85</f>
        <v>31195</v>
      </c>
      <c r="AY18" s="43">
        <f>'BAR BB| Open rates'!AY18*0.85</f>
        <v>29495</v>
      </c>
    </row>
    <row r="19" spans="1:51" s="36" customFormat="1" ht="12" customHeight="1" x14ac:dyDescent="0.2">
      <c r="A19" s="237">
        <v>2</v>
      </c>
      <c r="B19" s="43">
        <f>'BAR BB| Open rates'!B19*0.85</f>
        <v>20740</v>
      </c>
      <c r="C19" s="43">
        <f>'BAR BB| Open rates'!C19*0.85</f>
        <v>20740</v>
      </c>
      <c r="D19" s="43">
        <f>'BAR BB| Open rates'!D19*0.85</f>
        <v>20740</v>
      </c>
      <c r="E19" s="43">
        <f>'BAR BB| Open rates'!E19*0.85</f>
        <v>35955</v>
      </c>
      <c r="F19" s="43">
        <f>'BAR BB| Open rates'!F19*0.85</f>
        <v>29155</v>
      </c>
      <c r="G19" s="43">
        <f>'BAR BB| Open rates'!G19*0.85</f>
        <v>26605</v>
      </c>
      <c r="H19" s="43">
        <f>'BAR BB| Open rates'!H19*0.85</f>
        <v>29155</v>
      </c>
      <c r="I19" s="43">
        <f>'BAR BB| Open rates'!I19*0.85</f>
        <v>26605</v>
      </c>
      <c r="J19" s="43">
        <f>'BAR BB| Open rates'!J19*0.85</f>
        <v>23290</v>
      </c>
      <c r="K19" s="43">
        <f>'BAR BB| Open rates'!K19*0.85</f>
        <v>23290</v>
      </c>
      <c r="L19" s="43">
        <f>'BAR BB| Open rates'!L19*0.85</f>
        <v>23290</v>
      </c>
      <c r="M19" s="43">
        <f>'BAR BB| Open rates'!M19*0.85</f>
        <v>26605</v>
      </c>
      <c r="N19" s="43">
        <f>'BAR BB| Open rates'!N19*0.85</f>
        <v>24735</v>
      </c>
      <c r="O19" s="43">
        <f>'BAR BB| Open rates'!O19*0.85</f>
        <v>26605</v>
      </c>
      <c r="P19" s="43">
        <f>'BAR BB| Open rates'!P19*0.85</f>
        <v>26605</v>
      </c>
      <c r="Q19" s="43">
        <f>'BAR BB| Open rates'!Q19*0.85</f>
        <v>28305</v>
      </c>
      <c r="R19" s="43">
        <f>'BAR BB| Open rates'!R19*0.85</f>
        <v>26605</v>
      </c>
      <c r="S19" s="43">
        <f>'BAR BB| Open rates'!S19*0.85</f>
        <v>28305</v>
      </c>
      <c r="T19" s="43">
        <f>'BAR BB| Open rates'!T19*0.85</f>
        <v>26605</v>
      </c>
      <c r="U19" s="43">
        <f>'BAR BB| Open rates'!U19*0.85</f>
        <v>24735</v>
      </c>
      <c r="V19" s="43">
        <f>'BAR BB| Open rates'!V19*0.85</f>
        <v>45220</v>
      </c>
      <c r="W19" s="43">
        <f>'BAR BB| Open rates'!W19*0.85</f>
        <v>51170</v>
      </c>
      <c r="X19" s="43">
        <f>'BAR BB| Open rates'!X19*0.85</f>
        <v>45220</v>
      </c>
      <c r="Y19" s="43">
        <f>'BAR BB| Open rates'!Y19*0.85</f>
        <v>24735</v>
      </c>
      <c r="Z19" s="43">
        <f>'BAR BB| Open rates'!Z19*0.85</f>
        <v>24735</v>
      </c>
      <c r="AA19" s="43">
        <f>'BAR BB| Open rates'!AA19*0.85</f>
        <v>39270</v>
      </c>
      <c r="AB19" s="43">
        <f>'BAR BB| Open rates'!AB19*0.85</f>
        <v>42670</v>
      </c>
      <c r="AC19" s="43">
        <f>'BAR BB| Open rates'!AC19*0.85</f>
        <v>39270</v>
      </c>
      <c r="AD19" s="43">
        <f>'BAR BB| Open rates'!AD19*0.85</f>
        <v>42670</v>
      </c>
      <c r="AE19" s="43">
        <f>'BAR BB| Open rates'!AE19*0.85</f>
        <v>39270</v>
      </c>
      <c r="AF19" s="43">
        <f>'BAR BB| Open rates'!AF19*0.85</f>
        <v>42670</v>
      </c>
      <c r="AG19" s="43">
        <f>'BAR BB| Open rates'!AG19*0.85</f>
        <v>39270</v>
      </c>
      <c r="AH19" s="43">
        <f>'BAR BB| Open rates'!AH19*0.85</f>
        <v>42670</v>
      </c>
      <c r="AI19" s="43">
        <f>'BAR BB| Open rates'!AI19*0.85</f>
        <v>39270</v>
      </c>
      <c r="AJ19" s="43">
        <f>'BAR BB| Open rates'!AJ19*0.85</f>
        <v>40970</v>
      </c>
      <c r="AK19" s="43">
        <f>'BAR BB| Open rates'!AK19*0.85</f>
        <v>40970</v>
      </c>
      <c r="AL19" s="43">
        <f>'BAR BB| Open rates'!AL19*0.85</f>
        <v>37570</v>
      </c>
      <c r="AM19" s="43">
        <f>'BAR BB| Open rates'!AM19*0.85</f>
        <v>40970</v>
      </c>
      <c r="AN19" s="43">
        <f>'BAR BB| Open rates'!AN19*0.85</f>
        <v>37570</v>
      </c>
      <c r="AO19" s="43">
        <f>'BAR BB| Open rates'!AO19*0.85</f>
        <v>40970</v>
      </c>
      <c r="AP19" s="43">
        <f>'BAR BB| Open rates'!AP19*0.85</f>
        <v>37570</v>
      </c>
      <c r="AQ19" s="43">
        <f>'BAR BB| Open rates'!AQ19*0.85</f>
        <v>31620</v>
      </c>
      <c r="AR19" s="43">
        <f>'BAR BB| Open rates'!AR19*0.85</f>
        <v>33320</v>
      </c>
      <c r="AS19" s="43">
        <f>'BAR BB| Open rates'!AS19*0.85</f>
        <v>31620</v>
      </c>
      <c r="AT19" s="43">
        <f>'BAR BB| Open rates'!AT19*0.85</f>
        <v>33320</v>
      </c>
      <c r="AU19" s="43">
        <f>'BAR BB| Open rates'!AU19*0.85</f>
        <v>31620</v>
      </c>
      <c r="AV19" s="43">
        <f>'BAR BB| Open rates'!AV19*0.85</f>
        <v>33320</v>
      </c>
      <c r="AW19" s="43">
        <f>'BAR BB| Open rates'!AW19*0.85</f>
        <v>31620</v>
      </c>
      <c r="AX19" s="43">
        <f>'BAR BB| Open rates'!AX19*0.85</f>
        <v>33320</v>
      </c>
      <c r="AY19" s="43">
        <f>'BAR BB| Open rates'!AY19*0.85</f>
        <v>31620</v>
      </c>
    </row>
    <row r="20" spans="1:51"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row>
    <row r="21" spans="1:51" s="36" customFormat="1" ht="12" customHeight="1" x14ac:dyDescent="0.2">
      <c r="A21" s="237">
        <v>1</v>
      </c>
      <c r="B21" s="43">
        <f>'BAR BB| Open rates'!B21*0.85</f>
        <v>21930</v>
      </c>
      <c r="C21" s="43">
        <f>'BAR BB| Open rates'!C21*0.85</f>
        <v>21930</v>
      </c>
      <c r="D21" s="43">
        <f>'BAR BB| Open rates'!D21*0.85</f>
        <v>21930</v>
      </c>
      <c r="E21" s="43">
        <f>'BAR BB| Open rates'!E21*0.85</f>
        <v>37145</v>
      </c>
      <c r="F21" s="43">
        <f>'BAR BB| Open rates'!F21*0.85</f>
        <v>30345</v>
      </c>
      <c r="G21" s="43">
        <f>'BAR BB| Open rates'!G21*0.85</f>
        <v>27795</v>
      </c>
      <c r="H21" s="43">
        <f>'BAR BB| Open rates'!H21*0.85</f>
        <v>30345</v>
      </c>
      <c r="I21" s="43">
        <f>'BAR BB| Open rates'!I21*0.85</f>
        <v>27795</v>
      </c>
      <c r="J21" s="43">
        <f>'BAR BB| Open rates'!J21*0.85</f>
        <v>24480</v>
      </c>
      <c r="K21" s="43">
        <f>'BAR BB| Open rates'!K21*0.85</f>
        <v>24480</v>
      </c>
      <c r="L21" s="43">
        <f>'BAR BB| Open rates'!L21*0.85</f>
        <v>24480</v>
      </c>
      <c r="M21" s="43">
        <f>'BAR BB| Open rates'!M21*0.85</f>
        <v>27795</v>
      </c>
      <c r="N21" s="43">
        <f>'BAR BB| Open rates'!N21*0.85</f>
        <v>25925</v>
      </c>
      <c r="O21" s="43">
        <f>'BAR BB| Open rates'!O21*0.85</f>
        <v>27795</v>
      </c>
      <c r="P21" s="43">
        <f>'BAR BB| Open rates'!P21*0.85</f>
        <v>27795</v>
      </c>
      <c r="Q21" s="43">
        <f>'BAR BB| Open rates'!Q21*0.85</f>
        <v>29495</v>
      </c>
      <c r="R21" s="43">
        <f>'BAR BB| Open rates'!R21*0.85</f>
        <v>27795</v>
      </c>
      <c r="S21" s="43">
        <f>'BAR BB| Open rates'!S21*0.85</f>
        <v>29495</v>
      </c>
      <c r="T21" s="43">
        <f>'BAR BB| Open rates'!T21*0.85</f>
        <v>27795</v>
      </c>
      <c r="U21" s="43">
        <f>'BAR BB| Open rates'!U21*0.85</f>
        <v>25925</v>
      </c>
      <c r="V21" s="43">
        <f>'BAR BB| Open rates'!V21*0.85</f>
        <v>46410</v>
      </c>
      <c r="W21" s="43">
        <f>'BAR BB| Open rates'!W21*0.85</f>
        <v>52360</v>
      </c>
      <c r="X21" s="43">
        <f>'BAR BB| Open rates'!X21*0.85</f>
        <v>46410</v>
      </c>
      <c r="Y21" s="43">
        <f>'BAR BB| Open rates'!Y21*0.85</f>
        <v>25925</v>
      </c>
      <c r="Z21" s="43">
        <f>'BAR BB| Open rates'!Z21*0.85</f>
        <v>25925</v>
      </c>
      <c r="AA21" s="43">
        <f>'BAR BB| Open rates'!AA21*0.85</f>
        <v>40545</v>
      </c>
      <c r="AB21" s="43">
        <f>'BAR BB| Open rates'!AB21*0.85</f>
        <v>43945</v>
      </c>
      <c r="AC21" s="43">
        <f>'BAR BB| Open rates'!AC21*0.85</f>
        <v>40545</v>
      </c>
      <c r="AD21" s="43">
        <f>'BAR BB| Open rates'!AD21*0.85</f>
        <v>43945</v>
      </c>
      <c r="AE21" s="43">
        <f>'BAR BB| Open rates'!AE21*0.85</f>
        <v>40545</v>
      </c>
      <c r="AF21" s="43">
        <f>'BAR BB| Open rates'!AF21*0.85</f>
        <v>43945</v>
      </c>
      <c r="AG21" s="43">
        <f>'BAR BB| Open rates'!AG21*0.85</f>
        <v>40545</v>
      </c>
      <c r="AH21" s="43">
        <f>'BAR BB| Open rates'!AH21*0.85</f>
        <v>43945</v>
      </c>
      <c r="AI21" s="43">
        <f>'BAR BB| Open rates'!AI21*0.85</f>
        <v>40545</v>
      </c>
      <c r="AJ21" s="43">
        <f>'BAR BB| Open rates'!AJ21*0.85</f>
        <v>42245</v>
      </c>
      <c r="AK21" s="43">
        <f>'BAR BB| Open rates'!AK21*0.85</f>
        <v>42245</v>
      </c>
      <c r="AL21" s="43">
        <f>'BAR BB| Open rates'!AL21*0.85</f>
        <v>38845</v>
      </c>
      <c r="AM21" s="43">
        <f>'BAR BB| Open rates'!AM21*0.85</f>
        <v>42245</v>
      </c>
      <c r="AN21" s="43">
        <f>'BAR BB| Open rates'!AN21*0.85</f>
        <v>38845</v>
      </c>
      <c r="AO21" s="43">
        <f>'BAR BB| Open rates'!AO21*0.85</f>
        <v>42245</v>
      </c>
      <c r="AP21" s="43">
        <f>'BAR BB| Open rates'!AP21*0.85</f>
        <v>38845</v>
      </c>
      <c r="AQ21" s="43">
        <f>'BAR BB| Open rates'!AQ21*0.85</f>
        <v>32895</v>
      </c>
      <c r="AR21" s="43">
        <f>'BAR BB| Open rates'!AR21*0.85</f>
        <v>34595</v>
      </c>
      <c r="AS21" s="43">
        <f>'BAR BB| Open rates'!AS21*0.85</f>
        <v>32895</v>
      </c>
      <c r="AT21" s="43">
        <f>'BAR BB| Open rates'!AT21*0.85</f>
        <v>34595</v>
      </c>
      <c r="AU21" s="43">
        <f>'BAR BB| Open rates'!AU21*0.85</f>
        <v>32895</v>
      </c>
      <c r="AV21" s="43">
        <f>'BAR BB| Open rates'!AV21*0.85</f>
        <v>34595</v>
      </c>
      <c r="AW21" s="43">
        <f>'BAR BB| Open rates'!AW21*0.85</f>
        <v>32895</v>
      </c>
      <c r="AX21" s="43">
        <f>'BAR BB| Open rates'!AX21*0.85</f>
        <v>34595</v>
      </c>
      <c r="AY21" s="43">
        <f>'BAR BB| Open rates'!AY21*0.85</f>
        <v>32895</v>
      </c>
    </row>
    <row r="22" spans="1:51" s="36" customFormat="1" ht="12" customHeight="1" x14ac:dyDescent="0.2">
      <c r="A22" s="237">
        <v>2</v>
      </c>
      <c r="B22" s="43">
        <f>'BAR BB| Open rates'!B22*0.85</f>
        <v>24055</v>
      </c>
      <c r="C22" s="43">
        <f>'BAR BB| Open rates'!C22*0.85</f>
        <v>24055</v>
      </c>
      <c r="D22" s="43">
        <f>'BAR BB| Open rates'!D22*0.85</f>
        <v>24055</v>
      </c>
      <c r="E22" s="43">
        <f>'BAR BB| Open rates'!E22*0.85</f>
        <v>39270</v>
      </c>
      <c r="F22" s="43">
        <f>'BAR BB| Open rates'!F22*0.85</f>
        <v>32470</v>
      </c>
      <c r="G22" s="43">
        <f>'BAR BB| Open rates'!G22*0.85</f>
        <v>29920</v>
      </c>
      <c r="H22" s="43">
        <f>'BAR BB| Open rates'!H22*0.85</f>
        <v>32470</v>
      </c>
      <c r="I22" s="43">
        <f>'BAR BB| Open rates'!I22*0.85</f>
        <v>29920</v>
      </c>
      <c r="J22" s="43">
        <f>'BAR BB| Open rates'!J22*0.85</f>
        <v>26605</v>
      </c>
      <c r="K22" s="43">
        <f>'BAR BB| Open rates'!K22*0.85</f>
        <v>26605</v>
      </c>
      <c r="L22" s="43">
        <f>'BAR BB| Open rates'!L22*0.85</f>
        <v>26605</v>
      </c>
      <c r="M22" s="43">
        <f>'BAR BB| Open rates'!M22*0.85</f>
        <v>29920</v>
      </c>
      <c r="N22" s="43">
        <f>'BAR BB| Open rates'!N22*0.85</f>
        <v>28050</v>
      </c>
      <c r="O22" s="43">
        <f>'BAR BB| Open rates'!O22*0.85</f>
        <v>29920</v>
      </c>
      <c r="P22" s="43">
        <f>'BAR BB| Open rates'!P22*0.85</f>
        <v>29920</v>
      </c>
      <c r="Q22" s="43">
        <f>'BAR BB| Open rates'!Q22*0.85</f>
        <v>31620</v>
      </c>
      <c r="R22" s="43">
        <f>'BAR BB| Open rates'!R22*0.85</f>
        <v>29920</v>
      </c>
      <c r="S22" s="43">
        <f>'BAR BB| Open rates'!S22*0.85</f>
        <v>31620</v>
      </c>
      <c r="T22" s="43">
        <f>'BAR BB| Open rates'!T22*0.85</f>
        <v>29920</v>
      </c>
      <c r="U22" s="43">
        <f>'BAR BB| Open rates'!U22*0.85</f>
        <v>28050</v>
      </c>
      <c r="V22" s="43">
        <f>'BAR BB| Open rates'!V22*0.85</f>
        <v>48535</v>
      </c>
      <c r="W22" s="43">
        <f>'BAR BB| Open rates'!W22*0.85</f>
        <v>54485</v>
      </c>
      <c r="X22" s="43">
        <f>'BAR BB| Open rates'!X22*0.85</f>
        <v>48535</v>
      </c>
      <c r="Y22" s="43">
        <f>'BAR BB| Open rates'!Y22*0.85</f>
        <v>28050</v>
      </c>
      <c r="Z22" s="43">
        <f>'BAR BB| Open rates'!Z22*0.85</f>
        <v>28050</v>
      </c>
      <c r="AA22" s="43">
        <f>'BAR BB| Open rates'!AA22*0.85</f>
        <v>42670</v>
      </c>
      <c r="AB22" s="43">
        <f>'BAR BB| Open rates'!AB22*0.85</f>
        <v>46070</v>
      </c>
      <c r="AC22" s="43">
        <f>'BAR BB| Open rates'!AC22*0.85</f>
        <v>42670</v>
      </c>
      <c r="AD22" s="43">
        <f>'BAR BB| Open rates'!AD22*0.85</f>
        <v>46070</v>
      </c>
      <c r="AE22" s="43">
        <f>'BAR BB| Open rates'!AE22*0.85</f>
        <v>42670</v>
      </c>
      <c r="AF22" s="43">
        <f>'BAR BB| Open rates'!AF22*0.85</f>
        <v>46070</v>
      </c>
      <c r="AG22" s="43">
        <f>'BAR BB| Open rates'!AG22*0.85</f>
        <v>42670</v>
      </c>
      <c r="AH22" s="43">
        <f>'BAR BB| Open rates'!AH22*0.85</f>
        <v>46070</v>
      </c>
      <c r="AI22" s="43">
        <f>'BAR BB| Open rates'!AI22*0.85</f>
        <v>42670</v>
      </c>
      <c r="AJ22" s="43">
        <f>'BAR BB| Open rates'!AJ22*0.85</f>
        <v>44370</v>
      </c>
      <c r="AK22" s="43">
        <f>'BAR BB| Open rates'!AK22*0.85</f>
        <v>44370</v>
      </c>
      <c r="AL22" s="43">
        <f>'BAR BB| Open rates'!AL22*0.85</f>
        <v>40970</v>
      </c>
      <c r="AM22" s="43">
        <f>'BAR BB| Open rates'!AM22*0.85</f>
        <v>44370</v>
      </c>
      <c r="AN22" s="43">
        <f>'BAR BB| Open rates'!AN22*0.85</f>
        <v>40970</v>
      </c>
      <c r="AO22" s="43">
        <f>'BAR BB| Open rates'!AO22*0.85</f>
        <v>44370</v>
      </c>
      <c r="AP22" s="43">
        <f>'BAR BB| Open rates'!AP22*0.85</f>
        <v>40970</v>
      </c>
      <c r="AQ22" s="43">
        <f>'BAR BB| Open rates'!AQ22*0.85</f>
        <v>35020</v>
      </c>
      <c r="AR22" s="43">
        <f>'BAR BB| Open rates'!AR22*0.85</f>
        <v>36720</v>
      </c>
      <c r="AS22" s="43">
        <f>'BAR BB| Open rates'!AS22*0.85</f>
        <v>35020</v>
      </c>
      <c r="AT22" s="43">
        <f>'BAR BB| Open rates'!AT22*0.85</f>
        <v>36720</v>
      </c>
      <c r="AU22" s="43">
        <f>'BAR BB| Open rates'!AU22*0.85</f>
        <v>35020</v>
      </c>
      <c r="AV22" s="43">
        <f>'BAR BB| Open rates'!AV22*0.85</f>
        <v>36720</v>
      </c>
      <c r="AW22" s="43">
        <f>'BAR BB| Open rates'!AW22*0.85</f>
        <v>35020</v>
      </c>
      <c r="AX22" s="43">
        <f>'BAR BB| Open rates'!AX22*0.85</f>
        <v>36720</v>
      </c>
      <c r="AY22" s="43">
        <f>'BAR BB| Open rates'!AY22*0.85</f>
        <v>35020</v>
      </c>
    </row>
    <row r="23" spans="1:51"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row>
    <row r="24" spans="1:51" s="36" customFormat="1" ht="12" customHeight="1" x14ac:dyDescent="0.2">
      <c r="A24" s="237">
        <v>1</v>
      </c>
      <c r="B24" s="43">
        <f>'BAR BB| Open rates'!B24*0.85</f>
        <v>31280</v>
      </c>
      <c r="C24" s="43">
        <f>'BAR BB| Open rates'!C24*0.85</f>
        <v>31280</v>
      </c>
      <c r="D24" s="43">
        <f>'BAR BB| Open rates'!D24*0.85</f>
        <v>31280</v>
      </c>
      <c r="E24" s="43">
        <f>'BAR BB| Open rates'!E24*0.85</f>
        <v>46495</v>
      </c>
      <c r="F24" s="43">
        <f>'BAR BB| Open rates'!F24*0.85</f>
        <v>39695</v>
      </c>
      <c r="G24" s="43">
        <f>'BAR BB| Open rates'!G24*0.85</f>
        <v>37145</v>
      </c>
      <c r="H24" s="43">
        <f>'BAR BB| Open rates'!H24*0.85</f>
        <v>39695</v>
      </c>
      <c r="I24" s="43">
        <f>'BAR BB| Open rates'!I24*0.85</f>
        <v>37145</v>
      </c>
      <c r="J24" s="43">
        <f>'BAR BB| Open rates'!J24*0.85</f>
        <v>33830</v>
      </c>
      <c r="K24" s="43">
        <f>'BAR BB| Open rates'!K24*0.85</f>
        <v>33830</v>
      </c>
      <c r="L24" s="43">
        <f>'BAR BB| Open rates'!L24*0.85</f>
        <v>33830</v>
      </c>
      <c r="M24" s="43">
        <f>'BAR BB| Open rates'!M24*0.85</f>
        <v>37145</v>
      </c>
      <c r="N24" s="43">
        <f>'BAR BB| Open rates'!N24*0.85</f>
        <v>35275</v>
      </c>
      <c r="O24" s="43">
        <f>'BAR BB| Open rates'!O24*0.85</f>
        <v>37145</v>
      </c>
      <c r="P24" s="43">
        <f>'BAR BB| Open rates'!P24*0.85</f>
        <v>37145</v>
      </c>
      <c r="Q24" s="43">
        <f>'BAR BB| Open rates'!Q24*0.85</f>
        <v>38845</v>
      </c>
      <c r="R24" s="43">
        <f>'BAR BB| Open rates'!R24*0.85</f>
        <v>37145</v>
      </c>
      <c r="S24" s="43">
        <f>'BAR BB| Open rates'!S24*0.85</f>
        <v>38845</v>
      </c>
      <c r="T24" s="43">
        <f>'BAR BB| Open rates'!T24*0.85</f>
        <v>37145</v>
      </c>
      <c r="U24" s="43">
        <f>'BAR BB| Open rates'!U24*0.85</f>
        <v>35275</v>
      </c>
      <c r="V24" s="43">
        <f>'BAR BB| Open rates'!V24*0.85</f>
        <v>55760</v>
      </c>
      <c r="W24" s="43">
        <f>'BAR BB| Open rates'!W24*0.85</f>
        <v>61710</v>
      </c>
      <c r="X24" s="43">
        <f>'BAR BB| Open rates'!X24*0.85</f>
        <v>55760</v>
      </c>
      <c r="Y24" s="43">
        <f>'BAR BB| Open rates'!Y24*0.85</f>
        <v>35275</v>
      </c>
      <c r="Z24" s="43">
        <f>'BAR BB| Open rates'!Z24*0.85</f>
        <v>35275</v>
      </c>
      <c r="AA24" s="43">
        <f>'BAR BB| Open rates'!AA24*0.85</f>
        <v>49895</v>
      </c>
      <c r="AB24" s="43">
        <f>'BAR BB| Open rates'!AB24*0.85</f>
        <v>53295</v>
      </c>
      <c r="AC24" s="43">
        <f>'BAR BB| Open rates'!AC24*0.85</f>
        <v>49895</v>
      </c>
      <c r="AD24" s="43">
        <f>'BAR BB| Open rates'!AD24*0.85</f>
        <v>53295</v>
      </c>
      <c r="AE24" s="43">
        <f>'BAR BB| Open rates'!AE24*0.85</f>
        <v>49895</v>
      </c>
      <c r="AF24" s="43">
        <f>'BAR BB| Open rates'!AF24*0.85</f>
        <v>53295</v>
      </c>
      <c r="AG24" s="43">
        <f>'BAR BB| Open rates'!AG24*0.85</f>
        <v>49895</v>
      </c>
      <c r="AH24" s="43">
        <f>'BAR BB| Open rates'!AH24*0.85</f>
        <v>53295</v>
      </c>
      <c r="AI24" s="43">
        <f>'BAR BB| Open rates'!AI24*0.85</f>
        <v>49895</v>
      </c>
      <c r="AJ24" s="43">
        <f>'BAR BB| Open rates'!AJ24*0.85</f>
        <v>51595</v>
      </c>
      <c r="AK24" s="43">
        <f>'BAR BB| Open rates'!AK24*0.85</f>
        <v>51595</v>
      </c>
      <c r="AL24" s="43">
        <f>'BAR BB| Open rates'!AL24*0.85</f>
        <v>48195</v>
      </c>
      <c r="AM24" s="43">
        <f>'BAR BB| Open rates'!AM24*0.85</f>
        <v>51595</v>
      </c>
      <c r="AN24" s="43">
        <f>'BAR BB| Open rates'!AN24*0.85</f>
        <v>48195</v>
      </c>
      <c r="AO24" s="43">
        <f>'BAR BB| Open rates'!AO24*0.85</f>
        <v>51595</v>
      </c>
      <c r="AP24" s="43">
        <f>'BAR BB| Open rates'!AP24*0.85</f>
        <v>48195</v>
      </c>
      <c r="AQ24" s="43">
        <f>'BAR BB| Open rates'!AQ24*0.85</f>
        <v>42245</v>
      </c>
      <c r="AR24" s="43">
        <f>'BAR BB| Open rates'!AR24*0.85</f>
        <v>43945</v>
      </c>
      <c r="AS24" s="43">
        <f>'BAR BB| Open rates'!AS24*0.85</f>
        <v>42245</v>
      </c>
      <c r="AT24" s="43">
        <f>'BAR BB| Open rates'!AT24*0.85</f>
        <v>43945</v>
      </c>
      <c r="AU24" s="43">
        <f>'BAR BB| Open rates'!AU24*0.85</f>
        <v>42245</v>
      </c>
      <c r="AV24" s="43">
        <f>'BAR BB| Open rates'!AV24*0.85</f>
        <v>43945</v>
      </c>
      <c r="AW24" s="43">
        <f>'BAR BB| Open rates'!AW24*0.85</f>
        <v>42245</v>
      </c>
      <c r="AX24" s="43">
        <f>'BAR BB| Open rates'!AX24*0.85</f>
        <v>43945</v>
      </c>
      <c r="AY24" s="43">
        <f>'BAR BB| Open rates'!AY24*0.85</f>
        <v>42245</v>
      </c>
    </row>
    <row r="25" spans="1:51" s="36" customFormat="1" ht="12" customHeight="1" x14ac:dyDescent="0.2">
      <c r="A25" s="237">
        <v>2</v>
      </c>
      <c r="B25" s="43">
        <f>'BAR BB| Open rates'!B25*0.85</f>
        <v>33405</v>
      </c>
      <c r="C25" s="43">
        <f>'BAR BB| Open rates'!C25*0.85</f>
        <v>33405</v>
      </c>
      <c r="D25" s="43">
        <f>'BAR BB| Open rates'!D25*0.85</f>
        <v>33405</v>
      </c>
      <c r="E25" s="43">
        <f>'BAR BB| Open rates'!E25*0.85</f>
        <v>48620</v>
      </c>
      <c r="F25" s="43">
        <f>'BAR BB| Open rates'!F25*0.85</f>
        <v>41820</v>
      </c>
      <c r="G25" s="43">
        <f>'BAR BB| Open rates'!G25*0.85</f>
        <v>39270</v>
      </c>
      <c r="H25" s="43">
        <f>'BAR BB| Open rates'!H25*0.85</f>
        <v>41820</v>
      </c>
      <c r="I25" s="43">
        <f>'BAR BB| Open rates'!I25*0.85</f>
        <v>39270</v>
      </c>
      <c r="J25" s="43">
        <f>'BAR BB| Open rates'!J25*0.85</f>
        <v>35955</v>
      </c>
      <c r="K25" s="43">
        <f>'BAR BB| Open rates'!K25*0.85</f>
        <v>35955</v>
      </c>
      <c r="L25" s="43">
        <f>'BAR BB| Open rates'!L25*0.85</f>
        <v>35955</v>
      </c>
      <c r="M25" s="43">
        <f>'BAR BB| Open rates'!M25*0.85</f>
        <v>39270</v>
      </c>
      <c r="N25" s="43">
        <f>'BAR BB| Open rates'!N25*0.85</f>
        <v>37400</v>
      </c>
      <c r="O25" s="43">
        <f>'BAR BB| Open rates'!O25*0.85</f>
        <v>39270</v>
      </c>
      <c r="P25" s="43">
        <f>'BAR BB| Open rates'!P25*0.85</f>
        <v>39270</v>
      </c>
      <c r="Q25" s="43">
        <f>'BAR BB| Open rates'!Q25*0.85</f>
        <v>40970</v>
      </c>
      <c r="R25" s="43">
        <f>'BAR BB| Open rates'!R25*0.85</f>
        <v>39270</v>
      </c>
      <c r="S25" s="43">
        <f>'BAR BB| Open rates'!S25*0.85</f>
        <v>40970</v>
      </c>
      <c r="T25" s="43">
        <f>'BAR BB| Open rates'!T25*0.85</f>
        <v>39270</v>
      </c>
      <c r="U25" s="43">
        <f>'BAR BB| Open rates'!U25*0.85</f>
        <v>37400</v>
      </c>
      <c r="V25" s="43">
        <f>'BAR BB| Open rates'!V25*0.85</f>
        <v>57885</v>
      </c>
      <c r="W25" s="43">
        <f>'BAR BB| Open rates'!W25*0.85</f>
        <v>63835</v>
      </c>
      <c r="X25" s="43">
        <f>'BAR BB| Open rates'!X25*0.85</f>
        <v>57885</v>
      </c>
      <c r="Y25" s="43">
        <f>'BAR BB| Open rates'!Y25*0.85</f>
        <v>37400</v>
      </c>
      <c r="Z25" s="43">
        <f>'BAR BB| Open rates'!Z25*0.85</f>
        <v>37400</v>
      </c>
      <c r="AA25" s="43">
        <f>'BAR BB| Open rates'!AA25*0.85</f>
        <v>52020</v>
      </c>
      <c r="AB25" s="43">
        <f>'BAR BB| Open rates'!AB25*0.85</f>
        <v>55420</v>
      </c>
      <c r="AC25" s="43">
        <f>'BAR BB| Open rates'!AC25*0.85</f>
        <v>52020</v>
      </c>
      <c r="AD25" s="43">
        <f>'BAR BB| Open rates'!AD25*0.85</f>
        <v>55420</v>
      </c>
      <c r="AE25" s="43">
        <f>'BAR BB| Open rates'!AE25*0.85</f>
        <v>52020</v>
      </c>
      <c r="AF25" s="43">
        <f>'BAR BB| Open rates'!AF25*0.85</f>
        <v>55420</v>
      </c>
      <c r="AG25" s="43">
        <f>'BAR BB| Open rates'!AG25*0.85</f>
        <v>52020</v>
      </c>
      <c r="AH25" s="43">
        <f>'BAR BB| Open rates'!AH25*0.85</f>
        <v>55420</v>
      </c>
      <c r="AI25" s="43">
        <f>'BAR BB| Open rates'!AI25*0.85</f>
        <v>52020</v>
      </c>
      <c r="AJ25" s="43">
        <f>'BAR BB| Open rates'!AJ25*0.85</f>
        <v>53720</v>
      </c>
      <c r="AK25" s="43">
        <f>'BAR BB| Open rates'!AK25*0.85</f>
        <v>53720</v>
      </c>
      <c r="AL25" s="43">
        <f>'BAR BB| Open rates'!AL25*0.85</f>
        <v>50320</v>
      </c>
      <c r="AM25" s="43">
        <f>'BAR BB| Open rates'!AM25*0.85</f>
        <v>53720</v>
      </c>
      <c r="AN25" s="43">
        <f>'BAR BB| Open rates'!AN25*0.85</f>
        <v>50320</v>
      </c>
      <c r="AO25" s="43">
        <f>'BAR BB| Open rates'!AO25*0.85</f>
        <v>53720</v>
      </c>
      <c r="AP25" s="43">
        <f>'BAR BB| Open rates'!AP25*0.85</f>
        <v>50320</v>
      </c>
      <c r="AQ25" s="43">
        <f>'BAR BB| Open rates'!AQ25*0.85</f>
        <v>44370</v>
      </c>
      <c r="AR25" s="43">
        <f>'BAR BB| Open rates'!AR25*0.85</f>
        <v>46070</v>
      </c>
      <c r="AS25" s="43">
        <f>'BAR BB| Open rates'!AS25*0.85</f>
        <v>44370</v>
      </c>
      <c r="AT25" s="43">
        <f>'BAR BB| Open rates'!AT25*0.85</f>
        <v>46070</v>
      </c>
      <c r="AU25" s="43">
        <f>'BAR BB| Open rates'!AU25*0.85</f>
        <v>44370</v>
      </c>
      <c r="AV25" s="43">
        <f>'BAR BB| Open rates'!AV25*0.85</f>
        <v>46070</v>
      </c>
      <c r="AW25" s="43">
        <f>'BAR BB| Open rates'!AW25*0.85</f>
        <v>44370</v>
      </c>
      <c r="AX25" s="43">
        <f>'BAR BB| Open rates'!AX25*0.85</f>
        <v>46070</v>
      </c>
      <c r="AY25" s="43">
        <f>'BAR BB| Open rates'!AY25*0.85</f>
        <v>44370</v>
      </c>
    </row>
    <row r="26" spans="1:51" s="36" customFormat="1" ht="12" customHeight="1" x14ac:dyDescent="0.2">
      <c r="A26" s="237">
        <v>3</v>
      </c>
      <c r="B26" s="43">
        <f>'BAR BB| Open rates'!B26*0.85</f>
        <v>35530</v>
      </c>
      <c r="C26" s="43">
        <f>'BAR BB| Open rates'!C26*0.85</f>
        <v>35530</v>
      </c>
      <c r="D26" s="43">
        <f>'BAR BB| Open rates'!D26*0.85</f>
        <v>35530</v>
      </c>
      <c r="E26" s="43">
        <f>'BAR BB| Open rates'!E26*0.85</f>
        <v>50745</v>
      </c>
      <c r="F26" s="43">
        <f>'BAR BB| Open rates'!F26*0.85</f>
        <v>43945</v>
      </c>
      <c r="G26" s="43">
        <f>'BAR BB| Open rates'!G26*0.85</f>
        <v>41395</v>
      </c>
      <c r="H26" s="43">
        <f>'BAR BB| Open rates'!H26*0.85</f>
        <v>43945</v>
      </c>
      <c r="I26" s="43">
        <f>'BAR BB| Open rates'!I26*0.85</f>
        <v>41395</v>
      </c>
      <c r="J26" s="43">
        <f>'BAR BB| Open rates'!J26*0.85</f>
        <v>38080</v>
      </c>
      <c r="K26" s="43">
        <f>'BAR BB| Open rates'!K26*0.85</f>
        <v>38080</v>
      </c>
      <c r="L26" s="43">
        <f>'BAR BB| Open rates'!L26*0.85</f>
        <v>38080</v>
      </c>
      <c r="M26" s="43">
        <f>'BAR BB| Open rates'!M26*0.85</f>
        <v>41395</v>
      </c>
      <c r="N26" s="43">
        <f>'BAR BB| Open rates'!N26*0.85</f>
        <v>39525</v>
      </c>
      <c r="O26" s="43">
        <f>'BAR BB| Open rates'!O26*0.85</f>
        <v>41395</v>
      </c>
      <c r="P26" s="43">
        <f>'BAR BB| Open rates'!P26*0.85</f>
        <v>41395</v>
      </c>
      <c r="Q26" s="43">
        <f>'BAR BB| Open rates'!Q26*0.85</f>
        <v>43095</v>
      </c>
      <c r="R26" s="43">
        <f>'BAR BB| Open rates'!R26*0.85</f>
        <v>41395</v>
      </c>
      <c r="S26" s="43">
        <f>'BAR BB| Open rates'!S26*0.85</f>
        <v>43095</v>
      </c>
      <c r="T26" s="43">
        <f>'BAR BB| Open rates'!T26*0.85</f>
        <v>41395</v>
      </c>
      <c r="U26" s="43">
        <f>'BAR BB| Open rates'!U26*0.85</f>
        <v>39525</v>
      </c>
      <c r="V26" s="43">
        <f>'BAR BB| Open rates'!V26*0.85</f>
        <v>60010</v>
      </c>
      <c r="W26" s="43">
        <f>'BAR BB| Open rates'!W26*0.85</f>
        <v>65960</v>
      </c>
      <c r="X26" s="43">
        <f>'BAR BB| Open rates'!X26*0.85</f>
        <v>60010</v>
      </c>
      <c r="Y26" s="43">
        <f>'BAR BB| Open rates'!Y26*0.85</f>
        <v>39525</v>
      </c>
      <c r="Z26" s="43">
        <f>'BAR BB| Open rates'!Z26*0.85</f>
        <v>39525</v>
      </c>
      <c r="AA26" s="43">
        <f>'BAR BB| Open rates'!AA26*0.85</f>
        <v>54145</v>
      </c>
      <c r="AB26" s="43">
        <f>'BAR BB| Open rates'!AB26*0.85</f>
        <v>57545</v>
      </c>
      <c r="AC26" s="43">
        <f>'BAR BB| Open rates'!AC26*0.85</f>
        <v>54145</v>
      </c>
      <c r="AD26" s="43">
        <f>'BAR BB| Open rates'!AD26*0.85</f>
        <v>57545</v>
      </c>
      <c r="AE26" s="43">
        <f>'BAR BB| Open rates'!AE26*0.85</f>
        <v>54145</v>
      </c>
      <c r="AF26" s="43">
        <f>'BAR BB| Open rates'!AF26*0.85</f>
        <v>57545</v>
      </c>
      <c r="AG26" s="43">
        <f>'BAR BB| Open rates'!AG26*0.85</f>
        <v>54145</v>
      </c>
      <c r="AH26" s="43">
        <f>'BAR BB| Open rates'!AH26*0.85</f>
        <v>57545</v>
      </c>
      <c r="AI26" s="43">
        <f>'BAR BB| Open rates'!AI26*0.85</f>
        <v>54145</v>
      </c>
      <c r="AJ26" s="43">
        <f>'BAR BB| Open rates'!AJ26*0.85</f>
        <v>55845</v>
      </c>
      <c r="AK26" s="43">
        <f>'BAR BB| Open rates'!AK26*0.85</f>
        <v>55845</v>
      </c>
      <c r="AL26" s="43">
        <f>'BAR BB| Open rates'!AL26*0.85</f>
        <v>52445</v>
      </c>
      <c r="AM26" s="43">
        <f>'BAR BB| Open rates'!AM26*0.85</f>
        <v>55845</v>
      </c>
      <c r="AN26" s="43">
        <f>'BAR BB| Open rates'!AN26*0.85</f>
        <v>52445</v>
      </c>
      <c r="AO26" s="43">
        <f>'BAR BB| Open rates'!AO26*0.85</f>
        <v>55845</v>
      </c>
      <c r="AP26" s="43">
        <f>'BAR BB| Open rates'!AP26*0.85</f>
        <v>52445</v>
      </c>
      <c r="AQ26" s="43">
        <f>'BAR BB| Open rates'!AQ26*0.85</f>
        <v>46495</v>
      </c>
      <c r="AR26" s="43">
        <f>'BAR BB| Open rates'!AR26*0.85</f>
        <v>48195</v>
      </c>
      <c r="AS26" s="43">
        <f>'BAR BB| Open rates'!AS26*0.85</f>
        <v>46495</v>
      </c>
      <c r="AT26" s="43">
        <f>'BAR BB| Open rates'!AT26*0.85</f>
        <v>48195</v>
      </c>
      <c r="AU26" s="43">
        <f>'BAR BB| Open rates'!AU26*0.85</f>
        <v>46495</v>
      </c>
      <c r="AV26" s="43">
        <f>'BAR BB| Open rates'!AV26*0.85</f>
        <v>48195</v>
      </c>
      <c r="AW26" s="43">
        <f>'BAR BB| Open rates'!AW26*0.85</f>
        <v>46495</v>
      </c>
      <c r="AX26" s="43">
        <f>'BAR BB| Open rates'!AX26*0.85</f>
        <v>48195</v>
      </c>
      <c r="AY26" s="43">
        <f>'BAR BB| Open rates'!AY26*0.85</f>
        <v>46495</v>
      </c>
    </row>
    <row r="27" spans="1:51" s="36" customFormat="1" ht="12" customHeight="1" x14ac:dyDescent="0.2">
      <c r="A27" s="237">
        <v>4</v>
      </c>
      <c r="B27" s="43">
        <f>'BAR BB| Open rates'!B27*0.85</f>
        <v>37655</v>
      </c>
      <c r="C27" s="43">
        <f>'BAR BB| Open rates'!C27*0.85</f>
        <v>37655</v>
      </c>
      <c r="D27" s="43">
        <f>'BAR BB| Open rates'!D27*0.85</f>
        <v>37655</v>
      </c>
      <c r="E27" s="43">
        <f>'BAR BB| Open rates'!E27*0.85</f>
        <v>52870</v>
      </c>
      <c r="F27" s="43">
        <f>'BAR BB| Open rates'!F27*0.85</f>
        <v>46070</v>
      </c>
      <c r="G27" s="43">
        <f>'BAR BB| Open rates'!G27*0.85</f>
        <v>43520</v>
      </c>
      <c r="H27" s="43">
        <f>'BAR BB| Open rates'!H27*0.85</f>
        <v>46070</v>
      </c>
      <c r="I27" s="43">
        <f>'BAR BB| Open rates'!I27*0.85</f>
        <v>43520</v>
      </c>
      <c r="J27" s="43">
        <f>'BAR BB| Open rates'!J27*0.85</f>
        <v>40205</v>
      </c>
      <c r="K27" s="43">
        <f>'BAR BB| Open rates'!K27*0.85</f>
        <v>40205</v>
      </c>
      <c r="L27" s="43">
        <f>'BAR BB| Open rates'!L27*0.85</f>
        <v>40205</v>
      </c>
      <c r="M27" s="43">
        <f>'BAR BB| Open rates'!M27*0.85</f>
        <v>43520</v>
      </c>
      <c r="N27" s="43">
        <f>'BAR BB| Open rates'!N27*0.85</f>
        <v>41650</v>
      </c>
      <c r="O27" s="43">
        <f>'BAR BB| Open rates'!O27*0.85</f>
        <v>43520</v>
      </c>
      <c r="P27" s="43">
        <f>'BAR BB| Open rates'!P27*0.85</f>
        <v>43520</v>
      </c>
      <c r="Q27" s="43">
        <f>'BAR BB| Open rates'!Q27*0.85</f>
        <v>45220</v>
      </c>
      <c r="R27" s="43">
        <f>'BAR BB| Open rates'!R27*0.85</f>
        <v>43520</v>
      </c>
      <c r="S27" s="43">
        <f>'BAR BB| Open rates'!S27*0.85</f>
        <v>45220</v>
      </c>
      <c r="T27" s="43">
        <f>'BAR BB| Open rates'!T27*0.85</f>
        <v>43520</v>
      </c>
      <c r="U27" s="43">
        <f>'BAR BB| Open rates'!U27*0.85</f>
        <v>41650</v>
      </c>
      <c r="V27" s="43">
        <f>'BAR BB| Open rates'!V27*0.85</f>
        <v>62135</v>
      </c>
      <c r="W27" s="43">
        <f>'BAR BB| Open rates'!W27*0.85</f>
        <v>68085</v>
      </c>
      <c r="X27" s="43">
        <f>'BAR BB| Open rates'!X27*0.85</f>
        <v>62135</v>
      </c>
      <c r="Y27" s="43">
        <f>'BAR BB| Open rates'!Y27*0.85</f>
        <v>41650</v>
      </c>
      <c r="Z27" s="43">
        <f>'BAR BB| Open rates'!Z27*0.85</f>
        <v>41650</v>
      </c>
      <c r="AA27" s="43">
        <f>'BAR BB| Open rates'!AA27*0.85</f>
        <v>56270</v>
      </c>
      <c r="AB27" s="43">
        <f>'BAR BB| Open rates'!AB27*0.85</f>
        <v>59670</v>
      </c>
      <c r="AC27" s="43">
        <f>'BAR BB| Open rates'!AC27*0.85</f>
        <v>56270</v>
      </c>
      <c r="AD27" s="43">
        <f>'BAR BB| Open rates'!AD27*0.85</f>
        <v>59670</v>
      </c>
      <c r="AE27" s="43">
        <f>'BAR BB| Open rates'!AE27*0.85</f>
        <v>56270</v>
      </c>
      <c r="AF27" s="43">
        <f>'BAR BB| Open rates'!AF27*0.85</f>
        <v>59670</v>
      </c>
      <c r="AG27" s="43">
        <f>'BAR BB| Open rates'!AG27*0.85</f>
        <v>56270</v>
      </c>
      <c r="AH27" s="43">
        <f>'BAR BB| Open rates'!AH27*0.85</f>
        <v>59670</v>
      </c>
      <c r="AI27" s="43">
        <f>'BAR BB| Open rates'!AI27*0.85</f>
        <v>56270</v>
      </c>
      <c r="AJ27" s="43">
        <f>'BAR BB| Open rates'!AJ27*0.85</f>
        <v>57970</v>
      </c>
      <c r="AK27" s="43">
        <f>'BAR BB| Open rates'!AK27*0.85</f>
        <v>57970</v>
      </c>
      <c r="AL27" s="43">
        <f>'BAR BB| Open rates'!AL27*0.85</f>
        <v>54570</v>
      </c>
      <c r="AM27" s="43">
        <f>'BAR BB| Open rates'!AM27*0.85</f>
        <v>57970</v>
      </c>
      <c r="AN27" s="43">
        <f>'BAR BB| Open rates'!AN27*0.85</f>
        <v>54570</v>
      </c>
      <c r="AO27" s="43">
        <f>'BAR BB| Open rates'!AO27*0.85</f>
        <v>57970</v>
      </c>
      <c r="AP27" s="43">
        <f>'BAR BB| Open rates'!AP27*0.85</f>
        <v>54570</v>
      </c>
      <c r="AQ27" s="43">
        <f>'BAR BB| Open rates'!AQ27*0.85</f>
        <v>48620</v>
      </c>
      <c r="AR27" s="43">
        <f>'BAR BB| Open rates'!AR27*0.85</f>
        <v>50320</v>
      </c>
      <c r="AS27" s="43">
        <f>'BAR BB| Open rates'!AS27*0.85</f>
        <v>48620</v>
      </c>
      <c r="AT27" s="43">
        <f>'BAR BB| Open rates'!AT27*0.85</f>
        <v>50320</v>
      </c>
      <c r="AU27" s="43">
        <f>'BAR BB| Open rates'!AU27*0.85</f>
        <v>48620</v>
      </c>
      <c r="AV27" s="43">
        <f>'BAR BB| Open rates'!AV27*0.85</f>
        <v>50320</v>
      </c>
      <c r="AW27" s="43">
        <f>'BAR BB| Open rates'!AW27*0.85</f>
        <v>48620</v>
      </c>
      <c r="AX27" s="43">
        <f>'BAR BB| Open rates'!AX27*0.85</f>
        <v>50320</v>
      </c>
      <c r="AY27" s="43">
        <f>'BAR BB| Open rates'!AY27*0.85</f>
        <v>48620</v>
      </c>
    </row>
    <row r="28" spans="1:51"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row>
    <row r="29" spans="1:51" s="36" customFormat="1" ht="12" customHeight="1" x14ac:dyDescent="0.2">
      <c r="A29" s="237">
        <v>1</v>
      </c>
      <c r="B29" s="43">
        <f>'BAR BB| Open rates'!B29*0.85</f>
        <v>34680</v>
      </c>
      <c r="C29" s="43">
        <f>'BAR BB| Open rates'!C29*0.85</f>
        <v>34680</v>
      </c>
      <c r="D29" s="43">
        <f>'BAR BB| Open rates'!D29*0.85</f>
        <v>34680</v>
      </c>
      <c r="E29" s="43">
        <f>'BAR BB| Open rates'!E29*0.85</f>
        <v>49895</v>
      </c>
      <c r="F29" s="43">
        <f>'BAR BB| Open rates'!F29*0.85</f>
        <v>43095</v>
      </c>
      <c r="G29" s="43">
        <f>'BAR BB| Open rates'!G29*0.85</f>
        <v>40545</v>
      </c>
      <c r="H29" s="43">
        <f>'BAR BB| Open rates'!H29*0.85</f>
        <v>43095</v>
      </c>
      <c r="I29" s="43">
        <f>'BAR BB| Open rates'!I29*0.85</f>
        <v>40545</v>
      </c>
      <c r="J29" s="43">
        <f>'BAR BB| Open rates'!J29*0.85</f>
        <v>37230</v>
      </c>
      <c r="K29" s="43">
        <f>'BAR BB| Open rates'!K29*0.85</f>
        <v>37230</v>
      </c>
      <c r="L29" s="43">
        <f>'BAR BB| Open rates'!L29*0.85</f>
        <v>37230</v>
      </c>
      <c r="M29" s="43">
        <f>'BAR BB| Open rates'!M29*0.85</f>
        <v>40545</v>
      </c>
      <c r="N29" s="43">
        <f>'BAR BB| Open rates'!N29*0.85</f>
        <v>38675</v>
      </c>
      <c r="O29" s="43">
        <f>'BAR BB| Open rates'!O29*0.85</f>
        <v>40545</v>
      </c>
      <c r="P29" s="43">
        <f>'BAR BB| Open rates'!P29*0.85</f>
        <v>40545</v>
      </c>
      <c r="Q29" s="43">
        <f>'BAR BB| Open rates'!Q29*0.85</f>
        <v>42245</v>
      </c>
      <c r="R29" s="43">
        <f>'BAR BB| Open rates'!R29*0.85</f>
        <v>40545</v>
      </c>
      <c r="S29" s="43">
        <f>'BAR BB| Open rates'!S29*0.85</f>
        <v>42245</v>
      </c>
      <c r="T29" s="43">
        <f>'BAR BB| Open rates'!T29*0.85</f>
        <v>40545</v>
      </c>
      <c r="U29" s="43">
        <f>'BAR BB| Open rates'!U29*0.85</f>
        <v>38675</v>
      </c>
      <c r="V29" s="43">
        <f>'BAR BB| Open rates'!V29*0.85</f>
        <v>59160</v>
      </c>
      <c r="W29" s="43">
        <f>'BAR BB| Open rates'!W29*0.85</f>
        <v>65110</v>
      </c>
      <c r="X29" s="43">
        <f>'BAR BB| Open rates'!X29*0.85</f>
        <v>59160</v>
      </c>
      <c r="Y29" s="43">
        <f>'BAR BB| Open rates'!Y29*0.85</f>
        <v>38675</v>
      </c>
      <c r="Z29" s="43">
        <f>'BAR BB| Open rates'!Z29*0.85</f>
        <v>38675</v>
      </c>
      <c r="AA29" s="43">
        <f>'BAR BB| Open rates'!AA29*0.85</f>
        <v>54145</v>
      </c>
      <c r="AB29" s="43">
        <f>'BAR BB| Open rates'!AB29*0.85</f>
        <v>57545</v>
      </c>
      <c r="AC29" s="43">
        <f>'BAR BB| Open rates'!AC29*0.85</f>
        <v>54145</v>
      </c>
      <c r="AD29" s="43">
        <f>'BAR BB| Open rates'!AD29*0.85</f>
        <v>57545</v>
      </c>
      <c r="AE29" s="43">
        <f>'BAR BB| Open rates'!AE29*0.85</f>
        <v>54145</v>
      </c>
      <c r="AF29" s="43">
        <f>'BAR BB| Open rates'!AF29*0.85</f>
        <v>57545</v>
      </c>
      <c r="AG29" s="43">
        <f>'BAR BB| Open rates'!AG29*0.85</f>
        <v>54145</v>
      </c>
      <c r="AH29" s="43">
        <f>'BAR BB| Open rates'!AH29*0.85</f>
        <v>57545</v>
      </c>
      <c r="AI29" s="43">
        <f>'BAR BB| Open rates'!AI29*0.85</f>
        <v>54145</v>
      </c>
      <c r="AJ29" s="43">
        <f>'BAR BB| Open rates'!AJ29*0.85</f>
        <v>55845</v>
      </c>
      <c r="AK29" s="43">
        <f>'BAR BB| Open rates'!AK29*0.85</f>
        <v>55845</v>
      </c>
      <c r="AL29" s="43">
        <f>'BAR BB| Open rates'!AL29*0.85</f>
        <v>52445</v>
      </c>
      <c r="AM29" s="43">
        <f>'BAR BB| Open rates'!AM29*0.85</f>
        <v>55845</v>
      </c>
      <c r="AN29" s="43">
        <f>'BAR BB| Open rates'!AN29*0.85</f>
        <v>52445</v>
      </c>
      <c r="AO29" s="43">
        <f>'BAR BB| Open rates'!AO29*0.85</f>
        <v>55845</v>
      </c>
      <c r="AP29" s="43">
        <f>'BAR BB| Open rates'!AP29*0.85</f>
        <v>52445</v>
      </c>
      <c r="AQ29" s="43">
        <f>'BAR BB| Open rates'!AQ29*0.85</f>
        <v>46495</v>
      </c>
      <c r="AR29" s="43">
        <f>'BAR BB| Open rates'!AR29*0.85</f>
        <v>48195</v>
      </c>
      <c r="AS29" s="43">
        <f>'BAR BB| Open rates'!AS29*0.85</f>
        <v>46495</v>
      </c>
      <c r="AT29" s="43">
        <f>'BAR BB| Open rates'!AT29*0.85</f>
        <v>48195</v>
      </c>
      <c r="AU29" s="43">
        <f>'BAR BB| Open rates'!AU29*0.85</f>
        <v>46495</v>
      </c>
      <c r="AV29" s="43">
        <f>'BAR BB| Open rates'!AV29*0.85</f>
        <v>48195</v>
      </c>
      <c r="AW29" s="43">
        <f>'BAR BB| Open rates'!AW29*0.85</f>
        <v>46495</v>
      </c>
      <c r="AX29" s="43">
        <f>'BAR BB| Open rates'!AX29*0.85</f>
        <v>48195</v>
      </c>
      <c r="AY29" s="43">
        <f>'BAR BB| Open rates'!AY29*0.85</f>
        <v>46495</v>
      </c>
    </row>
    <row r="30" spans="1:51" s="36" customFormat="1" ht="12" customHeight="1" x14ac:dyDescent="0.2">
      <c r="A30" s="237">
        <v>2</v>
      </c>
      <c r="B30" s="43">
        <f>'BAR BB| Open rates'!B30*0.85</f>
        <v>36805</v>
      </c>
      <c r="C30" s="43">
        <f>'BAR BB| Open rates'!C30*0.85</f>
        <v>36805</v>
      </c>
      <c r="D30" s="43">
        <f>'BAR BB| Open rates'!D30*0.85</f>
        <v>36805</v>
      </c>
      <c r="E30" s="43">
        <f>'BAR BB| Open rates'!E30*0.85</f>
        <v>52020</v>
      </c>
      <c r="F30" s="43">
        <f>'BAR BB| Open rates'!F30*0.85</f>
        <v>45220</v>
      </c>
      <c r="G30" s="43">
        <f>'BAR BB| Open rates'!G30*0.85</f>
        <v>42670</v>
      </c>
      <c r="H30" s="43">
        <f>'BAR BB| Open rates'!H30*0.85</f>
        <v>45220</v>
      </c>
      <c r="I30" s="43">
        <f>'BAR BB| Open rates'!I30*0.85</f>
        <v>42670</v>
      </c>
      <c r="J30" s="43">
        <f>'BAR BB| Open rates'!J30*0.85</f>
        <v>39355</v>
      </c>
      <c r="K30" s="43">
        <f>'BAR BB| Open rates'!K30*0.85</f>
        <v>39355</v>
      </c>
      <c r="L30" s="43">
        <f>'BAR BB| Open rates'!L30*0.85</f>
        <v>39355</v>
      </c>
      <c r="M30" s="43">
        <f>'BAR BB| Open rates'!M30*0.85</f>
        <v>42670</v>
      </c>
      <c r="N30" s="43">
        <f>'BAR BB| Open rates'!N30*0.85</f>
        <v>40800</v>
      </c>
      <c r="O30" s="43">
        <f>'BAR BB| Open rates'!O30*0.85</f>
        <v>42670</v>
      </c>
      <c r="P30" s="43">
        <f>'BAR BB| Open rates'!P30*0.85</f>
        <v>42670</v>
      </c>
      <c r="Q30" s="43">
        <f>'BAR BB| Open rates'!Q30*0.85</f>
        <v>44370</v>
      </c>
      <c r="R30" s="43">
        <f>'BAR BB| Open rates'!R30*0.85</f>
        <v>42670</v>
      </c>
      <c r="S30" s="43">
        <f>'BAR BB| Open rates'!S30*0.85</f>
        <v>44370</v>
      </c>
      <c r="T30" s="43">
        <f>'BAR BB| Open rates'!T30*0.85</f>
        <v>42670</v>
      </c>
      <c r="U30" s="43">
        <f>'BAR BB| Open rates'!U30*0.85</f>
        <v>40800</v>
      </c>
      <c r="V30" s="43">
        <f>'BAR BB| Open rates'!V30*0.85</f>
        <v>61285</v>
      </c>
      <c r="W30" s="43">
        <f>'BAR BB| Open rates'!W30*0.85</f>
        <v>67235</v>
      </c>
      <c r="X30" s="43">
        <f>'BAR BB| Open rates'!X30*0.85</f>
        <v>61285</v>
      </c>
      <c r="Y30" s="43">
        <f>'BAR BB| Open rates'!Y30*0.85</f>
        <v>40800</v>
      </c>
      <c r="Z30" s="43">
        <f>'BAR BB| Open rates'!Z30*0.85</f>
        <v>40800</v>
      </c>
      <c r="AA30" s="43">
        <f>'BAR BB| Open rates'!AA30*0.85</f>
        <v>56270</v>
      </c>
      <c r="AB30" s="43">
        <f>'BAR BB| Open rates'!AB30*0.85</f>
        <v>59670</v>
      </c>
      <c r="AC30" s="43">
        <f>'BAR BB| Open rates'!AC30*0.85</f>
        <v>56270</v>
      </c>
      <c r="AD30" s="43">
        <f>'BAR BB| Open rates'!AD30*0.85</f>
        <v>59670</v>
      </c>
      <c r="AE30" s="43">
        <f>'BAR BB| Open rates'!AE30*0.85</f>
        <v>56270</v>
      </c>
      <c r="AF30" s="43">
        <f>'BAR BB| Open rates'!AF30*0.85</f>
        <v>59670</v>
      </c>
      <c r="AG30" s="43">
        <f>'BAR BB| Open rates'!AG30*0.85</f>
        <v>56270</v>
      </c>
      <c r="AH30" s="43">
        <f>'BAR BB| Open rates'!AH30*0.85</f>
        <v>59670</v>
      </c>
      <c r="AI30" s="43">
        <f>'BAR BB| Open rates'!AI30*0.85</f>
        <v>56270</v>
      </c>
      <c r="AJ30" s="43">
        <f>'BAR BB| Open rates'!AJ30*0.85</f>
        <v>57970</v>
      </c>
      <c r="AK30" s="43">
        <f>'BAR BB| Open rates'!AK30*0.85</f>
        <v>57970</v>
      </c>
      <c r="AL30" s="43">
        <f>'BAR BB| Open rates'!AL30*0.85</f>
        <v>54570</v>
      </c>
      <c r="AM30" s="43">
        <f>'BAR BB| Open rates'!AM30*0.85</f>
        <v>57970</v>
      </c>
      <c r="AN30" s="43">
        <f>'BAR BB| Open rates'!AN30*0.85</f>
        <v>54570</v>
      </c>
      <c r="AO30" s="43">
        <f>'BAR BB| Open rates'!AO30*0.85</f>
        <v>57970</v>
      </c>
      <c r="AP30" s="43">
        <f>'BAR BB| Open rates'!AP30*0.85</f>
        <v>54570</v>
      </c>
      <c r="AQ30" s="43">
        <f>'BAR BB| Open rates'!AQ30*0.85</f>
        <v>48620</v>
      </c>
      <c r="AR30" s="43">
        <f>'BAR BB| Open rates'!AR30*0.85</f>
        <v>50320</v>
      </c>
      <c r="AS30" s="43">
        <f>'BAR BB| Open rates'!AS30*0.85</f>
        <v>48620</v>
      </c>
      <c r="AT30" s="43">
        <f>'BAR BB| Open rates'!AT30*0.85</f>
        <v>50320</v>
      </c>
      <c r="AU30" s="43">
        <f>'BAR BB| Open rates'!AU30*0.85</f>
        <v>48620</v>
      </c>
      <c r="AV30" s="43">
        <f>'BAR BB| Open rates'!AV30*0.85</f>
        <v>50320</v>
      </c>
      <c r="AW30" s="43">
        <f>'BAR BB| Open rates'!AW30*0.85</f>
        <v>48620</v>
      </c>
      <c r="AX30" s="43">
        <f>'BAR BB| Open rates'!AX30*0.85</f>
        <v>50320</v>
      </c>
      <c r="AY30" s="43">
        <f>'BAR BB| Open rates'!AY30*0.85</f>
        <v>48620</v>
      </c>
    </row>
    <row r="31" spans="1:51" s="36" customFormat="1" ht="12" customHeight="1" x14ac:dyDescent="0.2">
      <c r="A31" s="237">
        <v>3</v>
      </c>
      <c r="B31" s="43">
        <f>'BAR BB| Open rates'!B31*0.85</f>
        <v>38930</v>
      </c>
      <c r="C31" s="43">
        <f>'BAR BB| Open rates'!C31*0.85</f>
        <v>38930</v>
      </c>
      <c r="D31" s="43">
        <f>'BAR BB| Open rates'!D31*0.85</f>
        <v>38930</v>
      </c>
      <c r="E31" s="43">
        <f>'BAR BB| Open rates'!E31*0.85</f>
        <v>54145</v>
      </c>
      <c r="F31" s="43">
        <f>'BAR BB| Open rates'!F31*0.85</f>
        <v>47345</v>
      </c>
      <c r="G31" s="43">
        <f>'BAR BB| Open rates'!G31*0.85</f>
        <v>44795</v>
      </c>
      <c r="H31" s="43">
        <f>'BAR BB| Open rates'!H31*0.85</f>
        <v>47345</v>
      </c>
      <c r="I31" s="43">
        <f>'BAR BB| Open rates'!I31*0.85</f>
        <v>44795</v>
      </c>
      <c r="J31" s="43">
        <f>'BAR BB| Open rates'!J31*0.85</f>
        <v>41480</v>
      </c>
      <c r="K31" s="43">
        <f>'BAR BB| Open rates'!K31*0.85</f>
        <v>41480</v>
      </c>
      <c r="L31" s="43">
        <f>'BAR BB| Open rates'!L31*0.85</f>
        <v>41480</v>
      </c>
      <c r="M31" s="43">
        <f>'BAR BB| Open rates'!M31*0.85</f>
        <v>44795</v>
      </c>
      <c r="N31" s="43">
        <f>'BAR BB| Open rates'!N31*0.85</f>
        <v>42925</v>
      </c>
      <c r="O31" s="43">
        <f>'BAR BB| Open rates'!O31*0.85</f>
        <v>44795</v>
      </c>
      <c r="P31" s="43">
        <f>'BAR BB| Open rates'!P31*0.85</f>
        <v>44795</v>
      </c>
      <c r="Q31" s="43">
        <f>'BAR BB| Open rates'!Q31*0.85</f>
        <v>46495</v>
      </c>
      <c r="R31" s="43">
        <f>'BAR BB| Open rates'!R31*0.85</f>
        <v>44795</v>
      </c>
      <c r="S31" s="43">
        <f>'BAR BB| Open rates'!S31*0.85</f>
        <v>46495</v>
      </c>
      <c r="T31" s="43">
        <f>'BAR BB| Open rates'!T31*0.85</f>
        <v>44795</v>
      </c>
      <c r="U31" s="43">
        <f>'BAR BB| Open rates'!U31*0.85</f>
        <v>42925</v>
      </c>
      <c r="V31" s="43">
        <f>'BAR BB| Open rates'!V31*0.85</f>
        <v>63410</v>
      </c>
      <c r="W31" s="43">
        <f>'BAR BB| Open rates'!W31*0.85</f>
        <v>69360</v>
      </c>
      <c r="X31" s="43">
        <f>'BAR BB| Open rates'!X31*0.85</f>
        <v>63410</v>
      </c>
      <c r="Y31" s="43">
        <f>'BAR BB| Open rates'!Y31*0.85</f>
        <v>42925</v>
      </c>
      <c r="Z31" s="43">
        <f>'BAR BB| Open rates'!Z31*0.85</f>
        <v>42925</v>
      </c>
      <c r="AA31" s="43">
        <f>'BAR BB| Open rates'!AA31*0.85</f>
        <v>58395</v>
      </c>
      <c r="AB31" s="43">
        <f>'BAR BB| Open rates'!AB31*0.85</f>
        <v>61795</v>
      </c>
      <c r="AC31" s="43">
        <f>'BAR BB| Open rates'!AC31*0.85</f>
        <v>58395</v>
      </c>
      <c r="AD31" s="43">
        <f>'BAR BB| Open rates'!AD31*0.85</f>
        <v>61795</v>
      </c>
      <c r="AE31" s="43">
        <f>'BAR BB| Open rates'!AE31*0.85</f>
        <v>58395</v>
      </c>
      <c r="AF31" s="43">
        <f>'BAR BB| Open rates'!AF31*0.85</f>
        <v>61795</v>
      </c>
      <c r="AG31" s="43">
        <f>'BAR BB| Open rates'!AG31*0.85</f>
        <v>58395</v>
      </c>
      <c r="AH31" s="43">
        <f>'BAR BB| Open rates'!AH31*0.85</f>
        <v>61795</v>
      </c>
      <c r="AI31" s="43">
        <f>'BAR BB| Open rates'!AI31*0.85</f>
        <v>58395</v>
      </c>
      <c r="AJ31" s="43">
        <f>'BAR BB| Open rates'!AJ31*0.85</f>
        <v>60095</v>
      </c>
      <c r="AK31" s="43">
        <f>'BAR BB| Open rates'!AK31*0.85</f>
        <v>60095</v>
      </c>
      <c r="AL31" s="43">
        <f>'BAR BB| Open rates'!AL31*0.85</f>
        <v>56695</v>
      </c>
      <c r="AM31" s="43">
        <f>'BAR BB| Open rates'!AM31*0.85</f>
        <v>60095</v>
      </c>
      <c r="AN31" s="43">
        <f>'BAR BB| Open rates'!AN31*0.85</f>
        <v>56695</v>
      </c>
      <c r="AO31" s="43">
        <f>'BAR BB| Open rates'!AO31*0.85</f>
        <v>60095</v>
      </c>
      <c r="AP31" s="43">
        <f>'BAR BB| Open rates'!AP31*0.85</f>
        <v>56695</v>
      </c>
      <c r="AQ31" s="43">
        <f>'BAR BB| Open rates'!AQ31*0.85</f>
        <v>50745</v>
      </c>
      <c r="AR31" s="43">
        <f>'BAR BB| Open rates'!AR31*0.85</f>
        <v>52445</v>
      </c>
      <c r="AS31" s="43">
        <f>'BAR BB| Open rates'!AS31*0.85</f>
        <v>50745</v>
      </c>
      <c r="AT31" s="43">
        <f>'BAR BB| Open rates'!AT31*0.85</f>
        <v>52445</v>
      </c>
      <c r="AU31" s="43">
        <f>'BAR BB| Open rates'!AU31*0.85</f>
        <v>50745</v>
      </c>
      <c r="AV31" s="43">
        <f>'BAR BB| Open rates'!AV31*0.85</f>
        <v>52445</v>
      </c>
      <c r="AW31" s="43">
        <f>'BAR BB| Open rates'!AW31*0.85</f>
        <v>50745</v>
      </c>
      <c r="AX31" s="43">
        <f>'BAR BB| Open rates'!AX31*0.85</f>
        <v>52445</v>
      </c>
      <c r="AY31" s="43">
        <f>'BAR BB| Open rates'!AY31*0.85</f>
        <v>50745</v>
      </c>
    </row>
    <row r="32" spans="1:51" s="36" customFormat="1" ht="12" customHeight="1" x14ac:dyDescent="0.2">
      <c r="A32" s="237">
        <v>4</v>
      </c>
      <c r="B32" s="43">
        <f>'BAR BB| Open rates'!B32*0.85</f>
        <v>41055</v>
      </c>
      <c r="C32" s="43">
        <f>'BAR BB| Open rates'!C32*0.85</f>
        <v>41055</v>
      </c>
      <c r="D32" s="43">
        <f>'BAR BB| Open rates'!D32*0.85</f>
        <v>41055</v>
      </c>
      <c r="E32" s="43">
        <f>'BAR BB| Open rates'!E32*0.85</f>
        <v>56270</v>
      </c>
      <c r="F32" s="43">
        <f>'BAR BB| Open rates'!F32*0.85</f>
        <v>49470</v>
      </c>
      <c r="G32" s="43">
        <f>'BAR BB| Open rates'!G32*0.85</f>
        <v>46920</v>
      </c>
      <c r="H32" s="43">
        <f>'BAR BB| Open rates'!H32*0.85</f>
        <v>49470</v>
      </c>
      <c r="I32" s="43">
        <f>'BAR BB| Open rates'!I32*0.85</f>
        <v>46920</v>
      </c>
      <c r="J32" s="43">
        <f>'BAR BB| Open rates'!J32*0.85</f>
        <v>43605</v>
      </c>
      <c r="K32" s="43">
        <f>'BAR BB| Open rates'!K32*0.85</f>
        <v>43605</v>
      </c>
      <c r="L32" s="43">
        <f>'BAR BB| Open rates'!L32*0.85</f>
        <v>43605</v>
      </c>
      <c r="M32" s="43">
        <f>'BAR BB| Open rates'!M32*0.85</f>
        <v>46920</v>
      </c>
      <c r="N32" s="43">
        <f>'BAR BB| Open rates'!N32*0.85</f>
        <v>45050</v>
      </c>
      <c r="O32" s="43">
        <f>'BAR BB| Open rates'!O32*0.85</f>
        <v>46920</v>
      </c>
      <c r="P32" s="43">
        <f>'BAR BB| Open rates'!P32*0.85</f>
        <v>46920</v>
      </c>
      <c r="Q32" s="43">
        <f>'BAR BB| Open rates'!Q32*0.85</f>
        <v>48620</v>
      </c>
      <c r="R32" s="43">
        <f>'BAR BB| Open rates'!R32*0.85</f>
        <v>46920</v>
      </c>
      <c r="S32" s="43">
        <f>'BAR BB| Open rates'!S32*0.85</f>
        <v>48620</v>
      </c>
      <c r="T32" s="43">
        <f>'BAR BB| Open rates'!T32*0.85</f>
        <v>46920</v>
      </c>
      <c r="U32" s="43">
        <f>'BAR BB| Open rates'!U32*0.85</f>
        <v>45050</v>
      </c>
      <c r="V32" s="43">
        <f>'BAR BB| Open rates'!V32*0.85</f>
        <v>65535</v>
      </c>
      <c r="W32" s="43">
        <f>'BAR BB| Open rates'!W32*0.85</f>
        <v>71485</v>
      </c>
      <c r="X32" s="43">
        <f>'BAR BB| Open rates'!X32*0.85</f>
        <v>65535</v>
      </c>
      <c r="Y32" s="43">
        <f>'BAR BB| Open rates'!Y32*0.85</f>
        <v>45050</v>
      </c>
      <c r="Z32" s="43">
        <f>'BAR BB| Open rates'!Z32*0.85</f>
        <v>45050</v>
      </c>
      <c r="AA32" s="43">
        <f>'BAR BB| Open rates'!AA32*0.85</f>
        <v>60520</v>
      </c>
      <c r="AB32" s="43">
        <f>'BAR BB| Open rates'!AB32*0.85</f>
        <v>63920</v>
      </c>
      <c r="AC32" s="43">
        <f>'BAR BB| Open rates'!AC32*0.85</f>
        <v>60520</v>
      </c>
      <c r="AD32" s="43">
        <f>'BAR BB| Open rates'!AD32*0.85</f>
        <v>63920</v>
      </c>
      <c r="AE32" s="43">
        <f>'BAR BB| Open rates'!AE32*0.85</f>
        <v>60520</v>
      </c>
      <c r="AF32" s="43">
        <f>'BAR BB| Open rates'!AF32*0.85</f>
        <v>63920</v>
      </c>
      <c r="AG32" s="43">
        <f>'BAR BB| Open rates'!AG32*0.85</f>
        <v>60520</v>
      </c>
      <c r="AH32" s="43">
        <f>'BAR BB| Open rates'!AH32*0.85</f>
        <v>63920</v>
      </c>
      <c r="AI32" s="43">
        <f>'BAR BB| Open rates'!AI32*0.85</f>
        <v>60520</v>
      </c>
      <c r="AJ32" s="43">
        <f>'BAR BB| Open rates'!AJ32*0.85</f>
        <v>62220</v>
      </c>
      <c r="AK32" s="43">
        <f>'BAR BB| Open rates'!AK32*0.85</f>
        <v>62220</v>
      </c>
      <c r="AL32" s="43">
        <f>'BAR BB| Open rates'!AL32*0.85</f>
        <v>58820</v>
      </c>
      <c r="AM32" s="43">
        <f>'BAR BB| Open rates'!AM32*0.85</f>
        <v>62220</v>
      </c>
      <c r="AN32" s="43">
        <f>'BAR BB| Open rates'!AN32*0.85</f>
        <v>58820</v>
      </c>
      <c r="AO32" s="43">
        <f>'BAR BB| Open rates'!AO32*0.85</f>
        <v>62220</v>
      </c>
      <c r="AP32" s="43">
        <f>'BAR BB| Open rates'!AP32*0.85</f>
        <v>58820</v>
      </c>
      <c r="AQ32" s="43">
        <f>'BAR BB| Open rates'!AQ32*0.85</f>
        <v>52870</v>
      </c>
      <c r="AR32" s="43">
        <f>'BAR BB| Open rates'!AR32*0.85</f>
        <v>54570</v>
      </c>
      <c r="AS32" s="43">
        <f>'BAR BB| Open rates'!AS32*0.85</f>
        <v>52870</v>
      </c>
      <c r="AT32" s="43">
        <f>'BAR BB| Open rates'!AT32*0.85</f>
        <v>54570</v>
      </c>
      <c r="AU32" s="43">
        <f>'BAR BB| Open rates'!AU32*0.85</f>
        <v>52870</v>
      </c>
      <c r="AV32" s="43">
        <f>'BAR BB| Open rates'!AV32*0.85</f>
        <v>54570</v>
      </c>
      <c r="AW32" s="43">
        <f>'BAR BB| Open rates'!AW32*0.85</f>
        <v>52870</v>
      </c>
      <c r="AX32" s="43">
        <f>'BAR BB| Open rates'!AX32*0.85</f>
        <v>54570</v>
      </c>
      <c r="AY32" s="43">
        <f>'BAR BB| Open rates'!AY32*0.85</f>
        <v>52870</v>
      </c>
    </row>
    <row r="33" spans="1:5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row>
    <row r="34" spans="1:51" s="32" customFormat="1" x14ac:dyDescent="0.2">
      <c r="A34" s="237">
        <v>1</v>
      </c>
      <c r="B34" s="43">
        <f>'BAR BB| Open rates'!B34*0.85</f>
        <v>40630</v>
      </c>
      <c r="C34" s="43">
        <f>'BAR BB| Open rates'!C34*0.85</f>
        <v>40630</v>
      </c>
      <c r="D34" s="43">
        <f>'BAR BB| Open rates'!D34*0.85</f>
        <v>40630</v>
      </c>
      <c r="E34" s="43">
        <f>'BAR BB| Open rates'!E34*0.85</f>
        <v>55845</v>
      </c>
      <c r="F34" s="43">
        <f>'BAR BB| Open rates'!F34*0.85</f>
        <v>49045</v>
      </c>
      <c r="G34" s="43">
        <f>'BAR BB| Open rates'!G34*0.85</f>
        <v>46495</v>
      </c>
      <c r="H34" s="43">
        <f>'BAR BB| Open rates'!H34*0.85</f>
        <v>49045</v>
      </c>
      <c r="I34" s="43">
        <f>'BAR BB| Open rates'!I34*0.85</f>
        <v>46495</v>
      </c>
      <c r="J34" s="43">
        <f>'BAR BB| Open rates'!J34*0.85</f>
        <v>43180</v>
      </c>
      <c r="K34" s="43">
        <f>'BAR BB| Open rates'!K34*0.85</f>
        <v>43180</v>
      </c>
      <c r="L34" s="43">
        <f>'BAR BB| Open rates'!L34*0.85</f>
        <v>43180</v>
      </c>
      <c r="M34" s="43">
        <f>'BAR BB| Open rates'!M34*0.85</f>
        <v>46495</v>
      </c>
      <c r="N34" s="43">
        <f>'BAR BB| Open rates'!N34*0.85</f>
        <v>44625</v>
      </c>
      <c r="O34" s="43">
        <f>'BAR BB| Open rates'!O34*0.85</f>
        <v>46495</v>
      </c>
      <c r="P34" s="43">
        <f>'BAR BB| Open rates'!P34*0.85</f>
        <v>46495</v>
      </c>
      <c r="Q34" s="43">
        <f>'BAR BB| Open rates'!Q34*0.85</f>
        <v>48195</v>
      </c>
      <c r="R34" s="43">
        <f>'BAR BB| Open rates'!R34*0.85</f>
        <v>46495</v>
      </c>
      <c r="S34" s="43">
        <f>'BAR BB| Open rates'!S34*0.85</f>
        <v>48195</v>
      </c>
      <c r="T34" s="43">
        <f>'BAR BB| Open rates'!T34*0.85</f>
        <v>46495</v>
      </c>
      <c r="U34" s="43">
        <f>'BAR BB| Open rates'!U34*0.85</f>
        <v>44625</v>
      </c>
      <c r="V34" s="43">
        <f>'BAR BB| Open rates'!V34*0.85</f>
        <v>65110</v>
      </c>
      <c r="W34" s="43">
        <f>'BAR BB| Open rates'!W34*0.85</f>
        <v>71060</v>
      </c>
      <c r="X34" s="43">
        <f>'BAR BB| Open rates'!X34*0.85</f>
        <v>65110</v>
      </c>
      <c r="Y34" s="43">
        <f>'BAR BB| Open rates'!Y34*0.85</f>
        <v>44625</v>
      </c>
      <c r="Z34" s="43">
        <f>'BAR BB| Open rates'!Z34*0.85</f>
        <v>44625</v>
      </c>
      <c r="AA34" s="43">
        <f>'BAR BB| Open rates'!AA34*0.85</f>
        <v>66045</v>
      </c>
      <c r="AB34" s="43">
        <f>'BAR BB| Open rates'!AB34*0.85</f>
        <v>69445</v>
      </c>
      <c r="AC34" s="43">
        <f>'BAR BB| Open rates'!AC34*0.85</f>
        <v>66045</v>
      </c>
      <c r="AD34" s="43">
        <f>'BAR BB| Open rates'!AD34*0.85</f>
        <v>69445</v>
      </c>
      <c r="AE34" s="43">
        <f>'BAR BB| Open rates'!AE34*0.85</f>
        <v>66045</v>
      </c>
      <c r="AF34" s="43">
        <f>'BAR BB| Open rates'!AF34*0.85</f>
        <v>69445</v>
      </c>
      <c r="AG34" s="43">
        <f>'BAR BB| Open rates'!AG34*0.85</f>
        <v>66045</v>
      </c>
      <c r="AH34" s="43">
        <f>'BAR BB| Open rates'!AH34*0.85</f>
        <v>69445</v>
      </c>
      <c r="AI34" s="43">
        <f>'BAR BB| Open rates'!AI34*0.85</f>
        <v>66045</v>
      </c>
      <c r="AJ34" s="43">
        <f>'BAR BB| Open rates'!AJ34*0.85</f>
        <v>67745</v>
      </c>
      <c r="AK34" s="43">
        <f>'BAR BB| Open rates'!AK34*0.85</f>
        <v>67745</v>
      </c>
      <c r="AL34" s="43">
        <f>'BAR BB| Open rates'!AL34*0.85</f>
        <v>64345</v>
      </c>
      <c r="AM34" s="43">
        <f>'BAR BB| Open rates'!AM34*0.85</f>
        <v>67745</v>
      </c>
      <c r="AN34" s="43">
        <f>'BAR BB| Open rates'!AN34*0.85</f>
        <v>64345</v>
      </c>
      <c r="AO34" s="43">
        <f>'BAR BB| Open rates'!AO34*0.85</f>
        <v>67745</v>
      </c>
      <c r="AP34" s="43">
        <f>'BAR BB| Open rates'!AP34*0.85</f>
        <v>64345</v>
      </c>
      <c r="AQ34" s="43">
        <f>'BAR BB| Open rates'!AQ34*0.85</f>
        <v>58395</v>
      </c>
      <c r="AR34" s="43">
        <f>'BAR BB| Open rates'!AR34*0.85</f>
        <v>60095</v>
      </c>
      <c r="AS34" s="43">
        <f>'BAR BB| Open rates'!AS34*0.85</f>
        <v>58395</v>
      </c>
      <c r="AT34" s="43">
        <f>'BAR BB| Open rates'!AT34*0.85</f>
        <v>60095</v>
      </c>
      <c r="AU34" s="43">
        <f>'BAR BB| Open rates'!AU34*0.85</f>
        <v>58395</v>
      </c>
      <c r="AV34" s="43">
        <f>'BAR BB| Open rates'!AV34*0.85</f>
        <v>60095</v>
      </c>
      <c r="AW34" s="43">
        <f>'BAR BB| Open rates'!AW34*0.85</f>
        <v>58395</v>
      </c>
      <c r="AX34" s="43">
        <f>'BAR BB| Open rates'!AX34*0.85</f>
        <v>60095</v>
      </c>
      <c r="AY34" s="43">
        <f>'BAR BB| Open rates'!AY34*0.85</f>
        <v>58395</v>
      </c>
    </row>
    <row r="35" spans="1:51" s="32" customFormat="1" x14ac:dyDescent="0.2">
      <c r="A35" s="237">
        <v>2</v>
      </c>
      <c r="B35" s="43">
        <f>'BAR BB| Open rates'!B35*0.85</f>
        <v>42755</v>
      </c>
      <c r="C35" s="43">
        <f>'BAR BB| Open rates'!C35*0.85</f>
        <v>42755</v>
      </c>
      <c r="D35" s="43">
        <f>'BAR BB| Open rates'!D35*0.85</f>
        <v>42755</v>
      </c>
      <c r="E35" s="43">
        <f>'BAR BB| Open rates'!E35*0.85</f>
        <v>57970</v>
      </c>
      <c r="F35" s="43">
        <f>'BAR BB| Open rates'!F35*0.85</f>
        <v>51170</v>
      </c>
      <c r="G35" s="43">
        <f>'BAR BB| Open rates'!G35*0.85</f>
        <v>48620</v>
      </c>
      <c r="H35" s="43">
        <f>'BAR BB| Open rates'!H35*0.85</f>
        <v>51170</v>
      </c>
      <c r="I35" s="43">
        <f>'BAR BB| Open rates'!I35*0.85</f>
        <v>48620</v>
      </c>
      <c r="J35" s="43">
        <f>'BAR BB| Open rates'!J35*0.85</f>
        <v>45305</v>
      </c>
      <c r="K35" s="43">
        <f>'BAR BB| Open rates'!K35*0.85</f>
        <v>45305</v>
      </c>
      <c r="L35" s="43">
        <f>'BAR BB| Open rates'!L35*0.85</f>
        <v>45305</v>
      </c>
      <c r="M35" s="43">
        <f>'BAR BB| Open rates'!M35*0.85</f>
        <v>48620</v>
      </c>
      <c r="N35" s="43">
        <f>'BAR BB| Open rates'!N35*0.85</f>
        <v>46750</v>
      </c>
      <c r="O35" s="43">
        <f>'BAR BB| Open rates'!O35*0.85</f>
        <v>48620</v>
      </c>
      <c r="P35" s="43">
        <f>'BAR BB| Open rates'!P35*0.85</f>
        <v>48620</v>
      </c>
      <c r="Q35" s="43">
        <f>'BAR BB| Open rates'!Q35*0.85</f>
        <v>50320</v>
      </c>
      <c r="R35" s="43">
        <f>'BAR BB| Open rates'!R35*0.85</f>
        <v>48620</v>
      </c>
      <c r="S35" s="43">
        <f>'BAR BB| Open rates'!S35*0.85</f>
        <v>50320</v>
      </c>
      <c r="T35" s="43">
        <f>'BAR BB| Open rates'!T35*0.85</f>
        <v>48620</v>
      </c>
      <c r="U35" s="43">
        <f>'BAR BB| Open rates'!U35*0.85</f>
        <v>46750</v>
      </c>
      <c r="V35" s="43">
        <f>'BAR BB| Open rates'!V35*0.85</f>
        <v>67235</v>
      </c>
      <c r="W35" s="43">
        <f>'BAR BB| Open rates'!W35*0.85</f>
        <v>73185</v>
      </c>
      <c r="X35" s="43">
        <f>'BAR BB| Open rates'!X35*0.85</f>
        <v>67235</v>
      </c>
      <c r="Y35" s="43">
        <f>'BAR BB| Open rates'!Y35*0.85</f>
        <v>46750</v>
      </c>
      <c r="Z35" s="43">
        <f>'BAR BB| Open rates'!Z35*0.85</f>
        <v>46750</v>
      </c>
      <c r="AA35" s="43">
        <f>'BAR BB| Open rates'!AA35*0.85</f>
        <v>68170</v>
      </c>
      <c r="AB35" s="43">
        <f>'BAR BB| Open rates'!AB35*0.85</f>
        <v>71570</v>
      </c>
      <c r="AC35" s="43">
        <f>'BAR BB| Open rates'!AC35*0.85</f>
        <v>68170</v>
      </c>
      <c r="AD35" s="43">
        <f>'BAR BB| Open rates'!AD35*0.85</f>
        <v>71570</v>
      </c>
      <c r="AE35" s="43">
        <f>'BAR BB| Open rates'!AE35*0.85</f>
        <v>68170</v>
      </c>
      <c r="AF35" s="43">
        <f>'BAR BB| Open rates'!AF35*0.85</f>
        <v>71570</v>
      </c>
      <c r="AG35" s="43">
        <f>'BAR BB| Open rates'!AG35*0.85</f>
        <v>68170</v>
      </c>
      <c r="AH35" s="43">
        <f>'BAR BB| Open rates'!AH35*0.85</f>
        <v>71570</v>
      </c>
      <c r="AI35" s="43">
        <f>'BAR BB| Open rates'!AI35*0.85</f>
        <v>68170</v>
      </c>
      <c r="AJ35" s="43">
        <f>'BAR BB| Open rates'!AJ35*0.85</f>
        <v>69870</v>
      </c>
      <c r="AK35" s="43">
        <f>'BAR BB| Open rates'!AK35*0.85</f>
        <v>69870</v>
      </c>
      <c r="AL35" s="43">
        <f>'BAR BB| Open rates'!AL35*0.85</f>
        <v>66470</v>
      </c>
      <c r="AM35" s="43">
        <f>'BAR BB| Open rates'!AM35*0.85</f>
        <v>69870</v>
      </c>
      <c r="AN35" s="43">
        <f>'BAR BB| Open rates'!AN35*0.85</f>
        <v>66470</v>
      </c>
      <c r="AO35" s="43">
        <f>'BAR BB| Open rates'!AO35*0.85</f>
        <v>69870</v>
      </c>
      <c r="AP35" s="43">
        <f>'BAR BB| Open rates'!AP35*0.85</f>
        <v>66470</v>
      </c>
      <c r="AQ35" s="43">
        <f>'BAR BB| Open rates'!AQ35*0.85</f>
        <v>60520</v>
      </c>
      <c r="AR35" s="43">
        <f>'BAR BB| Open rates'!AR35*0.85</f>
        <v>62220</v>
      </c>
      <c r="AS35" s="43">
        <f>'BAR BB| Open rates'!AS35*0.85</f>
        <v>60520</v>
      </c>
      <c r="AT35" s="43">
        <f>'BAR BB| Open rates'!AT35*0.85</f>
        <v>62220</v>
      </c>
      <c r="AU35" s="43">
        <f>'BAR BB| Open rates'!AU35*0.85</f>
        <v>60520</v>
      </c>
      <c r="AV35" s="43">
        <f>'BAR BB| Open rates'!AV35*0.85</f>
        <v>62220</v>
      </c>
      <c r="AW35" s="43">
        <f>'BAR BB| Open rates'!AW35*0.85</f>
        <v>60520</v>
      </c>
      <c r="AX35" s="43">
        <f>'BAR BB| Open rates'!AX35*0.85</f>
        <v>62220</v>
      </c>
      <c r="AY35" s="43">
        <f>'BAR BB| Open rates'!AY35*0.85</f>
        <v>60520</v>
      </c>
    </row>
    <row r="36" spans="1:51" s="32" customFormat="1" x14ac:dyDescent="0.2">
      <c r="A36" s="237">
        <v>3</v>
      </c>
      <c r="B36" s="43">
        <f>'BAR BB| Open rates'!B36*0.85</f>
        <v>44880</v>
      </c>
      <c r="C36" s="43">
        <f>'BAR BB| Open rates'!C36*0.85</f>
        <v>44880</v>
      </c>
      <c r="D36" s="43">
        <f>'BAR BB| Open rates'!D36*0.85</f>
        <v>44880</v>
      </c>
      <c r="E36" s="43">
        <f>'BAR BB| Open rates'!E36*0.85</f>
        <v>60095</v>
      </c>
      <c r="F36" s="43">
        <f>'BAR BB| Open rates'!F36*0.85</f>
        <v>53295</v>
      </c>
      <c r="G36" s="43">
        <f>'BAR BB| Open rates'!G36*0.85</f>
        <v>50745</v>
      </c>
      <c r="H36" s="43">
        <f>'BAR BB| Open rates'!H36*0.85</f>
        <v>53295</v>
      </c>
      <c r="I36" s="43">
        <f>'BAR BB| Open rates'!I36*0.85</f>
        <v>50745</v>
      </c>
      <c r="J36" s="43">
        <f>'BAR BB| Open rates'!J36*0.85</f>
        <v>47430</v>
      </c>
      <c r="K36" s="43">
        <f>'BAR BB| Open rates'!K36*0.85</f>
        <v>47430</v>
      </c>
      <c r="L36" s="43">
        <f>'BAR BB| Open rates'!L36*0.85</f>
        <v>47430</v>
      </c>
      <c r="M36" s="43">
        <f>'BAR BB| Open rates'!M36*0.85</f>
        <v>50745</v>
      </c>
      <c r="N36" s="43">
        <f>'BAR BB| Open rates'!N36*0.85</f>
        <v>48875</v>
      </c>
      <c r="O36" s="43">
        <f>'BAR BB| Open rates'!O36*0.85</f>
        <v>50745</v>
      </c>
      <c r="P36" s="43">
        <f>'BAR BB| Open rates'!P36*0.85</f>
        <v>50745</v>
      </c>
      <c r="Q36" s="43">
        <f>'BAR BB| Open rates'!Q36*0.85</f>
        <v>52445</v>
      </c>
      <c r="R36" s="43">
        <f>'BAR BB| Open rates'!R36*0.85</f>
        <v>50745</v>
      </c>
      <c r="S36" s="43">
        <f>'BAR BB| Open rates'!S36*0.85</f>
        <v>52445</v>
      </c>
      <c r="T36" s="43">
        <f>'BAR BB| Open rates'!T36*0.85</f>
        <v>50745</v>
      </c>
      <c r="U36" s="43">
        <f>'BAR BB| Open rates'!U36*0.85</f>
        <v>48875</v>
      </c>
      <c r="V36" s="43">
        <f>'BAR BB| Open rates'!V36*0.85</f>
        <v>69360</v>
      </c>
      <c r="W36" s="43">
        <f>'BAR BB| Open rates'!W36*0.85</f>
        <v>75310</v>
      </c>
      <c r="X36" s="43">
        <f>'BAR BB| Open rates'!X36*0.85</f>
        <v>69360</v>
      </c>
      <c r="Y36" s="43">
        <f>'BAR BB| Open rates'!Y36*0.85</f>
        <v>48875</v>
      </c>
      <c r="Z36" s="43">
        <f>'BAR BB| Open rates'!Z36*0.85</f>
        <v>48875</v>
      </c>
      <c r="AA36" s="43">
        <f>'BAR BB| Open rates'!AA36*0.85</f>
        <v>70295</v>
      </c>
      <c r="AB36" s="43">
        <f>'BAR BB| Open rates'!AB36*0.85</f>
        <v>73695</v>
      </c>
      <c r="AC36" s="43">
        <f>'BAR BB| Open rates'!AC36*0.85</f>
        <v>70295</v>
      </c>
      <c r="AD36" s="43">
        <f>'BAR BB| Open rates'!AD36*0.85</f>
        <v>73695</v>
      </c>
      <c r="AE36" s="43">
        <f>'BAR BB| Open rates'!AE36*0.85</f>
        <v>70295</v>
      </c>
      <c r="AF36" s="43">
        <f>'BAR BB| Open rates'!AF36*0.85</f>
        <v>73695</v>
      </c>
      <c r="AG36" s="43">
        <f>'BAR BB| Open rates'!AG36*0.85</f>
        <v>70295</v>
      </c>
      <c r="AH36" s="43">
        <f>'BAR BB| Open rates'!AH36*0.85</f>
        <v>73695</v>
      </c>
      <c r="AI36" s="43">
        <f>'BAR BB| Open rates'!AI36*0.85</f>
        <v>70295</v>
      </c>
      <c r="AJ36" s="43">
        <f>'BAR BB| Open rates'!AJ36*0.85</f>
        <v>71995</v>
      </c>
      <c r="AK36" s="43">
        <f>'BAR BB| Open rates'!AK36*0.85</f>
        <v>71995</v>
      </c>
      <c r="AL36" s="43">
        <f>'BAR BB| Open rates'!AL36*0.85</f>
        <v>68595</v>
      </c>
      <c r="AM36" s="43">
        <f>'BAR BB| Open rates'!AM36*0.85</f>
        <v>71995</v>
      </c>
      <c r="AN36" s="43">
        <f>'BAR BB| Open rates'!AN36*0.85</f>
        <v>68595</v>
      </c>
      <c r="AO36" s="43">
        <f>'BAR BB| Open rates'!AO36*0.85</f>
        <v>71995</v>
      </c>
      <c r="AP36" s="43">
        <f>'BAR BB| Open rates'!AP36*0.85</f>
        <v>68595</v>
      </c>
      <c r="AQ36" s="43">
        <f>'BAR BB| Open rates'!AQ36*0.85</f>
        <v>62645</v>
      </c>
      <c r="AR36" s="43">
        <f>'BAR BB| Open rates'!AR36*0.85</f>
        <v>64345</v>
      </c>
      <c r="AS36" s="43">
        <f>'BAR BB| Open rates'!AS36*0.85</f>
        <v>62645</v>
      </c>
      <c r="AT36" s="43">
        <f>'BAR BB| Open rates'!AT36*0.85</f>
        <v>64345</v>
      </c>
      <c r="AU36" s="43">
        <f>'BAR BB| Open rates'!AU36*0.85</f>
        <v>62645</v>
      </c>
      <c r="AV36" s="43">
        <f>'BAR BB| Open rates'!AV36*0.85</f>
        <v>64345</v>
      </c>
      <c r="AW36" s="43">
        <f>'BAR BB| Open rates'!AW36*0.85</f>
        <v>62645</v>
      </c>
      <c r="AX36" s="43">
        <f>'BAR BB| Open rates'!AX36*0.85</f>
        <v>64345</v>
      </c>
      <c r="AY36" s="43">
        <f>'BAR BB| Open rates'!AY36*0.85</f>
        <v>62645</v>
      </c>
    </row>
    <row r="37" spans="1:51" s="32" customFormat="1" x14ac:dyDescent="0.2">
      <c r="A37" s="237">
        <v>4</v>
      </c>
      <c r="B37" s="43">
        <f>'BAR BB| Open rates'!B37*0.85</f>
        <v>47005</v>
      </c>
      <c r="C37" s="43">
        <f>'BAR BB| Open rates'!C37*0.85</f>
        <v>47005</v>
      </c>
      <c r="D37" s="43">
        <f>'BAR BB| Open rates'!D37*0.85</f>
        <v>47005</v>
      </c>
      <c r="E37" s="43">
        <f>'BAR BB| Open rates'!E37*0.85</f>
        <v>62220</v>
      </c>
      <c r="F37" s="43">
        <f>'BAR BB| Open rates'!F37*0.85</f>
        <v>55420</v>
      </c>
      <c r="G37" s="43">
        <f>'BAR BB| Open rates'!G37*0.85</f>
        <v>52870</v>
      </c>
      <c r="H37" s="43">
        <f>'BAR BB| Open rates'!H37*0.85</f>
        <v>55420</v>
      </c>
      <c r="I37" s="43">
        <f>'BAR BB| Open rates'!I37*0.85</f>
        <v>52870</v>
      </c>
      <c r="J37" s="43">
        <f>'BAR BB| Open rates'!J37*0.85</f>
        <v>49555</v>
      </c>
      <c r="K37" s="43">
        <f>'BAR BB| Open rates'!K37*0.85</f>
        <v>49555</v>
      </c>
      <c r="L37" s="43">
        <f>'BAR BB| Open rates'!L37*0.85</f>
        <v>49555</v>
      </c>
      <c r="M37" s="43">
        <f>'BAR BB| Open rates'!M37*0.85</f>
        <v>52870</v>
      </c>
      <c r="N37" s="43">
        <f>'BAR BB| Open rates'!N37*0.85</f>
        <v>51000</v>
      </c>
      <c r="O37" s="43">
        <f>'BAR BB| Open rates'!O37*0.85</f>
        <v>52870</v>
      </c>
      <c r="P37" s="43">
        <f>'BAR BB| Open rates'!P37*0.85</f>
        <v>52870</v>
      </c>
      <c r="Q37" s="43">
        <f>'BAR BB| Open rates'!Q37*0.85</f>
        <v>54570</v>
      </c>
      <c r="R37" s="43">
        <f>'BAR BB| Open rates'!R37*0.85</f>
        <v>52870</v>
      </c>
      <c r="S37" s="43">
        <f>'BAR BB| Open rates'!S37*0.85</f>
        <v>54570</v>
      </c>
      <c r="T37" s="43">
        <f>'BAR BB| Open rates'!T37*0.85</f>
        <v>52870</v>
      </c>
      <c r="U37" s="43">
        <f>'BAR BB| Open rates'!U37*0.85</f>
        <v>51000</v>
      </c>
      <c r="V37" s="43">
        <f>'BAR BB| Open rates'!V37*0.85</f>
        <v>71485</v>
      </c>
      <c r="W37" s="43">
        <f>'BAR BB| Open rates'!W37*0.85</f>
        <v>77435</v>
      </c>
      <c r="X37" s="43">
        <f>'BAR BB| Open rates'!X37*0.85</f>
        <v>71485</v>
      </c>
      <c r="Y37" s="43">
        <f>'BAR BB| Open rates'!Y37*0.85</f>
        <v>51000</v>
      </c>
      <c r="Z37" s="43">
        <f>'BAR BB| Open rates'!Z37*0.85</f>
        <v>51000</v>
      </c>
      <c r="AA37" s="43">
        <f>'BAR BB| Open rates'!AA37*0.85</f>
        <v>72420</v>
      </c>
      <c r="AB37" s="43">
        <f>'BAR BB| Open rates'!AB37*0.85</f>
        <v>75820</v>
      </c>
      <c r="AC37" s="43">
        <f>'BAR BB| Open rates'!AC37*0.85</f>
        <v>72420</v>
      </c>
      <c r="AD37" s="43">
        <f>'BAR BB| Open rates'!AD37*0.85</f>
        <v>75820</v>
      </c>
      <c r="AE37" s="43">
        <f>'BAR BB| Open rates'!AE37*0.85</f>
        <v>72420</v>
      </c>
      <c r="AF37" s="43">
        <f>'BAR BB| Open rates'!AF37*0.85</f>
        <v>75820</v>
      </c>
      <c r="AG37" s="43">
        <f>'BAR BB| Open rates'!AG37*0.85</f>
        <v>72420</v>
      </c>
      <c r="AH37" s="43">
        <f>'BAR BB| Open rates'!AH37*0.85</f>
        <v>75820</v>
      </c>
      <c r="AI37" s="43">
        <f>'BAR BB| Open rates'!AI37*0.85</f>
        <v>72420</v>
      </c>
      <c r="AJ37" s="43">
        <f>'BAR BB| Open rates'!AJ37*0.85</f>
        <v>74120</v>
      </c>
      <c r="AK37" s="43">
        <f>'BAR BB| Open rates'!AK37*0.85</f>
        <v>74120</v>
      </c>
      <c r="AL37" s="43">
        <f>'BAR BB| Open rates'!AL37*0.85</f>
        <v>70720</v>
      </c>
      <c r="AM37" s="43">
        <f>'BAR BB| Open rates'!AM37*0.85</f>
        <v>74120</v>
      </c>
      <c r="AN37" s="43">
        <f>'BAR BB| Open rates'!AN37*0.85</f>
        <v>70720</v>
      </c>
      <c r="AO37" s="43">
        <f>'BAR BB| Open rates'!AO37*0.85</f>
        <v>74120</v>
      </c>
      <c r="AP37" s="43">
        <f>'BAR BB| Open rates'!AP37*0.85</f>
        <v>70720</v>
      </c>
      <c r="AQ37" s="43">
        <f>'BAR BB| Open rates'!AQ37*0.85</f>
        <v>64770</v>
      </c>
      <c r="AR37" s="43">
        <f>'BAR BB| Open rates'!AR37*0.85</f>
        <v>66470</v>
      </c>
      <c r="AS37" s="43">
        <f>'BAR BB| Open rates'!AS37*0.85</f>
        <v>64770</v>
      </c>
      <c r="AT37" s="43">
        <f>'BAR BB| Open rates'!AT37*0.85</f>
        <v>66470</v>
      </c>
      <c r="AU37" s="43">
        <f>'BAR BB| Open rates'!AU37*0.85</f>
        <v>64770</v>
      </c>
      <c r="AV37" s="43">
        <f>'BAR BB| Open rates'!AV37*0.85</f>
        <v>66470</v>
      </c>
      <c r="AW37" s="43">
        <f>'BAR BB| Open rates'!AW37*0.85</f>
        <v>64770</v>
      </c>
      <c r="AX37" s="43">
        <f>'BAR BB| Open rates'!AX37*0.85</f>
        <v>66470</v>
      </c>
      <c r="AY37" s="43">
        <f>'BAR BB| Open rates'!AY37*0.85</f>
        <v>64770</v>
      </c>
    </row>
    <row r="38" spans="1:51" s="32" customFormat="1" x14ac:dyDescent="0.2">
      <c r="A38" s="237">
        <v>5</v>
      </c>
      <c r="B38" s="43">
        <f>'BAR BB| Open rates'!B38*0.85</f>
        <v>49130</v>
      </c>
      <c r="C38" s="43">
        <f>'BAR BB| Open rates'!C38*0.85</f>
        <v>49130</v>
      </c>
      <c r="D38" s="43">
        <f>'BAR BB| Open rates'!D38*0.85</f>
        <v>49130</v>
      </c>
      <c r="E38" s="43">
        <f>'BAR BB| Open rates'!E38*0.85</f>
        <v>64345</v>
      </c>
      <c r="F38" s="43">
        <f>'BAR BB| Open rates'!F38*0.85</f>
        <v>57545</v>
      </c>
      <c r="G38" s="43">
        <f>'BAR BB| Open rates'!G38*0.85</f>
        <v>54995</v>
      </c>
      <c r="H38" s="43">
        <f>'BAR BB| Open rates'!H38*0.85</f>
        <v>57545</v>
      </c>
      <c r="I38" s="43">
        <f>'BAR BB| Open rates'!I38*0.85</f>
        <v>54995</v>
      </c>
      <c r="J38" s="43">
        <f>'BAR BB| Open rates'!J38*0.85</f>
        <v>51680</v>
      </c>
      <c r="K38" s="43">
        <f>'BAR BB| Open rates'!K38*0.85</f>
        <v>51680</v>
      </c>
      <c r="L38" s="43">
        <f>'BAR BB| Open rates'!L38*0.85</f>
        <v>51680</v>
      </c>
      <c r="M38" s="43">
        <f>'BAR BB| Open rates'!M38*0.85</f>
        <v>54995</v>
      </c>
      <c r="N38" s="43">
        <f>'BAR BB| Open rates'!N38*0.85</f>
        <v>53125</v>
      </c>
      <c r="O38" s="43">
        <f>'BAR BB| Open rates'!O38*0.85</f>
        <v>54995</v>
      </c>
      <c r="P38" s="43">
        <f>'BAR BB| Open rates'!P38*0.85</f>
        <v>54995</v>
      </c>
      <c r="Q38" s="43">
        <f>'BAR BB| Open rates'!Q38*0.85</f>
        <v>56695</v>
      </c>
      <c r="R38" s="43">
        <f>'BAR BB| Open rates'!R38*0.85</f>
        <v>54995</v>
      </c>
      <c r="S38" s="43">
        <f>'BAR BB| Open rates'!S38*0.85</f>
        <v>56695</v>
      </c>
      <c r="T38" s="43">
        <f>'BAR BB| Open rates'!T38*0.85</f>
        <v>54995</v>
      </c>
      <c r="U38" s="43">
        <f>'BAR BB| Open rates'!U38*0.85</f>
        <v>53125</v>
      </c>
      <c r="V38" s="43">
        <f>'BAR BB| Open rates'!V38*0.85</f>
        <v>73610</v>
      </c>
      <c r="W38" s="43">
        <f>'BAR BB| Open rates'!W38*0.85</f>
        <v>79560</v>
      </c>
      <c r="X38" s="43">
        <f>'BAR BB| Open rates'!X38*0.85</f>
        <v>73610</v>
      </c>
      <c r="Y38" s="43">
        <f>'BAR BB| Open rates'!Y38*0.85</f>
        <v>53125</v>
      </c>
      <c r="Z38" s="43">
        <f>'BAR BB| Open rates'!Z38*0.85</f>
        <v>53125</v>
      </c>
      <c r="AA38" s="43">
        <f>'BAR BB| Open rates'!AA38*0.85</f>
        <v>74545</v>
      </c>
      <c r="AB38" s="43">
        <f>'BAR BB| Open rates'!AB38*0.85</f>
        <v>77945</v>
      </c>
      <c r="AC38" s="43">
        <f>'BAR BB| Open rates'!AC38*0.85</f>
        <v>74545</v>
      </c>
      <c r="AD38" s="43">
        <f>'BAR BB| Open rates'!AD38*0.85</f>
        <v>77945</v>
      </c>
      <c r="AE38" s="43">
        <f>'BAR BB| Open rates'!AE38*0.85</f>
        <v>74545</v>
      </c>
      <c r="AF38" s="43">
        <f>'BAR BB| Open rates'!AF38*0.85</f>
        <v>77945</v>
      </c>
      <c r="AG38" s="43">
        <f>'BAR BB| Open rates'!AG38*0.85</f>
        <v>74545</v>
      </c>
      <c r="AH38" s="43">
        <f>'BAR BB| Open rates'!AH38*0.85</f>
        <v>77945</v>
      </c>
      <c r="AI38" s="43">
        <f>'BAR BB| Open rates'!AI38*0.85</f>
        <v>74545</v>
      </c>
      <c r="AJ38" s="43">
        <f>'BAR BB| Open rates'!AJ38*0.85</f>
        <v>76245</v>
      </c>
      <c r="AK38" s="43">
        <f>'BAR BB| Open rates'!AK38*0.85</f>
        <v>76245</v>
      </c>
      <c r="AL38" s="43">
        <f>'BAR BB| Open rates'!AL38*0.85</f>
        <v>72845</v>
      </c>
      <c r="AM38" s="43">
        <f>'BAR BB| Open rates'!AM38*0.85</f>
        <v>76245</v>
      </c>
      <c r="AN38" s="43">
        <f>'BAR BB| Open rates'!AN38*0.85</f>
        <v>72845</v>
      </c>
      <c r="AO38" s="43">
        <f>'BAR BB| Open rates'!AO38*0.85</f>
        <v>76245</v>
      </c>
      <c r="AP38" s="43">
        <f>'BAR BB| Open rates'!AP38*0.85</f>
        <v>72845</v>
      </c>
      <c r="AQ38" s="43">
        <f>'BAR BB| Open rates'!AQ38*0.85</f>
        <v>66895</v>
      </c>
      <c r="AR38" s="43">
        <f>'BAR BB| Open rates'!AR38*0.85</f>
        <v>68595</v>
      </c>
      <c r="AS38" s="43">
        <f>'BAR BB| Open rates'!AS38*0.85</f>
        <v>66895</v>
      </c>
      <c r="AT38" s="43">
        <f>'BAR BB| Open rates'!AT38*0.85</f>
        <v>68595</v>
      </c>
      <c r="AU38" s="43">
        <f>'BAR BB| Open rates'!AU38*0.85</f>
        <v>66895</v>
      </c>
      <c r="AV38" s="43">
        <f>'BAR BB| Open rates'!AV38*0.85</f>
        <v>68595</v>
      </c>
      <c r="AW38" s="43">
        <f>'BAR BB| Open rates'!AW38*0.85</f>
        <v>66895</v>
      </c>
      <c r="AX38" s="43">
        <f>'BAR BB| Open rates'!AX38*0.85</f>
        <v>68595</v>
      </c>
      <c r="AY38" s="43">
        <f>'BAR BB| Open rates'!AY38*0.85</f>
        <v>66895</v>
      </c>
    </row>
    <row r="39" spans="1:51" s="32" customFormat="1" x14ac:dyDescent="0.2">
      <c r="A39" s="237">
        <v>6</v>
      </c>
      <c r="B39" s="43">
        <f>'BAR BB| Open rates'!B39*0.85</f>
        <v>51255</v>
      </c>
      <c r="C39" s="43">
        <f>'BAR BB| Open rates'!C39*0.85</f>
        <v>51255</v>
      </c>
      <c r="D39" s="43">
        <f>'BAR BB| Open rates'!D39*0.85</f>
        <v>51255</v>
      </c>
      <c r="E39" s="43">
        <f>'BAR BB| Open rates'!E39*0.85</f>
        <v>66470</v>
      </c>
      <c r="F39" s="43">
        <f>'BAR BB| Open rates'!F39*0.85</f>
        <v>59670</v>
      </c>
      <c r="G39" s="43">
        <f>'BAR BB| Open rates'!G39*0.85</f>
        <v>57120</v>
      </c>
      <c r="H39" s="43">
        <f>'BAR BB| Open rates'!H39*0.85</f>
        <v>59670</v>
      </c>
      <c r="I39" s="43">
        <f>'BAR BB| Open rates'!I39*0.85</f>
        <v>57120</v>
      </c>
      <c r="J39" s="43">
        <f>'BAR BB| Open rates'!J39*0.85</f>
        <v>53805</v>
      </c>
      <c r="K39" s="43">
        <f>'BAR BB| Open rates'!K39*0.85</f>
        <v>53805</v>
      </c>
      <c r="L39" s="43">
        <f>'BAR BB| Open rates'!L39*0.85</f>
        <v>53805</v>
      </c>
      <c r="M39" s="43">
        <f>'BAR BB| Open rates'!M39*0.85</f>
        <v>57120</v>
      </c>
      <c r="N39" s="43">
        <f>'BAR BB| Open rates'!N39*0.85</f>
        <v>55250</v>
      </c>
      <c r="O39" s="43">
        <f>'BAR BB| Open rates'!O39*0.85</f>
        <v>57120</v>
      </c>
      <c r="P39" s="43">
        <f>'BAR BB| Open rates'!P39*0.85</f>
        <v>57120</v>
      </c>
      <c r="Q39" s="43">
        <f>'BAR BB| Open rates'!Q39*0.85</f>
        <v>58820</v>
      </c>
      <c r="R39" s="43">
        <f>'BAR BB| Open rates'!R39*0.85</f>
        <v>57120</v>
      </c>
      <c r="S39" s="43">
        <f>'BAR BB| Open rates'!S39*0.85</f>
        <v>58820</v>
      </c>
      <c r="T39" s="43">
        <f>'BAR BB| Open rates'!T39*0.85</f>
        <v>57120</v>
      </c>
      <c r="U39" s="43">
        <f>'BAR BB| Open rates'!U39*0.85</f>
        <v>55250</v>
      </c>
      <c r="V39" s="43">
        <f>'BAR BB| Open rates'!V39*0.85</f>
        <v>75735</v>
      </c>
      <c r="W39" s="43">
        <f>'BAR BB| Open rates'!W39*0.85</f>
        <v>81685</v>
      </c>
      <c r="X39" s="43">
        <f>'BAR BB| Open rates'!X39*0.85</f>
        <v>75735</v>
      </c>
      <c r="Y39" s="43">
        <f>'BAR BB| Open rates'!Y39*0.85</f>
        <v>55250</v>
      </c>
      <c r="Z39" s="43">
        <f>'BAR BB| Open rates'!Z39*0.85</f>
        <v>55250</v>
      </c>
      <c r="AA39" s="43">
        <f>'BAR BB| Open rates'!AA39*0.85</f>
        <v>76670</v>
      </c>
      <c r="AB39" s="43">
        <f>'BAR BB| Open rates'!AB39*0.85</f>
        <v>80070</v>
      </c>
      <c r="AC39" s="43">
        <f>'BAR BB| Open rates'!AC39*0.85</f>
        <v>76670</v>
      </c>
      <c r="AD39" s="43">
        <f>'BAR BB| Open rates'!AD39*0.85</f>
        <v>80070</v>
      </c>
      <c r="AE39" s="43">
        <f>'BAR BB| Open rates'!AE39*0.85</f>
        <v>76670</v>
      </c>
      <c r="AF39" s="43">
        <f>'BAR BB| Open rates'!AF39*0.85</f>
        <v>80070</v>
      </c>
      <c r="AG39" s="43">
        <f>'BAR BB| Open rates'!AG39*0.85</f>
        <v>76670</v>
      </c>
      <c r="AH39" s="43">
        <f>'BAR BB| Open rates'!AH39*0.85</f>
        <v>80070</v>
      </c>
      <c r="AI39" s="43">
        <f>'BAR BB| Open rates'!AI39*0.85</f>
        <v>76670</v>
      </c>
      <c r="AJ39" s="43">
        <f>'BAR BB| Open rates'!AJ39*0.85</f>
        <v>78370</v>
      </c>
      <c r="AK39" s="43">
        <f>'BAR BB| Open rates'!AK39*0.85</f>
        <v>78370</v>
      </c>
      <c r="AL39" s="43">
        <f>'BAR BB| Open rates'!AL39*0.85</f>
        <v>74970</v>
      </c>
      <c r="AM39" s="43">
        <f>'BAR BB| Open rates'!AM39*0.85</f>
        <v>78370</v>
      </c>
      <c r="AN39" s="43">
        <f>'BAR BB| Open rates'!AN39*0.85</f>
        <v>74970</v>
      </c>
      <c r="AO39" s="43">
        <f>'BAR BB| Open rates'!AO39*0.85</f>
        <v>78370</v>
      </c>
      <c r="AP39" s="43">
        <f>'BAR BB| Open rates'!AP39*0.85</f>
        <v>74970</v>
      </c>
      <c r="AQ39" s="43">
        <f>'BAR BB| Open rates'!AQ39*0.85</f>
        <v>69020</v>
      </c>
      <c r="AR39" s="43">
        <f>'BAR BB| Open rates'!AR39*0.85</f>
        <v>70720</v>
      </c>
      <c r="AS39" s="43">
        <f>'BAR BB| Open rates'!AS39*0.85</f>
        <v>69020</v>
      </c>
      <c r="AT39" s="43">
        <f>'BAR BB| Open rates'!AT39*0.85</f>
        <v>70720</v>
      </c>
      <c r="AU39" s="43">
        <f>'BAR BB| Open rates'!AU39*0.85</f>
        <v>69020</v>
      </c>
      <c r="AV39" s="43">
        <f>'BAR BB| Open rates'!AV39*0.85</f>
        <v>70720</v>
      </c>
      <c r="AW39" s="43">
        <f>'BAR BB| Open rates'!AW39*0.85</f>
        <v>69020</v>
      </c>
      <c r="AX39" s="43">
        <f>'BAR BB| Open rates'!AX39*0.85</f>
        <v>70720</v>
      </c>
      <c r="AY39" s="43">
        <f>'BAR BB| Open rates'!AY39*0.85</f>
        <v>69020</v>
      </c>
    </row>
    <row r="40" spans="1:51" s="32" customForma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row>
    <row r="41" spans="1:51" s="32" customFormat="1" x14ac:dyDescent="0.2">
      <c r="A41" s="237">
        <v>1</v>
      </c>
      <c r="B41" s="43">
        <f>'BAR BB| Open rates'!B41*0.85</f>
        <v>47175</v>
      </c>
      <c r="C41" s="43">
        <f>'BAR BB| Open rates'!C41*0.85</f>
        <v>47175</v>
      </c>
      <c r="D41" s="43">
        <f>'BAR BB| Open rates'!D41*0.85</f>
        <v>47175</v>
      </c>
      <c r="E41" s="43">
        <f>'BAR BB| Open rates'!E41*0.85</f>
        <v>62390</v>
      </c>
      <c r="F41" s="43">
        <f>'BAR BB| Open rates'!F41*0.85</f>
        <v>55590</v>
      </c>
      <c r="G41" s="43">
        <f>'BAR BB| Open rates'!G41*0.85</f>
        <v>53040</v>
      </c>
      <c r="H41" s="43">
        <f>'BAR BB| Open rates'!H41*0.85</f>
        <v>55590</v>
      </c>
      <c r="I41" s="43">
        <f>'BAR BB| Open rates'!I41*0.85</f>
        <v>53040</v>
      </c>
      <c r="J41" s="43">
        <f>'BAR BB| Open rates'!J41*0.85</f>
        <v>49725</v>
      </c>
      <c r="K41" s="43">
        <f>'BAR BB| Open rates'!K41*0.85</f>
        <v>49725</v>
      </c>
      <c r="L41" s="43">
        <f>'BAR BB| Open rates'!L41*0.85</f>
        <v>49725</v>
      </c>
      <c r="M41" s="43">
        <f>'BAR BB| Open rates'!M41*0.85</f>
        <v>53040</v>
      </c>
      <c r="N41" s="43">
        <f>'BAR BB| Open rates'!N41*0.85</f>
        <v>51170</v>
      </c>
      <c r="O41" s="43">
        <f>'BAR BB| Open rates'!O41*0.85</f>
        <v>53040</v>
      </c>
      <c r="P41" s="43">
        <f>'BAR BB| Open rates'!P41*0.85</f>
        <v>53040</v>
      </c>
      <c r="Q41" s="43">
        <f>'BAR BB| Open rates'!Q41*0.85</f>
        <v>54740</v>
      </c>
      <c r="R41" s="43">
        <f>'BAR BB| Open rates'!R41*0.85</f>
        <v>53040</v>
      </c>
      <c r="S41" s="43">
        <f>'BAR BB| Open rates'!S41*0.85</f>
        <v>54740</v>
      </c>
      <c r="T41" s="43">
        <f>'BAR BB| Open rates'!T41*0.85</f>
        <v>53040</v>
      </c>
      <c r="U41" s="43">
        <f>'BAR BB| Open rates'!U41*0.85</f>
        <v>51170</v>
      </c>
      <c r="V41" s="43">
        <f>'BAR BB| Open rates'!V41*0.85</f>
        <v>71655</v>
      </c>
      <c r="W41" s="43">
        <f>'BAR BB| Open rates'!W41*0.85</f>
        <v>77605</v>
      </c>
      <c r="X41" s="43">
        <f>'BAR BB| Open rates'!X41*0.85</f>
        <v>71655</v>
      </c>
      <c r="Y41" s="43">
        <f>'BAR BB| Open rates'!Y41*0.85</f>
        <v>51170</v>
      </c>
      <c r="Z41" s="43">
        <f>'BAR BB| Open rates'!Z41*0.85</f>
        <v>51170</v>
      </c>
      <c r="AA41" s="43">
        <f>'BAR BB| Open rates'!AA41*0.85</f>
        <v>74630</v>
      </c>
      <c r="AB41" s="43">
        <f>'BAR BB| Open rates'!AB41*0.85</f>
        <v>78030</v>
      </c>
      <c r="AC41" s="43">
        <f>'BAR BB| Open rates'!AC41*0.85</f>
        <v>74630</v>
      </c>
      <c r="AD41" s="43">
        <f>'BAR BB| Open rates'!AD41*0.85</f>
        <v>78030</v>
      </c>
      <c r="AE41" s="43">
        <f>'BAR BB| Open rates'!AE41*0.85</f>
        <v>74630</v>
      </c>
      <c r="AF41" s="43">
        <f>'BAR BB| Open rates'!AF41*0.85</f>
        <v>78030</v>
      </c>
      <c r="AG41" s="43">
        <f>'BAR BB| Open rates'!AG41*0.85</f>
        <v>74630</v>
      </c>
      <c r="AH41" s="43">
        <f>'BAR BB| Open rates'!AH41*0.85</f>
        <v>78030</v>
      </c>
      <c r="AI41" s="43">
        <f>'BAR BB| Open rates'!AI41*0.85</f>
        <v>74630</v>
      </c>
      <c r="AJ41" s="43">
        <f>'BAR BB| Open rates'!AJ41*0.85</f>
        <v>76330</v>
      </c>
      <c r="AK41" s="43">
        <f>'BAR BB| Open rates'!AK41*0.85</f>
        <v>76330</v>
      </c>
      <c r="AL41" s="43">
        <f>'BAR BB| Open rates'!AL41*0.85</f>
        <v>72930</v>
      </c>
      <c r="AM41" s="43">
        <f>'BAR BB| Open rates'!AM41*0.85</f>
        <v>76330</v>
      </c>
      <c r="AN41" s="43">
        <f>'BAR BB| Open rates'!AN41*0.85</f>
        <v>72930</v>
      </c>
      <c r="AO41" s="43">
        <f>'BAR BB| Open rates'!AO41*0.85</f>
        <v>76330</v>
      </c>
      <c r="AP41" s="43">
        <f>'BAR BB| Open rates'!AP41*0.85</f>
        <v>72930</v>
      </c>
      <c r="AQ41" s="43">
        <f>'BAR BB| Open rates'!AQ41*0.85</f>
        <v>66980</v>
      </c>
      <c r="AR41" s="43">
        <f>'BAR BB| Open rates'!AR41*0.85</f>
        <v>68680</v>
      </c>
      <c r="AS41" s="43">
        <f>'BAR BB| Open rates'!AS41*0.85</f>
        <v>66980</v>
      </c>
      <c r="AT41" s="43">
        <f>'BAR BB| Open rates'!AT41*0.85</f>
        <v>68680</v>
      </c>
      <c r="AU41" s="43">
        <f>'BAR BB| Open rates'!AU41*0.85</f>
        <v>66980</v>
      </c>
      <c r="AV41" s="43">
        <f>'BAR BB| Open rates'!AV41*0.85</f>
        <v>68680</v>
      </c>
      <c r="AW41" s="43">
        <f>'BAR BB| Open rates'!AW41*0.85</f>
        <v>66980</v>
      </c>
      <c r="AX41" s="43">
        <f>'BAR BB| Open rates'!AX41*0.85</f>
        <v>68680</v>
      </c>
      <c r="AY41" s="43">
        <f>'BAR BB| Open rates'!AY41*0.85</f>
        <v>66980</v>
      </c>
    </row>
    <row r="42" spans="1:51" s="32" customFormat="1" x14ac:dyDescent="0.2">
      <c r="A42" s="237">
        <v>2</v>
      </c>
      <c r="B42" s="43">
        <f>'BAR BB| Open rates'!B42*0.85</f>
        <v>49300</v>
      </c>
      <c r="C42" s="43">
        <f>'BAR BB| Open rates'!C42*0.85</f>
        <v>49300</v>
      </c>
      <c r="D42" s="43">
        <f>'BAR BB| Open rates'!D42*0.85</f>
        <v>49300</v>
      </c>
      <c r="E42" s="43">
        <f>'BAR BB| Open rates'!E42*0.85</f>
        <v>64515</v>
      </c>
      <c r="F42" s="43">
        <f>'BAR BB| Open rates'!F42*0.85</f>
        <v>57715</v>
      </c>
      <c r="G42" s="43">
        <f>'BAR BB| Open rates'!G42*0.85</f>
        <v>55165</v>
      </c>
      <c r="H42" s="43">
        <f>'BAR BB| Open rates'!H42*0.85</f>
        <v>57715</v>
      </c>
      <c r="I42" s="43">
        <f>'BAR BB| Open rates'!I42*0.85</f>
        <v>55165</v>
      </c>
      <c r="J42" s="43">
        <f>'BAR BB| Open rates'!J42*0.85</f>
        <v>51850</v>
      </c>
      <c r="K42" s="43">
        <f>'BAR BB| Open rates'!K42*0.85</f>
        <v>51850</v>
      </c>
      <c r="L42" s="43">
        <f>'BAR BB| Open rates'!L42*0.85</f>
        <v>51850</v>
      </c>
      <c r="M42" s="43">
        <f>'BAR BB| Open rates'!M42*0.85</f>
        <v>55165</v>
      </c>
      <c r="N42" s="43">
        <f>'BAR BB| Open rates'!N42*0.85</f>
        <v>53295</v>
      </c>
      <c r="O42" s="43">
        <f>'BAR BB| Open rates'!O42*0.85</f>
        <v>55165</v>
      </c>
      <c r="P42" s="43">
        <f>'BAR BB| Open rates'!P42*0.85</f>
        <v>55165</v>
      </c>
      <c r="Q42" s="43">
        <f>'BAR BB| Open rates'!Q42*0.85</f>
        <v>56865</v>
      </c>
      <c r="R42" s="43">
        <f>'BAR BB| Open rates'!R42*0.85</f>
        <v>55165</v>
      </c>
      <c r="S42" s="43">
        <f>'BAR BB| Open rates'!S42*0.85</f>
        <v>56865</v>
      </c>
      <c r="T42" s="43">
        <f>'BAR BB| Open rates'!T42*0.85</f>
        <v>55165</v>
      </c>
      <c r="U42" s="43">
        <f>'BAR BB| Open rates'!U42*0.85</f>
        <v>53295</v>
      </c>
      <c r="V42" s="43">
        <f>'BAR BB| Open rates'!V42*0.85</f>
        <v>73780</v>
      </c>
      <c r="W42" s="43">
        <f>'BAR BB| Open rates'!W42*0.85</f>
        <v>79730</v>
      </c>
      <c r="X42" s="43">
        <f>'BAR BB| Open rates'!X42*0.85</f>
        <v>73780</v>
      </c>
      <c r="Y42" s="43">
        <f>'BAR BB| Open rates'!Y42*0.85</f>
        <v>53295</v>
      </c>
      <c r="Z42" s="43">
        <f>'BAR BB| Open rates'!Z42*0.85</f>
        <v>53295</v>
      </c>
      <c r="AA42" s="43">
        <f>'BAR BB| Open rates'!AA42*0.85</f>
        <v>76755</v>
      </c>
      <c r="AB42" s="43">
        <f>'BAR BB| Open rates'!AB42*0.85</f>
        <v>80155</v>
      </c>
      <c r="AC42" s="43">
        <f>'BAR BB| Open rates'!AC42*0.85</f>
        <v>76755</v>
      </c>
      <c r="AD42" s="43">
        <f>'BAR BB| Open rates'!AD42*0.85</f>
        <v>80155</v>
      </c>
      <c r="AE42" s="43">
        <f>'BAR BB| Open rates'!AE42*0.85</f>
        <v>76755</v>
      </c>
      <c r="AF42" s="43">
        <f>'BAR BB| Open rates'!AF42*0.85</f>
        <v>80155</v>
      </c>
      <c r="AG42" s="43">
        <f>'BAR BB| Open rates'!AG42*0.85</f>
        <v>76755</v>
      </c>
      <c r="AH42" s="43">
        <f>'BAR BB| Open rates'!AH42*0.85</f>
        <v>80155</v>
      </c>
      <c r="AI42" s="43">
        <f>'BAR BB| Open rates'!AI42*0.85</f>
        <v>76755</v>
      </c>
      <c r="AJ42" s="43">
        <f>'BAR BB| Open rates'!AJ42*0.85</f>
        <v>78455</v>
      </c>
      <c r="AK42" s="43">
        <f>'BAR BB| Open rates'!AK42*0.85</f>
        <v>78455</v>
      </c>
      <c r="AL42" s="43">
        <f>'BAR BB| Open rates'!AL42*0.85</f>
        <v>75055</v>
      </c>
      <c r="AM42" s="43">
        <f>'BAR BB| Open rates'!AM42*0.85</f>
        <v>78455</v>
      </c>
      <c r="AN42" s="43">
        <f>'BAR BB| Open rates'!AN42*0.85</f>
        <v>75055</v>
      </c>
      <c r="AO42" s="43">
        <f>'BAR BB| Open rates'!AO42*0.85</f>
        <v>78455</v>
      </c>
      <c r="AP42" s="43">
        <f>'BAR BB| Open rates'!AP42*0.85</f>
        <v>75055</v>
      </c>
      <c r="AQ42" s="43">
        <f>'BAR BB| Open rates'!AQ42*0.85</f>
        <v>69105</v>
      </c>
      <c r="AR42" s="43">
        <f>'BAR BB| Open rates'!AR42*0.85</f>
        <v>70805</v>
      </c>
      <c r="AS42" s="43">
        <f>'BAR BB| Open rates'!AS42*0.85</f>
        <v>69105</v>
      </c>
      <c r="AT42" s="43">
        <f>'BAR BB| Open rates'!AT42*0.85</f>
        <v>70805</v>
      </c>
      <c r="AU42" s="43">
        <f>'BAR BB| Open rates'!AU42*0.85</f>
        <v>69105</v>
      </c>
      <c r="AV42" s="43">
        <f>'BAR BB| Open rates'!AV42*0.85</f>
        <v>70805</v>
      </c>
      <c r="AW42" s="43">
        <f>'BAR BB| Open rates'!AW42*0.85</f>
        <v>69105</v>
      </c>
      <c r="AX42" s="43">
        <f>'BAR BB| Open rates'!AX42*0.85</f>
        <v>70805</v>
      </c>
      <c r="AY42" s="43">
        <f>'BAR BB| Open rates'!AY42*0.85</f>
        <v>69105</v>
      </c>
    </row>
    <row r="43" spans="1:51" s="32" customFormat="1" x14ac:dyDescent="0.2">
      <c r="A43" s="237">
        <v>3</v>
      </c>
      <c r="B43" s="43">
        <f>'BAR BB| Open rates'!B43*0.85</f>
        <v>51425</v>
      </c>
      <c r="C43" s="43">
        <f>'BAR BB| Open rates'!C43*0.85</f>
        <v>51425</v>
      </c>
      <c r="D43" s="43">
        <f>'BAR BB| Open rates'!D43*0.85</f>
        <v>51425</v>
      </c>
      <c r="E43" s="43">
        <f>'BAR BB| Open rates'!E43*0.85</f>
        <v>66640</v>
      </c>
      <c r="F43" s="43">
        <f>'BAR BB| Open rates'!F43*0.85</f>
        <v>59840</v>
      </c>
      <c r="G43" s="43">
        <f>'BAR BB| Open rates'!G43*0.85</f>
        <v>57290</v>
      </c>
      <c r="H43" s="43">
        <f>'BAR BB| Open rates'!H43*0.85</f>
        <v>59840</v>
      </c>
      <c r="I43" s="43">
        <f>'BAR BB| Open rates'!I43*0.85</f>
        <v>57290</v>
      </c>
      <c r="J43" s="43">
        <f>'BAR BB| Open rates'!J43*0.85</f>
        <v>53975</v>
      </c>
      <c r="K43" s="43">
        <f>'BAR BB| Open rates'!K43*0.85</f>
        <v>53975</v>
      </c>
      <c r="L43" s="43">
        <f>'BAR BB| Open rates'!L43*0.85</f>
        <v>53975</v>
      </c>
      <c r="M43" s="43">
        <f>'BAR BB| Open rates'!M43*0.85</f>
        <v>57290</v>
      </c>
      <c r="N43" s="43">
        <f>'BAR BB| Open rates'!N43*0.85</f>
        <v>55420</v>
      </c>
      <c r="O43" s="43">
        <f>'BAR BB| Open rates'!O43*0.85</f>
        <v>57290</v>
      </c>
      <c r="P43" s="43">
        <f>'BAR BB| Open rates'!P43*0.85</f>
        <v>57290</v>
      </c>
      <c r="Q43" s="43">
        <f>'BAR BB| Open rates'!Q43*0.85</f>
        <v>58990</v>
      </c>
      <c r="R43" s="43">
        <f>'BAR BB| Open rates'!R43*0.85</f>
        <v>57290</v>
      </c>
      <c r="S43" s="43">
        <f>'BAR BB| Open rates'!S43*0.85</f>
        <v>58990</v>
      </c>
      <c r="T43" s="43">
        <f>'BAR BB| Open rates'!T43*0.85</f>
        <v>57290</v>
      </c>
      <c r="U43" s="43">
        <f>'BAR BB| Open rates'!U43*0.85</f>
        <v>55420</v>
      </c>
      <c r="V43" s="43">
        <f>'BAR BB| Open rates'!V43*0.85</f>
        <v>75905</v>
      </c>
      <c r="W43" s="43">
        <f>'BAR BB| Open rates'!W43*0.85</f>
        <v>81855</v>
      </c>
      <c r="X43" s="43">
        <f>'BAR BB| Open rates'!X43*0.85</f>
        <v>75905</v>
      </c>
      <c r="Y43" s="43">
        <f>'BAR BB| Open rates'!Y43*0.85</f>
        <v>55420</v>
      </c>
      <c r="Z43" s="43">
        <f>'BAR BB| Open rates'!Z43*0.85</f>
        <v>55420</v>
      </c>
      <c r="AA43" s="43">
        <f>'BAR BB| Open rates'!AA43*0.85</f>
        <v>78880</v>
      </c>
      <c r="AB43" s="43">
        <f>'BAR BB| Open rates'!AB43*0.85</f>
        <v>82280</v>
      </c>
      <c r="AC43" s="43">
        <f>'BAR BB| Open rates'!AC43*0.85</f>
        <v>78880</v>
      </c>
      <c r="AD43" s="43">
        <f>'BAR BB| Open rates'!AD43*0.85</f>
        <v>82280</v>
      </c>
      <c r="AE43" s="43">
        <f>'BAR BB| Open rates'!AE43*0.85</f>
        <v>78880</v>
      </c>
      <c r="AF43" s="43">
        <f>'BAR BB| Open rates'!AF43*0.85</f>
        <v>82280</v>
      </c>
      <c r="AG43" s="43">
        <f>'BAR BB| Open rates'!AG43*0.85</f>
        <v>78880</v>
      </c>
      <c r="AH43" s="43">
        <f>'BAR BB| Open rates'!AH43*0.85</f>
        <v>82280</v>
      </c>
      <c r="AI43" s="43">
        <f>'BAR BB| Open rates'!AI43*0.85</f>
        <v>78880</v>
      </c>
      <c r="AJ43" s="43">
        <f>'BAR BB| Open rates'!AJ43*0.85</f>
        <v>80580</v>
      </c>
      <c r="AK43" s="43">
        <f>'BAR BB| Open rates'!AK43*0.85</f>
        <v>80580</v>
      </c>
      <c r="AL43" s="43">
        <f>'BAR BB| Open rates'!AL43*0.85</f>
        <v>77180</v>
      </c>
      <c r="AM43" s="43">
        <f>'BAR BB| Open rates'!AM43*0.85</f>
        <v>80580</v>
      </c>
      <c r="AN43" s="43">
        <f>'BAR BB| Open rates'!AN43*0.85</f>
        <v>77180</v>
      </c>
      <c r="AO43" s="43">
        <f>'BAR BB| Open rates'!AO43*0.85</f>
        <v>80580</v>
      </c>
      <c r="AP43" s="43">
        <f>'BAR BB| Open rates'!AP43*0.85</f>
        <v>77180</v>
      </c>
      <c r="AQ43" s="43">
        <f>'BAR BB| Open rates'!AQ43*0.85</f>
        <v>71230</v>
      </c>
      <c r="AR43" s="43">
        <f>'BAR BB| Open rates'!AR43*0.85</f>
        <v>72930</v>
      </c>
      <c r="AS43" s="43">
        <f>'BAR BB| Open rates'!AS43*0.85</f>
        <v>71230</v>
      </c>
      <c r="AT43" s="43">
        <f>'BAR BB| Open rates'!AT43*0.85</f>
        <v>72930</v>
      </c>
      <c r="AU43" s="43">
        <f>'BAR BB| Open rates'!AU43*0.85</f>
        <v>71230</v>
      </c>
      <c r="AV43" s="43">
        <f>'BAR BB| Open rates'!AV43*0.85</f>
        <v>72930</v>
      </c>
      <c r="AW43" s="43">
        <f>'BAR BB| Open rates'!AW43*0.85</f>
        <v>71230</v>
      </c>
      <c r="AX43" s="43">
        <f>'BAR BB| Open rates'!AX43*0.85</f>
        <v>72930</v>
      </c>
      <c r="AY43" s="43">
        <f>'BAR BB| Open rates'!AY43*0.85</f>
        <v>71230</v>
      </c>
    </row>
    <row r="44" spans="1:51" s="32" customFormat="1" x14ac:dyDescent="0.2">
      <c r="A44" s="237">
        <v>4</v>
      </c>
      <c r="B44" s="43">
        <f>'BAR BB| Open rates'!B44*0.85</f>
        <v>53550</v>
      </c>
      <c r="C44" s="43">
        <f>'BAR BB| Open rates'!C44*0.85</f>
        <v>53550</v>
      </c>
      <c r="D44" s="43">
        <f>'BAR BB| Open rates'!D44*0.85</f>
        <v>53550</v>
      </c>
      <c r="E44" s="43">
        <f>'BAR BB| Open rates'!E44*0.85</f>
        <v>68765</v>
      </c>
      <c r="F44" s="43">
        <f>'BAR BB| Open rates'!F44*0.85</f>
        <v>61965</v>
      </c>
      <c r="G44" s="43">
        <f>'BAR BB| Open rates'!G44*0.85</f>
        <v>59415</v>
      </c>
      <c r="H44" s="43">
        <f>'BAR BB| Open rates'!H44*0.85</f>
        <v>61965</v>
      </c>
      <c r="I44" s="43">
        <f>'BAR BB| Open rates'!I44*0.85</f>
        <v>59415</v>
      </c>
      <c r="J44" s="43">
        <f>'BAR BB| Open rates'!J44*0.85</f>
        <v>56100</v>
      </c>
      <c r="K44" s="43">
        <f>'BAR BB| Open rates'!K44*0.85</f>
        <v>56100</v>
      </c>
      <c r="L44" s="43">
        <f>'BAR BB| Open rates'!L44*0.85</f>
        <v>56100</v>
      </c>
      <c r="M44" s="43">
        <f>'BAR BB| Open rates'!M44*0.85</f>
        <v>59415</v>
      </c>
      <c r="N44" s="43">
        <f>'BAR BB| Open rates'!N44*0.85</f>
        <v>57545</v>
      </c>
      <c r="O44" s="43">
        <f>'BAR BB| Open rates'!O44*0.85</f>
        <v>59415</v>
      </c>
      <c r="P44" s="43">
        <f>'BAR BB| Open rates'!P44*0.85</f>
        <v>59415</v>
      </c>
      <c r="Q44" s="43">
        <f>'BAR BB| Open rates'!Q44*0.85</f>
        <v>61115</v>
      </c>
      <c r="R44" s="43">
        <f>'BAR BB| Open rates'!R44*0.85</f>
        <v>59415</v>
      </c>
      <c r="S44" s="43">
        <f>'BAR BB| Open rates'!S44*0.85</f>
        <v>61115</v>
      </c>
      <c r="T44" s="43">
        <f>'BAR BB| Open rates'!T44*0.85</f>
        <v>59415</v>
      </c>
      <c r="U44" s="43">
        <f>'BAR BB| Open rates'!U44*0.85</f>
        <v>57545</v>
      </c>
      <c r="V44" s="43">
        <f>'BAR BB| Open rates'!V44*0.85</f>
        <v>78030</v>
      </c>
      <c r="W44" s="43">
        <f>'BAR BB| Open rates'!W44*0.85</f>
        <v>83980</v>
      </c>
      <c r="X44" s="43">
        <f>'BAR BB| Open rates'!X44*0.85</f>
        <v>78030</v>
      </c>
      <c r="Y44" s="43">
        <f>'BAR BB| Open rates'!Y44*0.85</f>
        <v>57545</v>
      </c>
      <c r="Z44" s="43">
        <f>'BAR BB| Open rates'!Z44*0.85</f>
        <v>57545</v>
      </c>
      <c r="AA44" s="43">
        <f>'BAR BB| Open rates'!AA44*0.85</f>
        <v>81005</v>
      </c>
      <c r="AB44" s="43">
        <f>'BAR BB| Open rates'!AB44*0.85</f>
        <v>84405</v>
      </c>
      <c r="AC44" s="43">
        <f>'BAR BB| Open rates'!AC44*0.85</f>
        <v>81005</v>
      </c>
      <c r="AD44" s="43">
        <f>'BAR BB| Open rates'!AD44*0.85</f>
        <v>84405</v>
      </c>
      <c r="AE44" s="43">
        <f>'BAR BB| Open rates'!AE44*0.85</f>
        <v>81005</v>
      </c>
      <c r="AF44" s="43">
        <f>'BAR BB| Open rates'!AF44*0.85</f>
        <v>84405</v>
      </c>
      <c r="AG44" s="43">
        <f>'BAR BB| Open rates'!AG44*0.85</f>
        <v>81005</v>
      </c>
      <c r="AH44" s="43">
        <f>'BAR BB| Open rates'!AH44*0.85</f>
        <v>84405</v>
      </c>
      <c r="AI44" s="43">
        <f>'BAR BB| Open rates'!AI44*0.85</f>
        <v>81005</v>
      </c>
      <c r="AJ44" s="43">
        <f>'BAR BB| Open rates'!AJ44*0.85</f>
        <v>82705</v>
      </c>
      <c r="AK44" s="43">
        <f>'BAR BB| Open rates'!AK44*0.85</f>
        <v>82705</v>
      </c>
      <c r="AL44" s="43">
        <f>'BAR BB| Open rates'!AL44*0.85</f>
        <v>79305</v>
      </c>
      <c r="AM44" s="43">
        <f>'BAR BB| Open rates'!AM44*0.85</f>
        <v>82705</v>
      </c>
      <c r="AN44" s="43">
        <f>'BAR BB| Open rates'!AN44*0.85</f>
        <v>79305</v>
      </c>
      <c r="AO44" s="43">
        <f>'BAR BB| Open rates'!AO44*0.85</f>
        <v>82705</v>
      </c>
      <c r="AP44" s="43">
        <f>'BAR BB| Open rates'!AP44*0.85</f>
        <v>79305</v>
      </c>
      <c r="AQ44" s="43">
        <f>'BAR BB| Open rates'!AQ44*0.85</f>
        <v>73355</v>
      </c>
      <c r="AR44" s="43">
        <f>'BAR BB| Open rates'!AR44*0.85</f>
        <v>75055</v>
      </c>
      <c r="AS44" s="43">
        <f>'BAR BB| Open rates'!AS44*0.85</f>
        <v>73355</v>
      </c>
      <c r="AT44" s="43">
        <f>'BAR BB| Open rates'!AT44*0.85</f>
        <v>75055</v>
      </c>
      <c r="AU44" s="43">
        <f>'BAR BB| Open rates'!AU44*0.85</f>
        <v>73355</v>
      </c>
      <c r="AV44" s="43">
        <f>'BAR BB| Open rates'!AV44*0.85</f>
        <v>75055</v>
      </c>
      <c r="AW44" s="43">
        <f>'BAR BB| Open rates'!AW44*0.85</f>
        <v>73355</v>
      </c>
      <c r="AX44" s="43">
        <f>'BAR BB| Open rates'!AX44*0.85</f>
        <v>75055</v>
      </c>
      <c r="AY44" s="43">
        <f>'BAR BB| Open rates'!AY44*0.85</f>
        <v>73355</v>
      </c>
    </row>
    <row r="45" spans="1:51" s="32" customFormat="1" x14ac:dyDescent="0.2">
      <c r="A45" s="237">
        <v>5</v>
      </c>
      <c r="B45" s="43">
        <f>'BAR BB| Open rates'!B45*0.85</f>
        <v>55675</v>
      </c>
      <c r="C45" s="43">
        <f>'BAR BB| Open rates'!C45*0.85</f>
        <v>55675</v>
      </c>
      <c r="D45" s="43">
        <f>'BAR BB| Open rates'!D45*0.85</f>
        <v>55675</v>
      </c>
      <c r="E45" s="43">
        <f>'BAR BB| Open rates'!E45*0.85</f>
        <v>70890</v>
      </c>
      <c r="F45" s="43">
        <f>'BAR BB| Open rates'!F45*0.85</f>
        <v>64090</v>
      </c>
      <c r="G45" s="43">
        <f>'BAR BB| Open rates'!G45*0.85</f>
        <v>61540</v>
      </c>
      <c r="H45" s="43">
        <f>'BAR BB| Open rates'!H45*0.85</f>
        <v>64090</v>
      </c>
      <c r="I45" s="43">
        <f>'BAR BB| Open rates'!I45*0.85</f>
        <v>61540</v>
      </c>
      <c r="J45" s="43">
        <f>'BAR BB| Open rates'!J45*0.85</f>
        <v>58225</v>
      </c>
      <c r="K45" s="43">
        <f>'BAR BB| Open rates'!K45*0.85</f>
        <v>58225</v>
      </c>
      <c r="L45" s="43">
        <f>'BAR BB| Open rates'!L45*0.85</f>
        <v>58225</v>
      </c>
      <c r="M45" s="43">
        <f>'BAR BB| Open rates'!M45*0.85</f>
        <v>61540</v>
      </c>
      <c r="N45" s="43">
        <f>'BAR BB| Open rates'!N45*0.85</f>
        <v>59670</v>
      </c>
      <c r="O45" s="43">
        <f>'BAR BB| Open rates'!O45*0.85</f>
        <v>61540</v>
      </c>
      <c r="P45" s="43">
        <f>'BAR BB| Open rates'!P45*0.85</f>
        <v>61540</v>
      </c>
      <c r="Q45" s="43">
        <f>'BAR BB| Open rates'!Q45*0.85</f>
        <v>63240</v>
      </c>
      <c r="R45" s="43">
        <f>'BAR BB| Open rates'!R45*0.85</f>
        <v>61540</v>
      </c>
      <c r="S45" s="43">
        <f>'BAR BB| Open rates'!S45*0.85</f>
        <v>63240</v>
      </c>
      <c r="T45" s="43">
        <f>'BAR BB| Open rates'!T45*0.85</f>
        <v>61540</v>
      </c>
      <c r="U45" s="43">
        <f>'BAR BB| Open rates'!U45*0.85</f>
        <v>59670</v>
      </c>
      <c r="V45" s="43">
        <f>'BAR BB| Open rates'!V45*0.85</f>
        <v>80155</v>
      </c>
      <c r="W45" s="43">
        <f>'BAR BB| Open rates'!W45*0.85</f>
        <v>86105</v>
      </c>
      <c r="X45" s="43">
        <f>'BAR BB| Open rates'!X45*0.85</f>
        <v>80155</v>
      </c>
      <c r="Y45" s="43">
        <f>'BAR BB| Open rates'!Y45*0.85</f>
        <v>59670</v>
      </c>
      <c r="Z45" s="43">
        <f>'BAR BB| Open rates'!Z45*0.85</f>
        <v>59670</v>
      </c>
      <c r="AA45" s="43">
        <f>'BAR BB| Open rates'!AA45*0.85</f>
        <v>83130</v>
      </c>
      <c r="AB45" s="43">
        <f>'BAR BB| Open rates'!AB45*0.85</f>
        <v>86530</v>
      </c>
      <c r="AC45" s="43">
        <f>'BAR BB| Open rates'!AC45*0.85</f>
        <v>83130</v>
      </c>
      <c r="AD45" s="43">
        <f>'BAR BB| Open rates'!AD45*0.85</f>
        <v>86530</v>
      </c>
      <c r="AE45" s="43">
        <f>'BAR BB| Open rates'!AE45*0.85</f>
        <v>83130</v>
      </c>
      <c r="AF45" s="43">
        <f>'BAR BB| Open rates'!AF45*0.85</f>
        <v>86530</v>
      </c>
      <c r="AG45" s="43">
        <f>'BAR BB| Open rates'!AG45*0.85</f>
        <v>83130</v>
      </c>
      <c r="AH45" s="43">
        <f>'BAR BB| Open rates'!AH45*0.85</f>
        <v>86530</v>
      </c>
      <c r="AI45" s="43">
        <f>'BAR BB| Open rates'!AI45*0.85</f>
        <v>83130</v>
      </c>
      <c r="AJ45" s="43">
        <f>'BAR BB| Open rates'!AJ45*0.85</f>
        <v>84830</v>
      </c>
      <c r="AK45" s="43">
        <f>'BAR BB| Open rates'!AK45*0.85</f>
        <v>84830</v>
      </c>
      <c r="AL45" s="43">
        <f>'BAR BB| Open rates'!AL45*0.85</f>
        <v>81430</v>
      </c>
      <c r="AM45" s="43">
        <f>'BAR BB| Open rates'!AM45*0.85</f>
        <v>84830</v>
      </c>
      <c r="AN45" s="43">
        <f>'BAR BB| Open rates'!AN45*0.85</f>
        <v>81430</v>
      </c>
      <c r="AO45" s="43">
        <f>'BAR BB| Open rates'!AO45*0.85</f>
        <v>84830</v>
      </c>
      <c r="AP45" s="43">
        <f>'BAR BB| Open rates'!AP45*0.85</f>
        <v>81430</v>
      </c>
      <c r="AQ45" s="43">
        <f>'BAR BB| Open rates'!AQ45*0.85</f>
        <v>75480</v>
      </c>
      <c r="AR45" s="43">
        <f>'BAR BB| Open rates'!AR45*0.85</f>
        <v>77180</v>
      </c>
      <c r="AS45" s="43">
        <f>'BAR BB| Open rates'!AS45*0.85</f>
        <v>75480</v>
      </c>
      <c r="AT45" s="43">
        <f>'BAR BB| Open rates'!AT45*0.85</f>
        <v>77180</v>
      </c>
      <c r="AU45" s="43">
        <f>'BAR BB| Open rates'!AU45*0.85</f>
        <v>75480</v>
      </c>
      <c r="AV45" s="43">
        <f>'BAR BB| Open rates'!AV45*0.85</f>
        <v>77180</v>
      </c>
      <c r="AW45" s="43">
        <f>'BAR BB| Open rates'!AW45*0.85</f>
        <v>75480</v>
      </c>
      <c r="AX45" s="43">
        <f>'BAR BB| Open rates'!AX45*0.85</f>
        <v>77180</v>
      </c>
      <c r="AY45" s="43">
        <f>'BAR BB| Open rates'!AY45*0.85</f>
        <v>75480</v>
      </c>
    </row>
    <row r="46" spans="1:51" s="32" customFormat="1" x14ac:dyDescent="0.2">
      <c r="A46" s="237">
        <v>6</v>
      </c>
      <c r="B46" s="43">
        <f>'BAR BB| Open rates'!B46*0.85</f>
        <v>57800</v>
      </c>
      <c r="C46" s="43">
        <f>'BAR BB| Open rates'!C46*0.85</f>
        <v>57800</v>
      </c>
      <c r="D46" s="43">
        <f>'BAR BB| Open rates'!D46*0.85</f>
        <v>57800</v>
      </c>
      <c r="E46" s="43">
        <f>'BAR BB| Open rates'!E46*0.85</f>
        <v>73015</v>
      </c>
      <c r="F46" s="43">
        <f>'BAR BB| Open rates'!F46*0.85</f>
        <v>66215</v>
      </c>
      <c r="G46" s="43">
        <f>'BAR BB| Open rates'!G46*0.85</f>
        <v>63665</v>
      </c>
      <c r="H46" s="43">
        <f>'BAR BB| Open rates'!H46*0.85</f>
        <v>66215</v>
      </c>
      <c r="I46" s="43">
        <f>'BAR BB| Open rates'!I46*0.85</f>
        <v>63665</v>
      </c>
      <c r="J46" s="43">
        <f>'BAR BB| Open rates'!J46*0.85</f>
        <v>60350</v>
      </c>
      <c r="K46" s="43">
        <f>'BAR BB| Open rates'!K46*0.85</f>
        <v>60350</v>
      </c>
      <c r="L46" s="43">
        <f>'BAR BB| Open rates'!L46*0.85</f>
        <v>60350</v>
      </c>
      <c r="M46" s="43">
        <f>'BAR BB| Open rates'!M46*0.85</f>
        <v>63665</v>
      </c>
      <c r="N46" s="43">
        <f>'BAR BB| Open rates'!N46*0.85</f>
        <v>61795</v>
      </c>
      <c r="O46" s="43">
        <f>'BAR BB| Open rates'!O46*0.85</f>
        <v>63665</v>
      </c>
      <c r="P46" s="43">
        <f>'BAR BB| Open rates'!P46*0.85</f>
        <v>63665</v>
      </c>
      <c r="Q46" s="43">
        <f>'BAR BB| Open rates'!Q46*0.85</f>
        <v>65365</v>
      </c>
      <c r="R46" s="43">
        <f>'BAR BB| Open rates'!R46*0.85</f>
        <v>63665</v>
      </c>
      <c r="S46" s="43">
        <f>'BAR BB| Open rates'!S46*0.85</f>
        <v>65365</v>
      </c>
      <c r="T46" s="43">
        <f>'BAR BB| Open rates'!T46*0.85</f>
        <v>63665</v>
      </c>
      <c r="U46" s="43">
        <f>'BAR BB| Open rates'!U46*0.85</f>
        <v>61795</v>
      </c>
      <c r="V46" s="43">
        <f>'BAR BB| Open rates'!V46*0.85</f>
        <v>82280</v>
      </c>
      <c r="W46" s="43">
        <f>'BAR BB| Open rates'!W46*0.85</f>
        <v>88230</v>
      </c>
      <c r="X46" s="43">
        <f>'BAR BB| Open rates'!X46*0.85</f>
        <v>82280</v>
      </c>
      <c r="Y46" s="43">
        <f>'BAR BB| Open rates'!Y46*0.85</f>
        <v>61795</v>
      </c>
      <c r="Z46" s="43">
        <f>'BAR BB| Open rates'!Z46*0.85</f>
        <v>61795</v>
      </c>
      <c r="AA46" s="43">
        <f>'BAR BB| Open rates'!AA46*0.85</f>
        <v>85255</v>
      </c>
      <c r="AB46" s="43">
        <f>'BAR BB| Open rates'!AB46*0.85</f>
        <v>88655</v>
      </c>
      <c r="AC46" s="43">
        <f>'BAR BB| Open rates'!AC46*0.85</f>
        <v>85255</v>
      </c>
      <c r="AD46" s="43">
        <f>'BAR BB| Open rates'!AD46*0.85</f>
        <v>88655</v>
      </c>
      <c r="AE46" s="43">
        <f>'BAR BB| Open rates'!AE46*0.85</f>
        <v>85255</v>
      </c>
      <c r="AF46" s="43">
        <f>'BAR BB| Open rates'!AF46*0.85</f>
        <v>88655</v>
      </c>
      <c r="AG46" s="43">
        <f>'BAR BB| Open rates'!AG46*0.85</f>
        <v>85255</v>
      </c>
      <c r="AH46" s="43">
        <f>'BAR BB| Open rates'!AH46*0.85</f>
        <v>88655</v>
      </c>
      <c r="AI46" s="43">
        <f>'BAR BB| Open rates'!AI46*0.85</f>
        <v>85255</v>
      </c>
      <c r="AJ46" s="43">
        <f>'BAR BB| Open rates'!AJ46*0.85</f>
        <v>86955</v>
      </c>
      <c r="AK46" s="43">
        <f>'BAR BB| Open rates'!AK46*0.85</f>
        <v>86955</v>
      </c>
      <c r="AL46" s="43">
        <f>'BAR BB| Open rates'!AL46*0.85</f>
        <v>83555</v>
      </c>
      <c r="AM46" s="43">
        <f>'BAR BB| Open rates'!AM46*0.85</f>
        <v>86955</v>
      </c>
      <c r="AN46" s="43">
        <f>'BAR BB| Open rates'!AN46*0.85</f>
        <v>83555</v>
      </c>
      <c r="AO46" s="43">
        <f>'BAR BB| Open rates'!AO46*0.85</f>
        <v>86955</v>
      </c>
      <c r="AP46" s="43">
        <f>'BAR BB| Open rates'!AP46*0.85</f>
        <v>83555</v>
      </c>
      <c r="AQ46" s="43">
        <f>'BAR BB| Open rates'!AQ46*0.85</f>
        <v>77605</v>
      </c>
      <c r="AR46" s="43">
        <f>'BAR BB| Open rates'!AR46*0.85</f>
        <v>79305</v>
      </c>
      <c r="AS46" s="43">
        <f>'BAR BB| Open rates'!AS46*0.85</f>
        <v>77605</v>
      </c>
      <c r="AT46" s="43">
        <f>'BAR BB| Open rates'!AT46*0.85</f>
        <v>79305</v>
      </c>
      <c r="AU46" s="43">
        <f>'BAR BB| Open rates'!AU46*0.85</f>
        <v>77605</v>
      </c>
      <c r="AV46" s="43">
        <f>'BAR BB| Open rates'!AV46*0.85</f>
        <v>79305</v>
      </c>
      <c r="AW46" s="43">
        <f>'BAR BB| Open rates'!AW46*0.85</f>
        <v>77605</v>
      </c>
      <c r="AX46" s="43">
        <f>'BAR BB| Open rates'!AX46*0.85</f>
        <v>79305</v>
      </c>
      <c r="AY46" s="43">
        <f>'BAR BB| Open rates'!AY46*0.85</f>
        <v>77605</v>
      </c>
    </row>
    <row r="47" spans="1:51" s="32" customFormat="1" x14ac:dyDescent="0.2">
      <c r="A47" s="237">
        <v>7</v>
      </c>
      <c r="B47" s="43">
        <f>'BAR BB| Open rates'!B47*0.85</f>
        <v>59925</v>
      </c>
      <c r="C47" s="43">
        <f>'BAR BB| Open rates'!C47*0.85</f>
        <v>59925</v>
      </c>
      <c r="D47" s="43">
        <f>'BAR BB| Open rates'!D47*0.85</f>
        <v>59925</v>
      </c>
      <c r="E47" s="43">
        <f>'BAR BB| Open rates'!E47*0.85</f>
        <v>75140</v>
      </c>
      <c r="F47" s="43">
        <f>'BAR BB| Open rates'!F47*0.85</f>
        <v>68340</v>
      </c>
      <c r="G47" s="43">
        <f>'BAR BB| Open rates'!G47*0.85</f>
        <v>65790</v>
      </c>
      <c r="H47" s="43">
        <f>'BAR BB| Open rates'!H47*0.85</f>
        <v>68340</v>
      </c>
      <c r="I47" s="43">
        <f>'BAR BB| Open rates'!I47*0.85</f>
        <v>65790</v>
      </c>
      <c r="J47" s="43">
        <f>'BAR BB| Open rates'!J47*0.85</f>
        <v>62475</v>
      </c>
      <c r="K47" s="43">
        <f>'BAR BB| Open rates'!K47*0.85</f>
        <v>62475</v>
      </c>
      <c r="L47" s="43">
        <f>'BAR BB| Open rates'!L47*0.85</f>
        <v>62475</v>
      </c>
      <c r="M47" s="43">
        <f>'BAR BB| Open rates'!M47*0.85</f>
        <v>65790</v>
      </c>
      <c r="N47" s="43">
        <f>'BAR BB| Open rates'!N47*0.85</f>
        <v>63920</v>
      </c>
      <c r="O47" s="43">
        <f>'BAR BB| Open rates'!O47*0.85</f>
        <v>65790</v>
      </c>
      <c r="P47" s="43">
        <f>'BAR BB| Open rates'!P47*0.85</f>
        <v>65790</v>
      </c>
      <c r="Q47" s="43">
        <f>'BAR BB| Open rates'!Q47*0.85</f>
        <v>67490</v>
      </c>
      <c r="R47" s="43">
        <f>'BAR BB| Open rates'!R47*0.85</f>
        <v>65790</v>
      </c>
      <c r="S47" s="43">
        <f>'BAR BB| Open rates'!S47*0.85</f>
        <v>67490</v>
      </c>
      <c r="T47" s="43">
        <f>'BAR BB| Open rates'!T47*0.85</f>
        <v>65790</v>
      </c>
      <c r="U47" s="43">
        <f>'BAR BB| Open rates'!U47*0.85</f>
        <v>63920</v>
      </c>
      <c r="V47" s="43">
        <f>'BAR BB| Open rates'!V47*0.85</f>
        <v>84405</v>
      </c>
      <c r="W47" s="43">
        <f>'BAR BB| Open rates'!W47*0.85</f>
        <v>90355</v>
      </c>
      <c r="X47" s="43">
        <f>'BAR BB| Open rates'!X47*0.85</f>
        <v>84405</v>
      </c>
      <c r="Y47" s="43">
        <f>'BAR BB| Open rates'!Y47*0.85</f>
        <v>63920</v>
      </c>
      <c r="Z47" s="43">
        <f>'BAR BB| Open rates'!Z47*0.85</f>
        <v>63920</v>
      </c>
      <c r="AA47" s="43">
        <f>'BAR BB| Open rates'!AA47*0.85</f>
        <v>87380</v>
      </c>
      <c r="AB47" s="43">
        <f>'BAR BB| Open rates'!AB47*0.85</f>
        <v>90780</v>
      </c>
      <c r="AC47" s="43">
        <f>'BAR BB| Open rates'!AC47*0.85</f>
        <v>87380</v>
      </c>
      <c r="AD47" s="43">
        <f>'BAR BB| Open rates'!AD47*0.85</f>
        <v>90780</v>
      </c>
      <c r="AE47" s="43">
        <f>'BAR BB| Open rates'!AE47*0.85</f>
        <v>87380</v>
      </c>
      <c r="AF47" s="43">
        <f>'BAR BB| Open rates'!AF47*0.85</f>
        <v>90780</v>
      </c>
      <c r="AG47" s="43">
        <f>'BAR BB| Open rates'!AG47*0.85</f>
        <v>87380</v>
      </c>
      <c r="AH47" s="43">
        <f>'BAR BB| Open rates'!AH47*0.85</f>
        <v>90780</v>
      </c>
      <c r="AI47" s="43">
        <f>'BAR BB| Open rates'!AI47*0.85</f>
        <v>87380</v>
      </c>
      <c r="AJ47" s="43">
        <f>'BAR BB| Open rates'!AJ47*0.85</f>
        <v>89080</v>
      </c>
      <c r="AK47" s="43">
        <f>'BAR BB| Open rates'!AK47*0.85</f>
        <v>89080</v>
      </c>
      <c r="AL47" s="43">
        <f>'BAR BB| Open rates'!AL47*0.85</f>
        <v>85680</v>
      </c>
      <c r="AM47" s="43">
        <f>'BAR BB| Open rates'!AM47*0.85</f>
        <v>89080</v>
      </c>
      <c r="AN47" s="43">
        <f>'BAR BB| Open rates'!AN47*0.85</f>
        <v>85680</v>
      </c>
      <c r="AO47" s="43">
        <f>'BAR BB| Open rates'!AO47*0.85</f>
        <v>89080</v>
      </c>
      <c r="AP47" s="43">
        <f>'BAR BB| Open rates'!AP47*0.85</f>
        <v>85680</v>
      </c>
      <c r="AQ47" s="43">
        <f>'BAR BB| Open rates'!AQ47*0.85</f>
        <v>79730</v>
      </c>
      <c r="AR47" s="43">
        <f>'BAR BB| Open rates'!AR47*0.85</f>
        <v>81430</v>
      </c>
      <c r="AS47" s="43">
        <f>'BAR BB| Open rates'!AS47*0.85</f>
        <v>79730</v>
      </c>
      <c r="AT47" s="43">
        <f>'BAR BB| Open rates'!AT47*0.85</f>
        <v>81430</v>
      </c>
      <c r="AU47" s="43">
        <f>'BAR BB| Open rates'!AU47*0.85</f>
        <v>79730</v>
      </c>
      <c r="AV47" s="43">
        <f>'BAR BB| Open rates'!AV47*0.85</f>
        <v>81430</v>
      </c>
      <c r="AW47" s="43">
        <f>'BAR BB| Open rates'!AW47*0.85</f>
        <v>79730</v>
      </c>
      <c r="AX47" s="43">
        <f>'BAR BB| Open rates'!AX47*0.85</f>
        <v>81430</v>
      </c>
      <c r="AY47" s="43">
        <f>'BAR BB| Open rates'!AY47*0.85</f>
        <v>79730</v>
      </c>
    </row>
    <row r="48" spans="1:51" s="32" customFormat="1" x14ac:dyDescent="0.2">
      <c r="A48" s="237">
        <v>8</v>
      </c>
      <c r="B48" s="43">
        <f>'BAR BB| Open rates'!B48*0.85</f>
        <v>62050</v>
      </c>
      <c r="C48" s="43">
        <f>'BAR BB| Open rates'!C48*0.85</f>
        <v>62050</v>
      </c>
      <c r="D48" s="43">
        <f>'BAR BB| Open rates'!D48*0.85</f>
        <v>62050</v>
      </c>
      <c r="E48" s="43">
        <f>'BAR BB| Open rates'!E48*0.85</f>
        <v>77265</v>
      </c>
      <c r="F48" s="43">
        <f>'BAR BB| Open rates'!F48*0.85</f>
        <v>70465</v>
      </c>
      <c r="G48" s="43">
        <f>'BAR BB| Open rates'!G48*0.85</f>
        <v>67915</v>
      </c>
      <c r="H48" s="43">
        <f>'BAR BB| Open rates'!H48*0.85</f>
        <v>70465</v>
      </c>
      <c r="I48" s="43">
        <f>'BAR BB| Open rates'!I48*0.85</f>
        <v>67915</v>
      </c>
      <c r="J48" s="43">
        <f>'BAR BB| Open rates'!J48*0.85</f>
        <v>64600</v>
      </c>
      <c r="K48" s="43">
        <f>'BAR BB| Open rates'!K48*0.85</f>
        <v>64600</v>
      </c>
      <c r="L48" s="43">
        <f>'BAR BB| Open rates'!L48*0.85</f>
        <v>64600</v>
      </c>
      <c r="M48" s="43">
        <f>'BAR BB| Open rates'!M48*0.85</f>
        <v>67915</v>
      </c>
      <c r="N48" s="43">
        <f>'BAR BB| Open rates'!N48*0.85</f>
        <v>66045</v>
      </c>
      <c r="O48" s="43">
        <f>'BAR BB| Open rates'!O48*0.85</f>
        <v>67915</v>
      </c>
      <c r="P48" s="43">
        <f>'BAR BB| Open rates'!P48*0.85</f>
        <v>67915</v>
      </c>
      <c r="Q48" s="43">
        <f>'BAR BB| Open rates'!Q48*0.85</f>
        <v>69615</v>
      </c>
      <c r="R48" s="43">
        <f>'BAR BB| Open rates'!R48*0.85</f>
        <v>67915</v>
      </c>
      <c r="S48" s="43">
        <f>'BAR BB| Open rates'!S48*0.85</f>
        <v>69615</v>
      </c>
      <c r="T48" s="43">
        <f>'BAR BB| Open rates'!T48*0.85</f>
        <v>67915</v>
      </c>
      <c r="U48" s="43">
        <f>'BAR BB| Open rates'!U48*0.85</f>
        <v>66045</v>
      </c>
      <c r="V48" s="43">
        <f>'BAR BB| Open rates'!V48*0.85</f>
        <v>86530</v>
      </c>
      <c r="W48" s="43">
        <f>'BAR BB| Open rates'!W48*0.85</f>
        <v>92480</v>
      </c>
      <c r="X48" s="43">
        <f>'BAR BB| Open rates'!X48*0.85</f>
        <v>86530</v>
      </c>
      <c r="Y48" s="43">
        <f>'BAR BB| Open rates'!Y48*0.85</f>
        <v>66045</v>
      </c>
      <c r="Z48" s="43">
        <f>'BAR BB| Open rates'!Z48*0.85</f>
        <v>66045</v>
      </c>
      <c r="AA48" s="43">
        <f>'BAR BB| Open rates'!AA48*0.85</f>
        <v>89505</v>
      </c>
      <c r="AB48" s="43">
        <f>'BAR BB| Open rates'!AB48*0.85</f>
        <v>92905</v>
      </c>
      <c r="AC48" s="43">
        <f>'BAR BB| Open rates'!AC48*0.85</f>
        <v>89505</v>
      </c>
      <c r="AD48" s="43">
        <f>'BAR BB| Open rates'!AD48*0.85</f>
        <v>92905</v>
      </c>
      <c r="AE48" s="43">
        <f>'BAR BB| Open rates'!AE48*0.85</f>
        <v>89505</v>
      </c>
      <c r="AF48" s="43">
        <f>'BAR BB| Open rates'!AF48*0.85</f>
        <v>92905</v>
      </c>
      <c r="AG48" s="43">
        <f>'BAR BB| Open rates'!AG48*0.85</f>
        <v>89505</v>
      </c>
      <c r="AH48" s="43">
        <f>'BAR BB| Open rates'!AH48*0.85</f>
        <v>92905</v>
      </c>
      <c r="AI48" s="43">
        <f>'BAR BB| Open rates'!AI48*0.85</f>
        <v>89505</v>
      </c>
      <c r="AJ48" s="43">
        <f>'BAR BB| Open rates'!AJ48*0.85</f>
        <v>91205</v>
      </c>
      <c r="AK48" s="43">
        <f>'BAR BB| Open rates'!AK48*0.85</f>
        <v>91205</v>
      </c>
      <c r="AL48" s="43">
        <f>'BAR BB| Open rates'!AL48*0.85</f>
        <v>87805</v>
      </c>
      <c r="AM48" s="43">
        <f>'BAR BB| Open rates'!AM48*0.85</f>
        <v>91205</v>
      </c>
      <c r="AN48" s="43">
        <f>'BAR BB| Open rates'!AN48*0.85</f>
        <v>87805</v>
      </c>
      <c r="AO48" s="43">
        <f>'BAR BB| Open rates'!AO48*0.85</f>
        <v>91205</v>
      </c>
      <c r="AP48" s="43">
        <f>'BAR BB| Open rates'!AP48*0.85</f>
        <v>87805</v>
      </c>
      <c r="AQ48" s="43">
        <f>'BAR BB| Open rates'!AQ48*0.85</f>
        <v>81855</v>
      </c>
      <c r="AR48" s="43">
        <f>'BAR BB| Open rates'!AR48*0.85</f>
        <v>83555</v>
      </c>
      <c r="AS48" s="43">
        <f>'BAR BB| Open rates'!AS48*0.85</f>
        <v>81855</v>
      </c>
      <c r="AT48" s="43">
        <f>'BAR BB| Open rates'!AT48*0.85</f>
        <v>83555</v>
      </c>
      <c r="AU48" s="43">
        <f>'BAR BB| Open rates'!AU48*0.85</f>
        <v>81855</v>
      </c>
      <c r="AV48" s="43">
        <f>'BAR BB| Open rates'!AV48*0.85</f>
        <v>83555</v>
      </c>
      <c r="AW48" s="43">
        <f>'BAR BB| Open rates'!AW48*0.85</f>
        <v>81855</v>
      </c>
      <c r="AX48" s="43">
        <f>'BAR BB| Open rates'!AX48*0.85</f>
        <v>83555</v>
      </c>
      <c r="AY48" s="43">
        <f>'BAR BB| Open rates'!AY48*0.85</f>
        <v>81855</v>
      </c>
    </row>
    <row r="49" spans="1:51" s="32" customForma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row>
    <row r="50" spans="1:51" s="32" customFormat="1" x14ac:dyDescent="0.2">
      <c r="A50" s="237">
        <v>1</v>
      </c>
      <c r="B50" s="43">
        <f>'BAR BB| Open rates'!B50*0.85</f>
        <v>80750</v>
      </c>
      <c r="C50" s="43">
        <f>'BAR BB| Open rates'!C50*0.85</f>
        <v>80750</v>
      </c>
      <c r="D50" s="43">
        <f>'BAR BB| Open rates'!D50*0.85</f>
        <v>80750</v>
      </c>
      <c r="E50" s="43">
        <f>'BAR BB| Open rates'!E50*0.85</f>
        <v>80750</v>
      </c>
      <c r="F50" s="43">
        <f>'BAR BB| Open rates'!F50*0.85</f>
        <v>80750</v>
      </c>
      <c r="G50" s="43">
        <f>'BAR BB| Open rates'!G50*0.85</f>
        <v>80750</v>
      </c>
      <c r="H50" s="43">
        <f>'BAR BB| Open rates'!H50*0.85</f>
        <v>80750</v>
      </c>
      <c r="I50" s="43">
        <f>'BAR BB| Open rates'!I50*0.85</f>
        <v>80750</v>
      </c>
      <c r="J50" s="43">
        <f>'BAR BB| Open rates'!J50*0.85</f>
        <v>80750</v>
      </c>
      <c r="K50" s="43">
        <f>'BAR BB| Open rates'!K50*0.85</f>
        <v>80750</v>
      </c>
      <c r="L50" s="43">
        <f>'BAR BB| Open rates'!L50*0.85</f>
        <v>80750</v>
      </c>
      <c r="M50" s="43">
        <f>'BAR BB| Open rates'!M50*0.85</f>
        <v>80750</v>
      </c>
      <c r="N50" s="43">
        <f>'BAR BB| Open rates'!N50*0.85</f>
        <v>80750</v>
      </c>
      <c r="O50" s="43">
        <f>'BAR BB| Open rates'!O50*0.85</f>
        <v>80750</v>
      </c>
      <c r="P50" s="43">
        <f>'BAR BB| Open rates'!P50*0.85</f>
        <v>80750</v>
      </c>
      <c r="Q50" s="43">
        <f>'BAR BB| Open rates'!Q50*0.85</f>
        <v>80750</v>
      </c>
      <c r="R50" s="43">
        <f>'BAR BB| Open rates'!R50*0.85</f>
        <v>80750</v>
      </c>
      <c r="S50" s="43">
        <f>'BAR BB| Open rates'!S50*0.85</f>
        <v>80750</v>
      </c>
      <c r="T50" s="43">
        <f>'BAR BB| Open rates'!T50*0.85</f>
        <v>80750</v>
      </c>
      <c r="U50" s="43">
        <f>'BAR BB| Open rates'!U50*0.85</f>
        <v>80750</v>
      </c>
      <c r="V50" s="43">
        <f>'BAR BB| Open rates'!V50*0.85</f>
        <v>80750</v>
      </c>
      <c r="W50" s="43">
        <f>'BAR BB| Open rates'!W50*0.85</f>
        <v>80750</v>
      </c>
      <c r="X50" s="43">
        <f>'BAR BB| Open rates'!X50*0.85</f>
        <v>80750</v>
      </c>
      <c r="Y50" s="43">
        <f>'BAR BB| Open rates'!Y50*0.85</f>
        <v>80750</v>
      </c>
      <c r="Z50" s="43">
        <f>'BAR BB| Open rates'!Z50*0.85</f>
        <v>80750</v>
      </c>
      <c r="AA50" s="43">
        <f>'BAR BB| Open rates'!AA50*0.85</f>
        <v>89250</v>
      </c>
      <c r="AB50" s="43">
        <f>'BAR BB| Open rates'!AB50*0.85</f>
        <v>89250</v>
      </c>
      <c r="AC50" s="43">
        <f>'BAR BB| Open rates'!AC50*0.85</f>
        <v>89250</v>
      </c>
      <c r="AD50" s="43">
        <f>'BAR BB| Open rates'!AD50*0.85</f>
        <v>89250</v>
      </c>
      <c r="AE50" s="43">
        <f>'BAR BB| Open rates'!AE50*0.85</f>
        <v>89250</v>
      </c>
      <c r="AF50" s="43">
        <f>'BAR BB| Open rates'!AF50*0.85</f>
        <v>89250</v>
      </c>
      <c r="AG50" s="43">
        <f>'BAR BB| Open rates'!AG50*0.85</f>
        <v>89250</v>
      </c>
      <c r="AH50" s="43">
        <f>'BAR BB| Open rates'!AH50*0.85</f>
        <v>89250</v>
      </c>
      <c r="AI50" s="43">
        <f>'BAR BB| Open rates'!AI50*0.85</f>
        <v>89250</v>
      </c>
      <c r="AJ50" s="43">
        <f>'BAR BB| Open rates'!AJ50*0.85</f>
        <v>89250</v>
      </c>
      <c r="AK50" s="43">
        <f>'BAR BB| Open rates'!AK50*0.85</f>
        <v>89250</v>
      </c>
      <c r="AL50" s="43">
        <f>'BAR BB| Open rates'!AL50*0.85</f>
        <v>89250</v>
      </c>
      <c r="AM50" s="43">
        <f>'BAR BB| Open rates'!AM50*0.85</f>
        <v>89250</v>
      </c>
      <c r="AN50" s="43">
        <f>'BAR BB| Open rates'!AN50*0.85</f>
        <v>89250</v>
      </c>
      <c r="AO50" s="43">
        <f>'BAR BB| Open rates'!AO50*0.85</f>
        <v>89250</v>
      </c>
      <c r="AP50" s="43">
        <f>'BAR BB| Open rates'!AP50*0.85</f>
        <v>89250</v>
      </c>
      <c r="AQ50" s="43">
        <f>'BAR BB| Open rates'!AQ50*0.85</f>
        <v>89250</v>
      </c>
      <c r="AR50" s="43">
        <f>'BAR BB| Open rates'!AR50*0.85</f>
        <v>89250</v>
      </c>
      <c r="AS50" s="43">
        <f>'BAR BB| Open rates'!AS50*0.85</f>
        <v>89250</v>
      </c>
      <c r="AT50" s="43">
        <f>'BAR BB| Open rates'!AT50*0.85</f>
        <v>89250</v>
      </c>
      <c r="AU50" s="43">
        <f>'BAR BB| Open rates'!AU50*0.85</f>
        <v>89250</v>
      </c>
      <c r="AV50" s="43">
        <f>'BAR BB| Open rates'!AV50*0.85</f>
        <v>89250</v>
      </c>
      <c r="AW50" s="43">
        <f>'BAR BB| Open rates'!AW50*0.85</f>
        <v>89250</v>
      </c>
      <c r="AX50" s="43">
        <f>'BAR BB| Open rates'!AX50*0.85</f>
        <v>89250</v>
      </c>
      <c r="AY50" s="43">
        <f>'BAR BB| Open rates'!AY50*0.85</f>
        <v>89250</v>
      </c>
    </row>
    <row r="51" spans="1:51" s="32" customFormat="1" x14ac:dyDescent="0.2">
      <c r="A51" s="237">
        <v>2</v>
      </c>
      <c r="B51" s="43">
        <f>'BAR BB| Open rates'!B51*0.85</f>
        <v>82875</v>
      </c>
      <c r="C51" s="43">
        <f>'BAR BB| Open rates'!C51*0.85</f>
        <v>82875</v>
      </c>
      <c r="D51" s="43">
        <f>'BAR BB| Open rates'!D51*0.85</f>
        <v>82875</v>
      </c>
      <c r="E51" s="43">
        <f>'BAR BB| Open rates'!E51*0.85</f>
        <v>82875</v>
      </c>
      <c r="F51" s="43">
        <f>'BAR BB| Open rates'!F51*0.85</f>
        <v>82875</v>
      </c>
      <c r="G51" s="43">
        <f>'BAR BB| Open rates'!G51*0.85</f>
        <v>82875</v>
      </c>
      <c r="H51" s="43">
        <f>'BAR BB| Open rates'!H51*0.85</f>
        <v>82875</v>
      </c>
      <c r="I51" s="43">
        <f>'BAR BB| Open rates'!I51*0.85</f>
        <v>82875</v>
      </c>
      <c r="J51" s="43">
        <f>'BAR BB| Open rates'!J51*0.85</f>
        <v>82875</v>
      </c>
      <c r="K51" s="43">
        <f>'BAR BB| Open rates'!K51*0.85</f>
        <v>82875</v>
      </c>
      <c r="L51" s="43">
        <f>'BAR BB| Open rates'!L51*0.85</f>
        <v>82875</v>
      </c>
      <c r="M51" s="43">
        <f>'BAR BB| Open rates'!M51*0.85</f>
        <v>82875</v>
      </c>
      <c r="N51" s="43">
        <f>'BAR BB| Open rates'!N51*0.85</f>
        <v>82875</v>
      </c>
      <c r="O51" s="43">
        <f>'BAR BB| Open rates'!O51*0.85</f>
        <v>82875</v>
      </c>
      <c r="P51" s="43">
        <f>'BAR BB| Open rates'!P51*0.85</f>
        <v>82875</v>
      </c>
      <c r="Q51" s="43">
        <f>'BAR BB| Open rates'!Q51*0.85</f>
        <v>82875</v>
      </c>
      <c r="R51" s="43">
        <f>'BAR BB| Open rates'!R51*0.85</f>
        <v>82875</v>
      </c>
      <c r="S51" s="43">
        <f>'BAR BB| Open rates'!S51*0.85</f>
        <v>82875</v>
      </c>
      <c r="T51" s="43">
        <f>'BAR BB| Open rates'!T51*0.85</f>
        <v>82875</v>
      </c>
      <c r="U51" s="43">
        <f>'BAR BB| Open rates'!U51*0.85</f>
        <v>82875</v>
      </c>
      <c r="V51" s="43">
        <f>'BAR BB| Open rates'!V51*0.85</f>
        <v>82875</v>
      </c>
      <c r="W51" s="43">
        <f>'BAR BB| Open rates'!W51*0.85</f>
        <v>82875</v>
      </c>
      <c r="X51" s="43">
        <f>'BAR BB| Open rates'!X51*0.85</f>
        <v>82875</v>
      </c>
      <c r="Y51" s="43">
        <f>'BAR BB| Open rates'!Y51*0.85</f>
        <v>82875</v>
      </c>
      <c r="Z51" s="43">
        <f>'BAR BB| Open rates'!Z51*0.85</f>
        <v>82875</v>
      </c>
      <c r="AA51" s="43">
        <f>'BAR BB| Open rates'!AA51*0.85</f>
        <v>91375</v>
      </c>
      <c r="AB51" s="43">
        <f>'BAR BB| Open rates'!AB51*0.85</f>
        <v>91375</v>
      </c>
      <c r="AC51" s="43">
        <f>'BAR BB| Open rates'!AC51*0.85</f>
        <v>91375</v>
      </c>
      <c r="AD51" s="43">
        <f>'BAR BB| Open rates'!AD51*0.85</f>
        <v>91375</v>
      </c>
      <c r="AE51" s="43">
        <f>'BAR BB| Open rates'!AE51*0.85</f>
        <v>91375</v>
      </c>
      <c r="AF51" s="43">
        <f>'BAR BB| Open rates'!AF51*0.85</f>
        <v>91375</v>
      </c>
      <c r="AG51" s="43">
        <f>'BAR BB| Open rates'!AG51*0.85</f>
        <v>91375</v>
      </c>
      <c r="AH51" s="43">
        <f>'BAR BB| Open rates'!AH51*0.85</f>
        <v>91375</v>
      </c>
      <c r="AI51" s="43">
        <f>'BAR BB| Open rates'!AI51*0.85</f>
        <v>91375</v>
      </c>
      <c r="AJ51" s="43">
        <f>'BAR BB| Open rates'!AJ51*0.85</f>
        <v>91375</v>
      </c>
      <c r="AK51" s="43">
        <f>'BAR BB| Open rates'!AK51*0.85</f>
        <v>91375</v>
      </c>
      <c r="AL51" s="43">
        <f>'BAR BB| Open rates'!AL51*0.85</f>
        <v>91375</v>
      </c>
      <c r="AM51" s="43">
        <f>'BAR BB| Open rates'!AM51*0.85</f>
        <v>91375</v>
      </c>
      <c r="AN51" s="43">
        <f>'BAR BB| Open rates'!AN51*0.85</f>
        <v>91375</v>
      </c>
      <c r="AO51" s="43">
        <f>'BAR BB| Open rates'!AO51*0.85</f>
        <v>91375</v>
      </c>
      <c r="AP51" s="43">
        <f>'BAR BB| Open rates'!AP51*0.85</f>
        <v>91375</v>
      </c>
      <c r="AQ51" s="43">
        <f>'BAR BB| Open rates'!AQ51*0.85</f>
        <v>91375</v>
      </c>
      <c r="AR51" s="43">
        <f>'BAR BB| Open rates'!AR51*0.85</f>
        <v>91375</v>
      </c>
      <c r="AS51" s="43">
        <f>'BAR BB| Open rates'!AS51*0.85</f>
        <v>91375</v>
      </c>
      <c r="AT51" s="43">
        <f>'BAR BB| Open rates'!AT51*0.85</f>
        <v>91375</v>
      </c>
      <c r="AU51" s="43">
        <f>'BAR BB| Open rates'!AU51*0.85</f>
        <v>91375</v>
      </c>
      <c r="AV51" s="43">
        <f>'BAR BB| Open rates'!AV51*0.85</f>
        <v>91375</v>
      </c>
      <c r="AW51" s="43">
        <f>'BAR BB| Open rates'!AW51*0.85</f>
        <v>91375</v>
      </c>
      <c r="AX51" s="43">
        <f>'BAR BB| Open rates'!AX51*0.85</f>
        <v>91375</v>
      </c>
      <c r="AY51" s="43">
        <f>'BAR BB| Open rates'!AY51*0.85</f>
        <v>91375</v>
      </c>
    </row>
    <row r="52" spans="1:51" s="32" customForma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row>
    <row r="53" spans="1:51" s="32" customFormat="1" x14ac:dyDescent="0.2">
      <c r="A53" s="237">
        <v>1</v>
      </c>
      <c r="B53" s="43">
        <f>'BAR BB| Open rates'!B53*0.85</f>
        <v>68000</v>
      </c>
      <c r="C53" s="43">
        <f>'BAR BB| Open rates'!C53*0.85</f>
        <v>68000</v>
      </c>
      <c r="D53" s="43">
        <f>'BAR BB| Open rates'!D53*0.85</f>
        <v>68000</v>
      </c>
      <c r="E53" s="43">
        <f>'BAR BB| Open rates'!E53*0.85</f>
        <v>68000</v>
      </c>
      <c r="F53" s="43">
        <f>'BAR BB| Open rates'!F53*0.85</f>
        <v>68000</v>
      </c>
      <c r="G53" s="43">
        <f>'BAR BB| Open rates'!G53*0.85</f>
        <v>68000</v>
      </c>
      <c r="H53" s="43">
        <f>'BAR BB| Open rates'!H53*0.85</f>
        <v>68000</v>
      </c>
      <c r="I53" s="43">
        <f>'BAR BB| Open rates'!I53*0.85</f>
        <v>68000</v>
      </c>
      <c r="J53" s="43">
        <f>'BAR BB| Open rates'!J53*0.85</f>
        <v>68000</v>
      </c>
      <c r="K53" s="43">
        <f>'BAR BB| Open rates'!K53*0.85</f>
        <v>68000</v>
      </c>
      <c r="L53" s="43">
        <f>'BAR BB| Open rates'!L53*0.85</f>
        <v>68000</v>
      </c>
      <c r="M53" s="43">
        <f>'BAR BB| Open rates'!M53*0.85</f>
        <v>68000</v>
      </c>
      <c r="N53" s="43">
        <f>'BAR BB| Open rates'!N53*0.85</f>
        <v>68000</v>
      </c>
      <c r="O53" s="43">
        <f>'BAR BB| Open rates'!O53*0.85</f>
        <v>68000</v>
      </c>
      <c r="P53" s="43">
        <f>'BAR BB| Open rates'!P53*0.85</f>
        <v>68000</v>
      </c>
      <c r="Q53" s="43">
        <f>'BAR BB| Open rates'!Q53*0.85</f>
        <v>68000</v>
      </c>
      <c r="R53" s="43">
        <f>'BAR BB| Open rates'!R53*0.85</f>
        <v>68000</v>
      </c>
      <c r="S53" s="43">
        <f>'BAR BB| Open rates'!S53*0.85</f>
        <v>68000</v>
      </c>
      <c r="T53" s="43">
        <f>'BAR BB| Open rates'!T53*0.85</f>
        <v>68000</v>
      </c>
      <c r="U53" s="43">
        <f>'BAR BB| Open rates'!U53*0.85</f>
        <v>68000</v>
      </c>
      <c r="V53" s="43">
        <f>'BAR BB| Open rates'!V53*0.85</f>
        <v>68000</v>
      </c>
      <c r="W53" s="43">
        <f>'BAR BB| Open rates'!W53*0.85</f>
        <v>68000</v>
      </c>
      <c r="X53" s="43">
        <f>'BAR BB| Open rates'!X53*0.85</f>
        <v>68000</v>
      </c>
      <c r="Y53" s="43">
        <f>'BAR BB| Open rates'!Y53*0.85</f>
        <v>68000</v>
      </c>
      <c r="Z53" s="43">
        <f>'BAR BB| Open rates'!Z53*0.85</f>
        <v>68000</v>
      </c>
      <c r="AA53" s="43">
        <f>'BAR BB| Open rates'!AA53*0.85</f>
        <v>80750</v>
      </c>
      <c r="AB53" s="43">
        <f>'BAR BB| Open rates'!AB53*0.85</f>
        <v>80750</v>
      </c>
      <c r="AC53" s="43">
        <f>'BAR BB| Open rates'!AC53*0.85</f>
        <v>80750</v>
      </c>
      <c r="AD53" s="43">
        <f>'BAR BB| Open rates'!AD53*0.85</f>
        <v>80750</v>
      </c>
      <c r="AE53" s="43">
        <f>'BAR BB| Open rates'!AE53*0.85</f>
        <v>80750</v>
      </c>
      <c r="AF53" s="43">
        <f>'BAR BB| Open rates'!AF53*0.85</f>
        <v>80750</v>
      </c>
      <c r="AG53" s="43">
        <f>'BAR BB| Open rates'!AG53*0.85</f>
        <v>80750</v>
      </c>
      <c r="AH53" s="43">
        <f>'BAR BB| Open rates'!AH53*0.85</f>
        <v>80750</v>
      </c>
      <c r="AI53" s="43">
        <f>'BAR BB| Open rates'!AI53*0.85</f>
        <v>80750</v>
      </c>
      <c r="AJ53" s="43">
        <f>'BAR BB| Open rates'!AJ53*0.85</f>
        <v>80750</v>
      </c>
      <c r="AK53" s="43">
        <f>'BAR BB| Open rates'!AK53*0.85</f>
        <v>80750</v>
      </c>
      <c r="AL53" s="43">
        <f>'BAR BB| Open rates'!AL53*0.85</f>
        <v>80750</v>
      </c>
      <c r="AM53" s="43">
        <f>'BAR BB| Open rates'!AM53*0.85</f>
        <v>80750</v>
      </c>
      <c r="AN53" s="43">
        <f>'BAR BB| Open rates'!AN53*0.85</f>
        <v>80750</v>
      </c>
      <c r="AO53" s="43">
        <f>'BAR BB| Open rates'!AO53*0.85</f>
        <v>80750</v>
      </c>
      <c r="AP53" s="43">
        <f>'BAR BB| Open rates'!AP53*0.85</f>
        <v>80750</v>
      </c>
      <c r="AQ53" s="43">
        <f>'BAR BB| Open rates'!AQ53*0.85</f>
        <v>80750</v>
      </c>
      <c r="AR53" s="43">
        <f>'BAR BB| Open rates'!AR53*0.85</f>
        <v>80750</v>
      </c>
      <c r="AS53" s="43">
        <f>'BAR BB| Open rates'!AS53*0.85</f>
        <v>80750</v>
      </c>
      <c r="AT53" s="43">
        <f>'BAR BB| Open rates'!AT53*0.85</f>
        <v>80750</v>
      </c>
      <c r="AU53" s="43">
        <f>'BAR BB| Open rates'!AU53*0.85</f>
        <v>80750</v>
      </c>
      <c r="AV53" s="43">
        <f>'BAR BB| Open rates'!AV53*0.85</f>
        <v>80750</v>
      </c>
      <c r="AW53" s="43">
        <f>'BAR BB| Open rates'!AW53*0.85</f>
        <v>80750</v>
      </c>
      <c r="AX53" s="43">
        <f>'BAR BB| Open rates'!AX53*0.85</f>
        <v>80750</v>
      </c>
      <c r="AY53" s="43">
        <f>'BAR BB| Open rates'!AY53*0.85</f>
        <v>80750</v>
      </c>
    </row>
    <row r="54" spans="1:51" s="32" customFormat="1" x14ac:dyDescent="0.2">
      <c r="A54" s="237">
        <v>2</v>
      </c>
      <c r="B54" s="43">
        <f>'BAR BB| Open rates'!B54*0.85</f>
        <v>70125</v>
      </c>
      <c r="C54" s="43">
        <f>'BAR BB| Open rates'!C54*0.85</f>
        <v>70125</v>
      </c>
      <c r="D54" s="43">
        <f>'BAR BB| Open rates'!D54*0.85</f>
        <v>70125</v>
      </c>
      <c r="E54" s="43">
        <f>'BAR BB| Open rates'!E54*0.85</f>
        <v>70125</v>
      </c>
      <c r="F54" s="43">
        <f>'BAR BB| Open rates'!F54*0.85</f>
        <v>70125</v>
      </c>
      <c r="G54" s="43">
        <f>'BAR BB| Open rates'!G54*0.85</f>
        <v>70125</v>
      </c>
      <c r="H54" s="43">
        <f>'BAR BB| Open rates'!H54*0.85</f>
        <v>70125</v>
      </c>
      <c r="I54" s="43">
        <f>'BAR BB| Open rates'!I54*0.85</f>
        <v>70125</v>
      </c>
      <c r="J54" s="43">
        <f>'BAR BB| Open rates'!J54*0.85</f>
        <v>70125</v>
      </c>
      <c r="K54" s="43">
        <f>'BAR BB| Open rates'!K54*0.85</f>
        <v>70125</v>
      </c>
      <c r="L54" s="43">
        <f>'BAR BB| Open rates'!L54*0.85</f>
        <v>70125</v>
      </c>
      <c r="M54" s="43">
        <f>'BAR BB| Open rates'!M54*0.85</f>
        <v>70125</v>
      </c>
      <c r="N54" s="43">
        <f>'BAR BB| Open rates'!N54*0.85</f>
        <v>70125</v>
      </c>
      <c r="O54" s="43">
        <f>'BAR BB| Open rates'!O54*0.85</f>
        <v>70125</v>
      </c>
      <c r="P54" s="43">
        <f>'BAR BB| Open rates'!P54*0.85</f>
        <v>70125</v>
      </c>
      <c r="Q54" s="43">
        <f>'BAR BB| Open rates'!Q54*0.85</f>
        <v>70125</v>
      </c>
      <c r="R54" s="43">
        <f>'BAR BB| Open rates'!R54*0.85</f>
        <v>70125</v>
      </c>
      <c r="S54" s="43">
        <f>'BAR BB| Open rates'!S54*0.85</f>
        <v>70125</v>
      </c>
      <c r="T54" s="43">
        <f>'BAR BB| Open rates'!T54*0.85</f>
        <v>70125</v>
      </c>
      <c r="U54" s="43">
        <f>'BAR BB| Open rates'!U54*0.85</f>
        <v>70125</v>
      </c>
      <c r="V54" s="43">
        <f>'BAR BB| Open rates'!V54*0.85</f>
        <v>70125</v>
      </c>
      <c r="W54" s="43">
        <f>'BAR BB| Open rates'!W54*0.85</f>
        <v>70125</v>
      </c>
      <c r="X54" s="43">
        <f>'BAR BB| Open rates'!X54*0.85</f>
        <v>70125</v>
      </c>
      <c r="Y54" s="43">
        <f>'BAR BB| Open rates'!Y54*0.85</f>
        <v>70125</v>
      </c>
      <c r="Z54" s="43">
        <f>'BAR BB| Open rates'!Z54*0.85</f>
        <v>70125</v>
      </c>
      <c r="AA54" s="43">
        <f>'BAR BB| Open rates'!AA54*0.85</f>
        <v>82875</v>
      </c>
      <c r="AB54" s="43">
        <f>'BAR BB| Open rates'!AB54*0.85</f>
        <v>82875</v>
      </c>
      <c r="AC54" s="43">
        <f>'BAR BB| Open rates'!AC54*0.85</f>
        <v>82875</v>
      </c>
      <c r="AD54" s="43">
        <f>'BAR BB| Open rates'!AD54*0.85</f>
        <v>82875</v>
      </c>
      <c r="AE54" s="43">
        <f>'BAR BB| Open rates'!AE54*0.85</f>
        <v>82875</v>
      </c>
      <c r="AF54" s="43">
        <f>'BAR BB| Open rates'!AF54*0.85</f>
        <v>82875</v>
      </c>
      <c r="AG54" s="43">
        <f>'BAR BB| Open rates'!AG54*0.85</f>
        <v>82875</v>
      </c>
      <c r="AH54" s="43">
        <f>'BAR BB| Open rates'!AH54*0.85</f>
        <v>82875</v>
      </c>
      <c r="AI54" s="43">
        <f>'BAR BB| Open rates'!AI54*0.85</f>
        <v>82875</v>
      </c>
      <c r="AJ54" s="43">
        <f>'BAR BB| Open rates'!AJ54*0.85</f>
        <v>82875</v>
      </c>
      <c r="AK54" s="43">
        <f>'BAR BB| Open rates'!AK54*0.85</f>
        <v>82875</v>
      </c>
      <c r="AL54" s="43">
        <f>'BAR BB| Open rates'!AL54*0.85</f>
        <v>82875</v>
      </c>
      <c r="AM54" s="43">
        <f>'BAR BB| Open rates'!AM54*0.85</f>
        <v>82875</v>
      </c>
      <c r="AN54" s="43">
        <f>'BAR BB| Open rates'!AN54*0.85</f>
        <v>82875</v>
      </c>
      <c r="AO54" s="43">
        <f>'BAR BB| Open rates'!AO54*0.85</f>
        <v>82875</v>
      </c>
      <c r="AP54" s="43">
        <f>'BAR BB| Open rates'!AP54*0.85</f>
        <v>82875</v>
      </c>
      <c r="AQ54" s="43">
        <f>'BAR BB| Open rates'!AQ54*0.85</f>
        <v>82875</v>
      </c>
      <c r="AR54" s="43">
        <f>'BAR BB| Open rates'!AR54*0.85</f>
        <v>82875</v>
      </c>
      <c r="AS54" s="43">
        <f>'BAR BB| Open rates'!AS54*0.85</f>
        <v>82875</v>
      </c>
      <c r="AT54" s="43">
        <f>'BAR BB| Open rates'!AT54*0.85</f>
        <v>82875</v>
      </c>
      <c r="AU54" s="43">
        <f>'BAR BB| Open rates'!AU54*0.85</f>
        <v>82875</v>
      </c>
      <c r="AV54" s="43">
        <f>'BAR BB| Open rates'!AV54*0.85</f>
        <v>82875</v>
      </c>
      <c r="AW54" s="43">
        <f>'BAR BB| Open rates'!AW54*0.85</f>
        <v>82875</v>
      </c>
      <c r="AX54" s="43">
        <f>'BAR BB| Open rates'!AX54*0.85</f>
        <v>82875</v>
      </c>
      <c r="AY54" s="43">
        <f>'BAR BB| Open rates'!AY54*0.85</f>
        <v>82875</v>
      </c>
    </row>
    <row r="55" spans="1:51" s="32" customFormat="1" x14ac:dyDescent="0.2">
      <c r="A55" s="237">
        <v>3</v>
      </c>
      <c r="B55" s="43">
        <f>'BAR BB| Open rates'!B55*0.85</f>
        <v>72250</v>
      </c>
      <c r="C55" s="43">
        <f>'BAR BB| Open rates'!C55*0.85</f>
        <v>72250</v>
      </c>
      <c r="D55" s="43">
        <f>'BAR BB| Open rates'!D55*0.85</f>
        <v>72250</v>
      </c>
      <c r="E55" s="43">
        <f>'BAR BB| Open rates'!E55*0.85</f>
        <v>72250</v>
      </c>
      <c r="F55" s="43">
        <f>'BAR BB| Open rates'!F55*0.85</f>
        <v>72250</v>
      </c>
      <c r="G55" s="43">
        <f>'BAR BB| Open rates'!G55*0.85</f>
        <v>72250</v>
      </c>
      <c r="H55" s="43">
        <f>'BAR BB| Open rates'!H55*0.85</f>
        <v>72250</v>
      </c>
      <c r="I55" s="43">
        <f>'BAR BB| Open rates'!I55*0.85</f>
        <v>72250</v>
      </c>
      <c r="J55" s="43">
        <f>'BAR BB| Open rates'!J55*0.85</f>
        <v>72250</v>
      </c>
      <c r="K55" s="43">
        <f>'BAR BB| Open rates'!K55*0.85</f>
        <v>72250</v>
      </c>
      <c r="L55" s="43">
        <f>'BAR BB| Open rates'!L55*0.85</f>
        <v>72250</v>
      </c>
      <c r="M55" s="43">
        <f>'BAR BB| Open rates'!M55*0.85</f>
        <v>72250</v>
      </c>
      <c r="N55" s="43">
        <f>'BAR BB| Open rates'!N55*0.85</f>
        <v>72250</v>
      </c>
      <c r="O55" s="43">
        <f>'BAR BB| Open rates'!O55*0.85</f>
        <v>72250</v>
      </c>
      <c r="P55" s="43">
        <f>'BAR BB| Open rates'!P55*0.85</f>
        <v>72250</v>
      </c>
      <c r="Q55" s="43">
        <f>'BAR BB| Open rates'!Q55*0.85</f>
        <v>72250</v>
      </c>
      <c r="R55" s="43">
        <f>'BAR BB| Open rates'!R55*0.85</f>
        <v>72250</v>
      </c>
      <c r="S55" s="43">
        <f>'BAR BB| Open rates'!S55*0.85</f>
        <v>72250</v>
      </c>
      <c r="T55" s="43">
        <f>'BAR BB| Open rates'!T55*0.85</f>
        <v>72250</v>
      </c>
      <c r="U55" s="43">
        <f>'BAR BB| Open rates'!U55*0.85</f>
        <v>72250</v>
      </c>
      <c r="V55" s="43">
        <f>'BAR BB| Open rates'!V55*0.85</f>
        <v>72250</v>
      </c>
      <c r="W55" s="43">
        <f>'BAR BB| Open rates'!W55*0.85</f>
        <v>72250</v>
      </c>
      <c r="X55" s="43">
        <f>'BAR BB| Open rates'!X55*0.85</f>
        <v>72250</v>
      </c>
      <c r="Y55" s="43">
        <f>'BAR BB| Open rates'!Y55*0.85</f>
        <v>72250</v>
      </c>
      <c r="Z55" s="43">
        <f>'BAR BB| Open rates'!Z55*0.85</f>
        <v>72250</v>
      </c>
      <c r="AA55" s="43">
        <f>'BAR BB| Open rates'!AA55*0.85</f>
        <v>85000</v>
      </c>
      <c r="AB55" s="43">
        <f>'BAR BB| Open rates'!AB55*0.85</f>
        <v>85000</v>
      </c>
      <c r="AC55" s="43">
        <f>'BAR BB| Open rates'!AC55*0.85</f>
        <v>85000</v>
      </c>
      <c r="AD55" s="43">
        <f>'BAR BB| Open rates'!AD55*0.85</f>
        <v>85000</v>
      </c>
      <c r="AE55" s="43">
        <f>'BAR BB| Open rates'!AE55*0.85</f>
        <v>85000</v>
      </c>
      <c r="AF55" s="43">
        <f>'BAR BB| Open rates'!AF55*0.85</f>
        <v>85000</v>
      </c>
      <c r="AG55" s="43">
        <f>'BAR BB| Open rates'!AG55*0.85</f>
        <v>85000</v>
      </c>
      <c r="AH55" s="43">
        <f>'BAR BB| Open rates'!AH55*0.85</f>
        <v>85000</v>
      </c>
      <c r="AI55" s="43">
        <f>'BAR BB| Open rates'!AI55*0.85</f>
        <v>85000</v>
      </c>
      <c r="AJ55" s="43">
        <f>'BAR BB| Open rates'!AJ55*0.85</f>
        <v>85000</v>
      </c>
      <c r="AK55" s="43">
        <f>'BAR BB| Open rates'!AK55*0.85</f>
        <v>85000</v>
      </c>
      <c r="AL55" s="43">
        <f>'BAR BB| Open rates'!AL55*0.85</f>
        <v>85000</v>
      </c>
      <c r="AM55" s="43">
        <f>'BAR BB| Open rates'!AM55*0.85</f>
        <v>85000</v>
      </c>
      <c r="AN55" s="43">
        <f>'BAR BB| Open rates'!AN55*0.85</f>
        <v>85000</v>
      </c>
      <c r="AO55" s="43">
        <f>'BAR BB| Open rates'!AO55*0.85</f>
        <v>85000</v>
      </c>
      <c r="AP55" s="43">
        <f>'BAR BB| Open rates'!AP55*0.85</f>
        <v>85000</v>
      </c>
      <c r="AQ55" s="43">
        <f>'BAR BB| Open rates'!AQ55*0.85</f>
        <v>85000</v>
      </c>
      <c r="AR55" s="43">
        <f>'BAR BB| Open rates'!AR55*0.85</f>
        <v>85000</v>
      </c>
      <c r="AS55" s="43">
        <f>'BAR BB| Open rates'!AS55*0.85</f>
        <v>85000</v>
      </c>
      <c r="AT55" s="43">
        <f>'BAR BB| Open rates'!AT55*0.85</f>
        <v>85000</v>
      </c>
      <c r="AU55" s="43">
        <f>'BAR BB| Open rates'!AU55*0.85</f>
        <v>85000</v>
      </c>
      <c r="AV55" s="43">
        <f>'BAR BB| Open rates'!AV55*0.85</f>
        <v>85000</v>
      </c>
      <c r="AW55" s="43">
        <f>'BAR BB| Open rates'!AW55*0.85</f>
        <v>85000</v>
      </c>
      <c r="AX55" s="43">
        <f>'BAR BB| Open rates'!AX55*0.85</f>
        <v>85000</v>
      </c>
      <c r="AY55" s="43">
        <f>'BAR BB| Open rates'!AY55*0.85</f>
        <v>85000</v>
      </c>
    </row>
    <row r="56" spans="1:51" s="32" customFormat="1" x14ac:dyDescent="0.2">
      <c r="A56" s="237">
        <v>4</v>
      </c>
      <c r="B56" s="43">
        <f>'BAR BB| Open rates'!B56*0.85</f>
        <v>74375</v>
      </c>
      <c r="C56" s="43">
        <f>'BAR BB| Open rates'!C56*0.85</f>
        <v>74375</v>
      </c>
      <c r="D56" s="43">
        <f>'BAR BB| Open rates'!D56*0.85</f>
        <v>74375</v>
      </c>
      <c r="E56" s="43">
        <f>'BAR BB| Open rates'!E56*0.85</f>
        <v>74375</v>
      </c>
      <c r="F56" s="43">
        <f>'BAR BB| Open rates'!F56*0.85</f>
        <v>74375</v>
      </c>
      <c r="G56" s="43">
        <f>'BAR BB| Open rates'!G56*0.85</f>
        <v>74375</v>
      </c>
      <c r="H56" s="43">
        <f>'BAR BB| Open rates'!H56*0.85</f>
        <v>74375</v>
      </c>
      <c r="I56" s="43">
        <f>'BAR BB| Open rates'!I56*0.85</f>
        <v>74375</v>
      </c>
      <c r="J56" s="43">
        <f>'BAR BB| Open rates'!J56*0.85</f>
        <v>74375</v>
      </c>
      <c r="K56" s="43">
        <f>'BAR BB| Open rates'!K56*0.85</f>
        <v>74375</v>
      </c>
      <c r="L56" s="43">
        <f>'BAR BB| Open rates'!L56*0.85</f>
        <v>74375</v>
      </c>
      <c r="M56" s="43">
        <f>'BAR BB| Open rates'!M56*0.85</f>
        <v>74375</v>
      </c>
      <c r="N56" s="43">
        <f>'BAR BB| Open rates'!N56*0.85</f>
        <v>74375</v>
      </c>
      <c r="O56" s="43">
        <f>'BAR BB| Open rates'!O56*0.85</f>
        <v>74375</v>
      </c>
      <c r="P56" s="43">
        <f>'BAR BB| Open rates'!P56*0.85</f>
        <v>74375</v>
      </c>
      <c r="Q56" s="43">
        <f>'BAR BB| Open rates'!Q56*0.85</f>
        <v>74375</v>
      </c>
      <c r="R56" s="43">
        <f>'BAR BB| Open rates'!R56*0.85</f>
        <v>74375</v>
      </c>
      <c r="S56" s="43">
        <f>'BAR BB| Open rates'!S56*0.85</f>
        <v>74375</v>
      </c>
      <c r="T56" s="43">
        <f>'BAR BB| Open rates'!T56*0.85</f>
        <v>74375</v>
      </c>
      <c r="U56" s="43">
        <f>'BAR BB| Open rates'!U56*0.85</f>
        <v>74375</v>
      </c>
      <c r="V56" s="43">
        <f>'BAR BB| Open rates'!V56*0.85</f>
        <v>74375</v>
      </c>
      <c r="W56" s="43">
        <f>'BAR BB| Open rates'!W56*0.85</f>
        <v>74375</v>
      </c>
      <c r="X56" s="43">
        <f>'BAR BB| Open rates'!X56*0.85</f>
        <v>74375</v>
      </c>
      <c r="Y56" s="43">
        <f>'BAR BB| Open rates'!Y56*0.85</f>
        <v>74375</v>
      </c>
      <c r="Z56" s="43">
        <f>'BAR BB| Open rates'!Z56*0.85</f>
        <v>74375</v>
      </c>
      <c r="AA56" s="43">
        <f>'BAR BB| Open rates'!AA56*0.85</f>
        <v>87125</v>
      </c>
      <c r="AB56" s="43">
        <f>'BAR BB| Open rates'!AB56*0.85</f>
        <v>87125</v>
      </c>
      <c r="AC56" s="43">
        <f>'BAR BB| Open rates'!AC56*0.85</f>
        <v>87125</v>
      </c>
      <c r="AD56" s="43">
        <f>'BAR BB| Open rates'!AD56*0.85</f>
        <v>87125</v>
      </c>
      <c r="AE56" s="43">
        <f>'BAR BB| Open rates'!AE56*0.85</f>
        <v>87125</v>
      </c>
      <c r="AF56" s="43">
        <f>'BAR BB| Open rates'!AF56*0.85</f>
        <v>87125</v>
      </c>
      <c r="AG56" s="43">
        <f>'BAR BB| Open rates'!AG56*0.85</f>
        <v>87125</v>
      </c>
      <c r="AH56" s="43">
        <f>'BAR BB| Open rates'!AH56*0.85</f>
        <v>87125</v>
      </c>
      <c r="AI56" s="43">
        <f>'BAR BB| Open rates'!AI56*0.85</f>
        <v>87125</v>
      </c>
      <c r="AJ56" s="43">
        <f>'BAR BB| Open rates'!AJ56*0.85</f>
        <v>87125</v>
      </c>
      <c r="AK56" s="43">
        <f>'BAR BB| Open rates'!AK56*0.85</f>
        <v>87125</v>
      </c>
      <c r="AL56" s="43">
        <f>'BAR BB| Open rates'!AL56*0.85</f>
        <v>87125</v>
      </c>
      <c r="AM56" s="43">
        <f>'BAR BB| Open rates'!AM56*0.85</f>
        <v>87125</v>
      </c>
      <c r="AN56" s="43">
        <f>'BAR BB| Open rates'!AN56*0.85</f>
        <v>87125</v>
      </c>
      <c r="AO56" s="43">
        <f>'BAR BB| Open rates'!AO56*0.85</f>
        <v>87125</v>
      </c>
      <c r="AP56" s="43">
        <f>'BAR BB| Open rates'!AP56*0.85</f>
        <v>87125</v>
      </c>
      <c r="AQ56" s="43">
        <f>'BAR BB| Open rates'!AQ56*0.85</f>
        <v>87125</v>
      </c>
      <c r="AR56" s="43">
        <f>'BAR BB| Open rates'!AR56*0.85</f>
        <v>87125</v>
      </c>
      <c r="AS56" s="43">
        <f>'BAR BB| Open rates'!AS56*0.85</f>
        <v>87125</v>
      </c>
      <c r="AT56" s="43">
        <f>'BAR BB| Open rates'!AT56*0.85</f>
        <v>87125</v>
      </c>
      <c r="AU56" s="43">
        <f>'BAR BB| Open rates'!AU56*0.85</f>
        <v>87125</v>
      </c>
      <c r="AV56" s="43">
        <f>'BAR BB| Open rates'!AV56*0.85</f>
        <v>87125</v>
      </c>
      <c r="AW56" s="43">
        <f>'BAR BB| Open rates'!AW56*0.85</f>
        <v>87125</v>
      </c>
      <c r="AX56" s="43">
        <f>'BAR BB| Open rates'!AX56*0.85</f>
        <v>87125</v>
      </c>
      <c r="AY56" s="43">
        <f>'BAR BB| Open rates'!AY56*0.85</f>
        <v>87125</v>
      </c>
    </row>
    <row r="57" spans="1:51" s="32" customFormat="1" x14ac:dyDescent="0.2">
      <c r="A57" s="237">
        <v>5</v>
      </c>
      <c r="B57" s="43">
        <f>'BAR BB| Open rates'!B57*0.85</f>
        <v>76500</v>
      </c>
      <c r="C57" s="43">
        <f>'BAR BB| Open rates'!C57*0.85</f>
        <v>76500</v>
      </c>
      <c r="D57" s="43">
        <f>'BAR BB| Open rates'!D57*0.85</f>
        <v>76500</v>
      </c>
      <c r="E57" s="43">
        <f>'BAR BB| Open rates'!E57*0.85</f>
        <v>76500</v>
      </c>
      <c r="F57" s="43">
        <f>'BAR BB| Open rates'!F57*0.85</f>
        <v>76500</v>
      </c>
      <c r="G57" s="43">
        <f>'BAR BB| Open rates'!G57*0.85</f>
        <v>76500</v>
      </c>
      <c r="H57" s="43">
        <f>'BAR BB| Open rates'!H57*0.85</f>
        <v>76500</v>
      </c>
      <c r="I57" s="43">
        <f>'BAR BB| Open rates'!I57*0.85</f>
        <v>76500</v>
      </c>
      <c r="J57" s="43">
        <f>'BAR BB| Open rates'!J57*0.85</f>
        <v>76500</v>
      </c>
      <c r="K57" s="43">
        <f>'BAR BB| Open rates'!K57*0.85</f>
        <v>76500</v>
      </c>
      <c r="L57" s="43">
        <f>'BAR BB| Open rates'!L57*0.85</f>
        <v>76500</v>
      </c>
      <c r="M57" s="43">
        <f>'BAR BB| Open rates'!M57*0.85</f>
        <v>76500</v>
      </c>
      <c r="N57" s="43">
        <f>'BAR BB| Open rates'!N57*0.85</f>
        <v>76500</v>
      </c>
      <c r="O57" s="43">
        <f>'BAR BB| Open rates'!O57*0.85</f>
        <v>76500</v>
      </c>
      <c r="P57" s="43">
        <f>'BAR BB| Open rates'!P57*0.85</f>
        <v>76500</v>
      </c>
      <c r="Q57" s="43">
        <f>'BAR BB| Open rates'!Q57*0.85</f>
        <v>76500</v>
      </c>
      <c r="R57" s="43">
        <f>'BAR BB| Open rates'!R57*0.85</f>
        <v>76500</v>
      </c>
      <c r="S57" s="43">
        <f>'BAR BB| Open rates'!S57*0.85</f>
        <v>76500</v>
      </c>
      <c r="T57" s="43">
        <f>'BAR BB| Open rates'!T57*0.85</f>
        <v>76500</v>
      </c>
      <c r="U57" s="43">
        <f>'BAR BB| Open rates'!U57*0.85</f>
        <v>76500</v>
      </c>
      <c r="V57" s="43">
        <f>'BAR BB| Open rates'!V57*0.85</f>
        <v>76500</v>
      </c>
      <c r="W57" s="43">
        <f>'BAR BB| Open rates'!W57*0.85</f>
        <v>76500</v>
      </c>
      <c r="X57" s="43">
        <f>'BAR BB| Open rates'!X57*0.85</f>
        <v>76500</v>
      </c>
      <c r="Y57" s="43">
        <f>'BAR BB| Open rates'!Y57*0.85</f>
        <v>76500</v>
      </c>
      <c r="Z57" s="43">
        <f>'BAR BB| Open rates'!Z57*0.85</f>
        <v>76500</v>
      </c>
      <c r="AA57" s="43">
        <f>'BAR BB| Open rates'!AA57*0.85</f>
        <v>89250</v>
      </c>
      <c r="AB57" s="43">
        <f>'BAR BB| Open rates'!AB57*0.85</f>
        <v>89250</v>
      </c>
      <c r="AC57" s="43">
        <f>'BAR BB| Open rates'!AC57*0.85</f>
        <v>89250</v>
      </c>
      <c r="AD57" s="43">
        <f>'BAR BB| Open rates'!AD57*0.85</f>
        <v>89250</v>
      </c>
      <c r="AE57" s="43">
        <f>'BAR BB| Open rates'!AE57*0.85</f>
        <v>89250</v>
      </c>
      <c r="AF57" s="43">
        <f>'BAR BB| Open rates'!AF57*0.85</f>
        <v>89250</v>
      </c>
      <c r="AG57" s="43">
        <f>'BAR BB| Open rates'!AG57*0.85</f>
        <v>89250</v>
      </c>
      <c r="AH57" s="43">
        <f>'BAR BB| Open rates'!AH57*0.85</f>
        <v>89250</v>
      </c>
      <c r="AI57" s="43">
        <f>'BAR BB| Open rates'!AI57*0.85</f>
        <v>89250</v>
      </c>
      <c r="AJ57" s="43">
        <f>'BAR BB| Open rates'!AJ57*0.85</f>
        <v>89250</v>
      </c>
      <c r="AK57" s="43">
        <f>'BAR BB| Open rates'!AK57*0.85</f>
        <v>89250</v>
      </c>
      <c r="AL57" s="43">
        <f>'BAR BB| Open rates'!AL57*0.85</f>
        <v>89250</v>
      </c>
      <c r="AM57" s="43">
        <f>'BAR BB| Open rates'!AM57*0.85</f>
        <v>89250</v>
      </c>
      <c r="AN57" s="43">
        <f>'BAR BB| Open rates'!AN57*0.85</f>
        <v>89250</v>
      </c>
      <c r="AO57" s="43">
        <f>'BAR BB| Open rates'!AO57*0.85</f>
        <v>89250</v>
      </c>
      <c r="AP57" s="43">
        <f>'BAR BB| Open rates'!AP57*0.85</f>
        <v>89250</v>
      </c>
      <c r="AQ57" s="43">
        <f>'BAR BB| Open rates'!AQ57*0.85</f>
        <v>89250</v>
      </c>
      <c r="AR57" s="43">
        <f>'BAR BB| Open rates'!AR57*0.85</f>
        <v>89250</v>
      </c>
      <c r="AS57" s="43">
        <f>'BAR BB| Open rates'!AS57*0.85</f>
        <v>89250</v>
      </c>
      <c r="AT57" s="43">
        <f>'BAR BB| Open rates'!AT57*0.85</f>
        <v>89250</v>
      </c>
      <c r="AU57" s="43">
        <f>'BAR BB| Open rates'!AU57*0.85</f>
        <v>89250</v>
      </c>
      <c r="AV57" s="43">
        <f>'BAR BB| Open rates'!AV57*0.85</f>
        <v>89250</v>
      </c>
      <c r="AW57" s="43">
        <f>'BAR BB| Open rates'!AW57*0.85</f>
        <v>89250</v>
      </c>
      <c r="AX57" s="43">
        <f>'BAR BB| Open rates'!AX57*0.85</f>
        <v>89250</v>
      </c>
      <c r="AY57" s="43">
        <f>'BAR BB| Open rates'!AY57*0.85</f>
        <v>89250</v>
      </c>
    </row>
    <row r="58" spans="1:51" s="32" customFormat="1" x14ac:dyDescent="0.2">
      <c r="A58" s="237">
        <v>6</v>
      </c>
      <c r="B58" s="43">
        <f>'BAR BB| Open rates'!B58*0.85</f>
        <v>78625</v>
      </c>
      <c r="C58" s="43">
        <f>'BAR BB| Open rates'!C58*0.85</f>
        <v>78625</v>
      </c>
      <c r="D58" s="43">
        <f>'BAR BB| Open rates'!D58*0.85</f>
        <v>78625</v>
      </c>
      <c r="E58" s="43">
        <f>'BAR BB| Open rates'!E58*0.85</f>
        <v>78625</v>
      </c>
      <c r="F58" s="43">
        <f>'BAR BB| Open rates'!F58*0.85</f>
        <v>78625</v>
      </c>
      <c r="G58" s="43">
        <f>'BAR BB| Open rates'!G58*0.85</f>
        <v>78625</v>
      </c>
      <c r="H58" s="43">
        <f>'BAR BB| Open rates'!H58*0.85</f>
        <v>78625</v>
      </c>
      <c r="I58" s="43">
        <f>'BAR BB| Open rates'!I58*0.85</f>
        <v>78625</v>
      </c>
      <c r="J58" s="43">
        <f>'BAR BB| Open rates'!J58*0.85</f>
        <v>78625</v>
      </c>
      <c r="K58" s="43">
        <f>'BAR BB| Open rates'!K58*0.85</f>
        <v>78625</v>
      </c>
      <c r="L58" s="43">
        <f>'BAR BB| Open rates'!L58*0.85</f>
        <v>78625</v>
      </c>
      <c r="M58" s="43">
        <f>'BAR BB| Open rates'!M58*0.85</f>
        <v>78625</v>
      </c>
      <c r="N58" s="43">
        <f>'BAR BB| Open rates'!N58*0.85</f>
        <v>78625</v>
      </c>
      <c r="O58" s="43">
        <f>'BAR BB| Open rates'!O58*0.85</f>
        <v>78625</v>
      </c>
      <c r="P58" s="43">
        <f>'BAR BB| Open rates'!P58*0.85</f>
        <v>78625</v>
      </c>
      <c r="Q58" s="43">
        <f>'BAR BB| Open rates'!Q58*0.85</f>
        <v>78625</v>
      </c>
      <c r="R58" s="43">
        <f>'BAR BB| Open rates'!R58*0.85</f>
        <v>78625</v>
      </c>
      <c r="S58" s="43">
        <f>'BAR BB| Open rates'!S58*0.85</f>
        <v>78625</v>
      </c>
      <c r="T58" s="43">
        <f>'BAR BB| Open rates'!T58*0.85</f>
        <v>78625</v>
      </c>
      <c r="U58" s="43">
        <f>'BAR BB| Open rates'!U58*0.85</f>
        <v>78625</v>
      </c>
      <c r="V58" s="43">
        <f>'BAR BB| Open rates'!V58*0.85</f>
        <v>78625</v>
      </c>
      <c r="W58" s="43">
        <f>'BAR BB| Open rates'!W58*0.85</f>
        <v>78625</v>
      </c>
      <c r="X58" s="43">
        <f>'BAR BB| Open rates'!X58*0.85</f>
        <v>78625</v>
      </c>
      <c r="Y58" s="43">
        <f>'BAR BB| Open rates'!Y58*0.85</f>
        <v>78625</v>
      </c>
      <c r="Z58" s="43">
        <f>'BAR BB| Open rates'!Z58*0.85</f>
        <v>78625</v>
      </c>
      <c r="AA58" s="43">
        <f>'BAR BB| Open rates'!AA58*0.85</f>
        <v>91375</v>
      </c>
      <c r="AB58" s="43">
        <f>'BAR BB| Open rates'!AB58*0.85</f>
        <v>91375</v>
      </c>
      <c r="AC58" s="43">
        <f>'BAR BB| Open rates'!AC58*0.85</f>
        <v>91375</v>
      </c>
      <c r="AD58" s="43">
        <f>'BAR BB| Open rates'!AD58*0.85</f>
        <v>91375</v>
      </c>
      <c r="AE58" s="43">
        <f>'BAR BB| Open rates'!AE58*0.85</f>
        <v>91375</v>
      </c>
      <c r="AF58" s="43">
        <f>'BAR BB| Open rates'!AF58*0.85</f>
        <v>91375</v>
      </c>
      <c r="AG58" s="43">
        <f>'BAR BB| Open rates'!AG58*0.85</f>
        <v>91375</v>
      </c>
      <c r="AH58" s="43">
        <f>'BAR BB| Open rates'!AH58*0.85</f>
        <v>91375</v>
      </c>
      <c r="AI58" s="43">
        <f>'BAR BB| Open rates'!AI58*0.85</f>
        <v>91375</v>
      </c>
      <c r="AJ58" s="43">
        <f>'BAR BB| Open rates'!AJ58*0.85</f>
        <v>91375</v>
      </c>
      <c r="AK58" s="43">
        <f>'BAR BB| Open rates'!AK58*0.85</f>
        <v>91375</v>
      </c>
      <c r="AL58" s="43">
        <f>'BAR BB| Open rates'!AL58*0.85</f>
        <v>91375</v>
      </c>
      <c r="AM58" s="43">
        <f>'BAR BB| Open rates'!AM58*0.85</f>
        <v>91375</v>
      </c>
      <c r="AN58" s="43">
        <f>'BAR BB| Open rates'!AN58*0.85</f>
        <v>91375</v>
      </c>
      <c r="AO58" s="43">
        <f>'BAR BB| Open rates'!AO58*0.85</f>
        <v>91375</v>
      </c>
      <c r="AP58" s="43">
        <f>'BAR BB| Open rates'!AP58*0.85</f>
        <v>91375</v>
      </c>
      <c r="AQ58" s="43">
        <f>'BAR BB| Open rates'!AQ58*0.85</f>
        <v>91375</v>
      </c>
      <c r="AR58" s="43">
        <f>'BAR BB| Open rates'!AR58*0.85</f>
        <v>91375</v>
      </c>
      <c r="AS58" s="43">
        <f>'BAR BB| Open rates'!AS58*0.85</f>
        <v>91375</v>
      </c>
      <c r="AT58" s="43">
        <f>'BAR BB| Open rates'!AT58*0.85</f>
        <v>91375</v>
      </c>
      <c r="AU58" s="43">
        <f>'BAR BB| Open rates'!AU58*0.85</f>
        <v>91375</v>
      </c>
      <c r="AV58" s="43">
        <f>'BAR BB| Open rates'!AV58*0.85</f>
        <v>91375</v>
      </c>
      <c r="AW58" s="43">
        <f>'BAR BB| Open rates'!AW58*0.85</f>
        <v>91375</v>
      </c>
      <c r="AX58" s="43">
        <f>'BAR BB| Open rates'!AX58*0.85</f>
        <v>91375</v>
      </c>
      <c r="AY58" s="43">
        <f>'BAR BB| Open rates'!AY58*0.85</f>
        <v>91375</v>
      </c>
    </row>
    <row r="59" spans="1:51" x14ac:dyDescent="0.2">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row>
    <row r="60" spans="1:51" s="32" customFormat="1" x14ac:dyDescent="0.2">
      <c r="A60" s="295" t="s">
        <v>172</v>
      </c>
    </row>
    <row r="61" spans="1:51" s="32" customFormat="1" x14ac:dyDescent="0.2">
      <c r="A61" s="295"/>
    </row>
    <row r="62" spans="1:51" s="32" customFormat="1" x14ac:dyDescent="0.2"/>
    <row r="63" spans="1:51" s="6" customFormat="1" ht="12.75" customHeight="1" x14ac:dyDescent="0.2">
      <c r="A63" s="174" t="s">
        <v>74</v>
      </c>
    </row>
    <row r="64" spans="1:51" s="6" customFormat="1" ht="12.75" customHeight="1" x14ac:dyDescent="0.2">
      <c r="A64" s="172" t="s">
        <v>75</v>
      </c>
    </row>
    <row r="65" spans="1:1" s="6" customFormat="1" ht="12.75" customHeight="1" x14ac:dyDescent="0.2">
      <c r="A65" s="173" t="s">
        <v>76</v>
      </c>
    </row>
    <row r="66" spans="1:1" s="6" customFormat="1" ht="20.25" customHeight="1" x14ac:dyDescent="0.2">
      <c r="A66" s="173" t="s">
        <v>77</v>
      </c>
    </row>
    <row r="67" spans="1:1" s="6" customFormat="1" ht="12.75" customHeight="1" x14ac:dyDescent="0.2">
      <c r="A67" s="173" t="s">
        <v>78</v>
      </c>
    </row>
    <row r="68" spans="1:1" s="6" customFormat="1" ht="21.75" customHeight="1" x14ac:dyDescent="0.2">
      <c r="A68" s="173" t="s">
        <v>79</v>
      </c>
    </row>
    <row r="69" spans="1:1" s="6" customFormat="1" ht="23.25" customHeight="1" x14ac:dyDescent="0.2">
      <c r="A69" s="175" t="s">
        <v>187</v>
      </c>
    </row>
    <row r="70" spans="1:1" s="6" customFormat="1" ht="12.75" customHeight="1" x14ac:dyDescent="0.2"/>
    <row r="71" spans="1:1" s="6" customFormat="1" ht="13.5" thickBot="1" x14ac:dyDescent="0.25">
      <c r="A71" s="238" t="s">
        <v>81</v>
      </c>
    </row>
    <row r="72" spans="1:1" s="36" customFormat="1" ht="108" customHeight="1" x14ac:dyDescent="0.2">
      <c r="A72" s="302" t="s">
        <v>389</v>
      </c>
    </row>
    <row r="73" spans="1:1" s="32" customFormat="1" x14ac:dyDescent="0.2">
      <c r="A73" s="303"/>
    </row>
    <row r="74" spans="1:1" s="32" customFormat="1" ht="16.5" customHeight="1" thickBot="1" x14ac:dyDescent="0.25">
      <c r="A74" s="304"/>
    </row>
  </sheetData>
  <mergeCells count="2">
    <mergeCell ref="A60:A61"/>
    <mergeCell ref="A72:A74"/>
  </mergeCells>
  <pageMargins left="0.75" right="0.75" top="1" bottom="1" header="0.5" footer="0.5"/>
  <pageSetup paperSize="9" orientation="portrait" horizontalDpi="4294967295" verticalDpi="4294967295"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0"/>
  <sheetViews>
    <sheetView workbookViewId="0">
      <selection activeCell="BK3" sqref="BK3"/>
    </sheetView>
  </sheetViews>
  <sheetFormatPr defaultColWidth="9.140625" defaultRowHeight="12.75" x14ac:dyDescent="0.2"/>
  <cols>
    <col min="1" max="1" width="66" style="32" customWidth="1"/>
    <col min="2" max="62" width="11" style="32" hidden="1" customWidth="1"/>
    <col min="63"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9.85546875" style="32" customWidth="1"/>
    <col min="83" max="16384" width="9.140625" style="32"/>
  </cols>
  <sheetData>
    <row r="1" spans="1:82"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2"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2"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row>
    <row r="4" spans="1:82"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row>
    <row r="5" spans="1:82"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row>
    <row r="6" spans="1:82"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row>
    <row r="7" spans="1:82"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row>
    <row r="8" spans="1:82" s="36" customFormat="1" ht="12" customHeight="1" x14ac:dyDescent="0.2">
      <c r="A8" s="66" t="s">
        <v>64</v>
      </c>
      <c r="B8" s="43"/>
    </row>
    <row r="9" spans="1:82"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row>
    <row r="10" spans="1:82"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row>
    <row r="11" spans="1:82"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row>
    <row r="12" spans="1:82"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row>
    <row r="13" spans="1:82"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row>
    <row r="14" spans="1:82"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row>
    <row r="15" spans="1:82"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row>
    <row r="16" spans="1:82"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row>
    <row r="17" spans="1:82"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row>
    <row r="18" spans="1:82"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row>
    <row r="19" spans="1:82"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D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row>
    <row r="20" spans="1:82"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row>
    <row r="21" spans="1:82"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row>
    <row r="22" spans="1:82"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row>
    <row r="23" spans="1:82"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row>
    <row r="24" spans="1:82"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row>
    <row r="25" spans="1:82"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row>
    <row r="26" spans="1:82"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2"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2"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2"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2"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2"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2"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2" s="6" customFormat="1" ht="12.75" customHeight="1" x14ac:dyDescent="0.2"/>
    <row r="82" spans="1:82" s="6" customFormat="1" ht="12" x14ac:dyDescent="0.2">
      <c r="A82" s="11" t="s">
        <v>51</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2"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13" t="e">
        <f t="shared" si="46"/>
        <v>#REF!</v>
      </c>
      <c r="AX83" s="113" t="e">
        <f t="shared" si="46"/>
        <v>#REF!</v>
      </c>
      <c r="AY83" s="113" t="e">
        <f t="shared" si="46"/>
        <v>#REF!</v>
      </c>
      <c r="AZ83" s="113" t="e">
        <f t="shared" si="46"/>
        <v>#REF!</v>
      </c>
      <c r="BA83" s="113" t="e">
        <f t="shared" si="46"/>
        <v>#REF!</v>
      </c>
      <c r="BB83" s="113" t="e">
        <f t="shared" si="46"/>
        <v>#REF!</v>
      </c>
      <c r="BC83" s="113" t="e">
        <f t="shared" si="46"/>
        <v>#REF!</v>
      </c>
      <c r="BD83" s="113" t="e">
        <f t="shared" si="46"/>
        <v>#REF!</v>
      </c>
      <c r="BE83" s="113" t="e">
        <f t="shared" si="46"/>
        <v>#REF!</v>
      </c>
      <c r="BF83" s="113" t="e">
        <f t="shared" si="46"/>
        <v>#REF!</v>
      </c>
      <c r="BG83" s="113" t="e">
        <f t="shared" si="46"/>
        <v>#REF!</v>
      </c>
      <c r="BH83" s="113" t="e">
        <f t="shared" si="46"/>
        <v>#REF!</v>
      </c>
      <c r="BI83" s="113" t="e">
        <f t="shared" si="46"/>
        <v>#REF!</v>
      </c>
      <c r="BJ83" s="113" t="e">
        <f t="shared" si="46"/>
        <v>#REF!</v>
      </c>
      <c r="BK83" s="113" t="e">
        <f t="shared" si="46"/>
        <v>#REF!</v>
      </c>
      <c r="BL83" s="113" t="e">
        <f t="shared" ref="BL83:CD83" si="47">BL3</f>
        <v>#REF!</v>
      </c>
      <c r="BM83" s="113" t="e">
        <f t="shared" si="47"/>
        <v>#REF!</v>
      </c>
      <c r="BN83" s="113" t="e">
        <f t="shared" si="47"/>
        <v>#REF!</v>
      </c>
      <c r="BO83" s="113" t="e">
        <f t="shared" si="47"/>
        <v>#REF!</v>
      </c>
      <c r="BP83" s="113" t="e">
        <f t="shared" si="47"/>
        <v>#REF!</v>
      </c>
      <c r="BQ83" s="113" t="e">
        <f t="shared" si="47"/>
        <v>#REF!</v>
      </c>
      <c r="BR83" s="113" t="e">
        <f t="shared" si="47"/>
        <v>#REF!</v>
      </c>
      <c r="BS83" s="113" t="e">
        <f t="shared" si="47"/>
        <v>#REF!</v>
      </c>
      <c r="BT83" s="113" t="e">
        <f t="shared" si="47"/>
        <v>#REF!</v>
      </c>
      <c r="BU83" s="113" t="e">
        <f t="shared" si="47"/>
        <v>#REF!</v>
      </c>
      <c r="BV83" s="113" t="e">
        <f t="shared" si="47"/>
        <v>#REF!</v>
      </c>
      <c r="BW83" s="113" t="e">
        <f t="shared" si="47"/>
        <v>#REF!</v>
      </c>
      <c r="BX83" s="113" t="e">
        <f t="shared" si="47"/>
        <v>#REF!</v>
      </c>
      <c r="BY83" s="113" t="e">
        <f t="shared" si="47"/>
        <v>#REF!</v>
      </c>
      <c r="BZ83" s="113" t="e">
        <f t="shared" si="47"/>
        <v>#REF!</v>
      </c>
      <c r="CA83" s="113" t="e">
        <f t="shared" si="47"/>
        <v>#REF!</v>
      </c>
      <c r="CB83" s="113" t="e">
        <f t="shared" si="47"/>
        <v>#REF!</v>
      </c>
      <c r="CC83" s="113" t="e">
        <f t="shared" si="47"/>
        <v>#REF!</v>
      </c>
      <c r="CD83" s="113" t="e">
        <f t="shared" si="47"/>
        <v>#REF!</v>
      </c>
    </row>
    <row r="84" spans="1:82"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13" t="e">
        <f t="shared" si="46"/>
        <v>#REF!</v>
      </c>
      <c r="AX84" s="113" t="e">
        <f t="shared" si="46"/>
        <v>#REF!</v>
      </c>
      <c r="AY84" s="113" t="e">
        <f t="shared" si="46"/>
        <v>#REF!</v>
      </c>
      <c r="AZ84" s="113" t="e">
        <f t="shared" si="46"/>
        <v>#REF!</v>
      </c>
      <c r="BA84" s="113" t="e">
        <f t="shared" si="46"/>
        <v>#REF!</v>
      </c>
      <c r="BB84" s="113" t="e">
        <f t="shared" si="46"/>
        <v>#REF!</v>
      </c>
      <c r="BC84" s="113" t="e">
        <f t="shared" si="46"/>
        <v>#REF!</v>
      </c>
      <c r="BD84" s="113" t="e">
        <f t="shared" si="46"/>
        <v>#REF!</v>
      </c>
      <c r="BE84" s="113" t="e">
        <f t="shared" si="46"/>
        <v>#REF!</v>
      </c>
      <c r="BF84" s="113" t="e">
        <f t="shared" si="46"/>
        <v>#REF!</v>
      </c>
      <c r="BG84" s="113" t="e">
        <f t="shared" si="46"/>
        <v>#REF!</v>
      </c>
      <c r="BH84" s="113" t="e">
        <f t="shared" si="46"/>
        <v>#REF!</v>
      </c>
      <c r="BI84" s="113" t="e">
        <f t="shared" si="46"/>
        <v>#REF!</v>
      </c>
      <c r="BJ84" s="113" t="e">
        <f t="shared" si="46"/>
        <v>#REF!</v>
      </c>
      <c r="BK84" s="113" t="e">
        <f t="shared" si="46"/>
        <v>#REF!</v>
      </c>
      <c r="BL84" s="113" t="e">
        <f t="shared" ref="BL84:CD84" si="48">BL4</f>
        <v>#REF!</v>
      </c>
      <c r="BM84" s="113" t="e">
        <f t="shared" si="48"/>
        <v>#REF!</v>
      </c>
      <c r="BN84" s="113" t="e">
        <f t="shared" si="48"/>
        <v>#REF!</v>
      </c>
      <c r="BO84" s="113" t="e">
        <f t="shared" si="48"/>
        <v>#REF!</v>
      </c>
      <c r="BP84" s="113" t="e">
        <f t="shared" si="48"/>
        <v>#REF!</v>
      </c>
      <c r="BQ84" s="113" t="e">
        <f t="shared" si="48"/>
        <v>#REF!</v>
      </c>
      <c r="BR84" s="113" t="e">
        <f t="shared" si="48"/>
        <v>#REF!</v>
      </c>
      <c r="BS84" s="113" t="e">
        <f t="shared" si="48"/>
        <v>#REF!</v>
      </c>
      <c r="BT84" s="113" t="e">
        <f t="shared" si="48"/>
        <v>#REF!</v>
      </c>
      <c r="BU84" s="113" t="e">
        <f t="shared" si="48"/>
        <v>#REF!</v>
      </c>
      <c r="BV84" s="113" t="e">
        <f t="shared" si="48"/>
        <v>#REF!</v>
      </c>
      <c r="BW84" s="113" t="e">
        <f t="shared" si="48"/>
        <v>#REF!</v>
      </c>
      <c r="BX84" s="113" t="e">
        <f t="shared" si="48"/>
        <v>#REF!</v>
      </c>
      <c r="BY84" s="113" t="e">
        <f t="shared" si="48"/>
        <v>#REF!</v>
      </c>
      <c r="BZ84" s="113" t="e">
        <f t="shared" si="48"/>
        <v>#REF!</v>
      </c>
      <c r="CA84" s="113" t="e">
        <f t="shared" si="48"/>
        <v>#REF!</v>
      </c>
      <c r="CB84" s="113" t="e">
        <f t="shared" si="48"/>
        <v>#REF!</v>
      </c>
      <c r="CC84" s="113" t="e">
        <f t="shared" si="48"/>
        <v>#REF!</v>
      </c>
      <c r="CD84" s="113" t="e">
        <f t="shared" si="48"/>
        <v>#REF!</v>
      </c>
    </row>
    <row r="85" spans="1:82"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row>
    <row r="86" spans="1:82"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148" t="e">
        <f>AW6*0.87*0.9</f>
        <v>#REF!</v>
      </c>
      <c r="AX86" s="148" t="e">
        <f t="shared" ref="AX86:BG87" si="50">AX6*0.87*0.9</f>
        <v>#REF!</v>
      </c>
      <c r="AY86" s="57" t="e">
        <f t="shared" si="50"/>
        <v>#REF!</v>
      </c>
      <c r="AZ86" s="57" t="e">
        <f t="shared" si="50"/>
        <v>#REF!</v>
      </c>
      <c r="BA86" s="57" t="e">
        <f t="shared" si="50"/>
        <v>#REF!</v>
      </c>
      <c r="BB86" s="57" t="e">
        <f t="shared" si="50"/>
        <v>#REF!</v>
      </c>
      <c r="BC86" s="57" t="e">
        <f t="shared" si="50"/>
        <v>#REF!</v>
      </c>
      <c r="BD86" s="57" t="e">
        <f t="shared" si="50"/>
        <v>#REF!</v>
      </c>
      <c r="BE86" s="57" t="e">
        <f t="shared" si="50"/>
        <v>#REF!</v>
      </c>
      <c r="BF86" s="57" t="e">
        <f t="shared" si="50"/>
        <v>#REF!</v>
      </c>
      <c r="BG86" s="57" t="e">
        <f t="shared" si="50"/>
        <v>#REF!</v>
      </c>
      <c r="BH86" s="57" t="e">
        <f>BH6*0.87*0.85</f>
        <v>#REF!</v>
      </c>
      <c r="BI86" s="57" t="e">
        <f t="shared" ref="BI86:BK101" si="51">BI6*0.87*0.85</f>
        <v>#REF!</v>
      </c>
      <c r="BJ86" s="57" t="e">
        <f t="shared" si="51"/>
        <v>#REF!</v>
      </c>
      <c r="BK86" s="57" t="e">
        <f t="shared" si="51"/>
        <v>#REF!</v>
      </c>
      <c r="BL86" s="57" t="e">
        <f t="shared" ref="BL86:CD86" si="52">BL6*0.87*0.85</f>
        <v>#REF!</v>
      </c>
      <c r="BM86" s="57" t="e">
        <f t="shared" si="52"/>
        <v>#REF!</v>
      </c>
      <c r="BN86" s="57" t="e">
        <f t="shared" si="52"/>
        <v>#REF!</v>
      </c>
      <c r="BO86" s="57" t="e">
        <f t="shared" si="52"/>
        <v>#REF!</v>
      </c>
      <c r="BP86" s="57" t="e">
        <f t="shared" si="52"/>
        <v>#REF!</v>
      </c>
      <c r="BQ86" s="57" t="e">
        <f t="shared" si="52"/>
        <v>#REF!</v>
      </c>
      <c r="BR86" s="57" t="e">
        <f t="shared" si="52"/>
        <v>#REF!</v>
      </c>
      <c r="BS86" s="57" t="e">
        <f t="shared" si="52"/>
        <v>#REF!</v>
      </c>
      <c r="BT86" s="57" t="e">
        <f t="shared" si="52"/>
        <v>#REF!</v>
      </c>
      <c r="BU86" s="57" t="e">
        <f t="shared" si="52"/>
        <v>#REF!</v>
      </c>
      <c r="BV86" s="57" t="e">
        <f t="shared" si="52"/>
        <v>#REF!</v>
      </c>
      <c r="BW86" s="57" t="e">
        <f t="shared" si="52"/>
        <v>#REF!</v>
      </c>
      <c r="BX86" s="57" t="e">
        <f t="shared" si="52"/>
        <v>#REF!</v>
      </c>
      <c r="BY86" s="57" t="e">
        <f t="shared" si="52"/>
        <v>#REF!</v>
      </c>
      <c r="BZ86" s="57" t="e">
        <f t="shared" si="52"/>
        <v>#REF!</v>
      </c>
      <c r="CA86" s="57" t="e">
        <f t="shared" si="52"/>
        <v>#REF!</v>
      </c>
      <c r="CB86" s="57" t="e">
        <f t="shared" si="52"/>
        <v>#REF!</v>
      </c>
      <c r="CC86" s="57" t="e">
        <f t="shared" si="52"/>
        <v>#REF!</v>
      </c>
      <c r="CD86" s="57" t="e">
        <f t="shared" si="52"/>
        <v>#REF!</v>
      </c>
    </row>
    <row r="87" spans="1:82" s="36" customFormat="1" ht="12" customHeight="1" x14ac:dyDescent="0.2">
      <c r="A87" s="52">
        <v>2</v>
      </c>
      <c r="B87" s="43" t="e">
        <f t="shared" ref="B87:Q93" si="53">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148" t="e">
        <f>AW7*0.87*0.9</f>
        <v>#REF!</v>
      </c>
      <c r="AX87" s="148" t="e">
        <f t="shared" si="50"/>
        <v>#REF!</v>
      </c>
      <c r="AY87" s="57" t="e">
        <f t="shared" si="50"/>
        <v>#REF!</v>
      </c>
      <c r="AZ87" s="57" t="e">
        <f t="shared" si="50"/>
        <v>#REF!</v>
      </c>
      <c r="BA87" s="57" t="e">
        <f t="shared" si="50"/>
        <v>#REF!</v>
      </c>
      <c r="BB87" s="57" t="e">
        <f t="shared" si="50"/>
        <v>#REF!</v>
      </c>
      <c r="BC87" s="57" t="e">
        <f t="shared" si="50"/>
        <v>#REF!</v>
      </c>
      <c r="BD87" s="57" t="e">
        <f t="shared" si="50"/>
        <v>#REF!</v>
      </c>
      <c r="BE87" s="57" t="e">
        <f t="shared" si="50"/>
        <v>#REF!</v>
      </c>
      <c r="BF87" s="57" t="e">
        <f t="shared" si="50"/>
        <v>#REF!</v>
      </c>
      <c r="BG87" s="57" t="e">
        <f t="shared" si="50"/>
        <v>#REF!</v>
      </c>
      <c r="BH87" s="57" t="e">
        <f>BH7*0.87*0.85</f>
        <v>#REF!</v>
      </c>
      <c r="BI87" s="57" t="e">
        <f>BI7*0.87*0.85</f>
        <v>#REF!</v>
      </c>
      <c r="BJ87" s="57" t="e">
        <f>BJ7*0.87*0.85</f>
        <v>#REF!</v>
      </c>
      <c r="BK87" s="57" t="e">
        <f>BK7*0.87*0.85</f>
        <v>#REF!</v>
      </c>
      <c r="BL87" s="57" t="e">
        <f t="shared" ref="BL87:CD87" si="54">BL7*0.87*0.85</f>
        <v>#REF!</v>
      </c>
      <c r="BM87" s="57" t="e">
        <f t="shared" si="54"/>
        <v>#REF!</v>
      </c>
      <c r="BN87" s="57" t="e">
        <f t="shared" si="54"/>
        <v>#REF!</v>
      </c>
      <c r="BO87" s="57" t="e">
        <f t="shared" si="54"/>
        <v>#REF!</v>
      </c>
      <c r="BP87" s="57" t="e">
        <f t="shared" si="54"/>
        <v>#REF!</v>
      </c>
      <c r="BQ87" s="57" t="e">
        <f t="shared" si="54"/>
        <v>#REF!</v>
      </c>
      <c r="BR87" s="57" t="e">
        <f t="shared" si="54"/>
        <v>#REF!</v>
      </c>
      <c r="BS87" s="57" t="e">
        <f t="shared" si="54"/>
        <v>#REF!</v>
      </c>
      <c r="BT87" s="57" t="e">
        <f t="shared" si="54"/>
        <v>#REF!</v>
      </c>
      <c r="BU87" s="57" t="e">
        <f t="shared" si="54"/>
        <v>#REF!</v>
      </c>
      <c r="BV87" s="57" t="e">
        <f t="shared" si="54"/>
        <v>#REF!</v>
      </c>
      <c r="BW87" s="57" t="e">
        <f t="shared" si="54"/>
        <v>#REF!</v>
      </c>
      <c r="BX87" s="57" t="e">
        <f t="shared" si="54"/>
        <v>#REF!</v>
      </c>
      <c r="BY87" s="57" t="e">
        <f t="shared" si="54"/>
        <v>#REF!</v>
      </c>
      <c r="BZ87" s="57" t="e">
        <f t="shared" si="54"/>
        <v>#REF!</v>
      </c>
      <c r="CA87" s="57" t="e">
        <f t="shared" si="54"/>
        <v>#REF!</v>
      </c>
      <c r="CB87" s="57" t="e">
        <f t="shared" si="54"/>
        <v>#REF!</v>
      </c>
      <c r="CC87" s="57" t="e">
        <f t="shared" si="54"/>
        <v>#REF!</v>
      </c>
      <c r="CD87" s="57" t="e">
        <f t="shared" si="54"/>
        <v>#REF!</v>
      </c>
    </row>
    <row r="88" spans="1:82"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row>
    <row r="89" spans="1:82" s="9" customFormat="1" ht="12" customHeight="1" x14ac:dyDescent="0.2">
      <c r="A89" s="8">
        <v>1</v>
      </c>
      <c r="B89" s="43" t="e">
        <f t="shared" si="53"/>
        <v>#REF!</v>
      </c>
      <c r="C89" s="43" t="e">
        <f t="shared" si="53"/>
        <v>#REF!</v>
      </c>
      <c r="D89" s="43" t="e">
        <f t="shared" si="53"/>
        <v>#REF!</v>
      </c>
      <c r="E89" s="43" t="e">
        <f t="shared" si="53"/>
        <v>#REF!</v>
      </c>
      <c r="F89" s="43" t="e">
        <f t="shared" si="53"/>
        <v>#REF!</v>
      </c>
      <c r="G89" s="43" t="e">
        <f t="shared" si="53"/>
        <v>#REF!</v>
      </c>
      <c r="H89" s="43" t="e">
        <f t="shared" si="53"/>
        <v>#REF!</v>
      </c>
      <c r="I89" s="43" t="e">
        <f t="shared" si="53"/>
        <v>#REF!</v>
      </c>
      <c r="J89" s="43" t="e">
        <f t="shared" si="53"/>
        <v>#REF!</v>
      </c>
      <c r="K89" s="43" t="e">
        <f t="shared" si="53"/>
        <v>#REF!</v>
      </c>
      <c r="L89" s="43" t="e">
        <f t="shared" si="53"/>
        <v>#REF!</v>
      </c>
      <c r="M89" s="43" t="e">
        <f t="shared" si="53"/>
        <v>#REF!</v>
      </c>
      <c r="N89" s="43" t="e">
        <f t="shared" si="53"/>
        <v>#REF!</v>
      </c>
      <c r="O89" s="43" t="e">
        <f t="shared" si="53"/>
        <v>#REF!</v>
      </c>
      <c r="P89" s="43" t="e">
        <f t="shared" si="53"/>
        <v>#REF!</v>
      </c>
      <c r="Q89" s="43" t="e">
        <f t="shared" si="53"/>
        <v>#REF!</v>
      </c>
      <c r="R89" s="43" t="e">
        <f t="shared" ref="R89:AV90" si="55">R9*0.8*0.9</f>
        <v>#REF!</v>
      </c>
      <c r="S89" s="43" t="e">
        <f t="shared" si="55"/>
        <v>#REF!</v>
      </c>
      <c r="T89" s="43" t="e">
        <f t="shared" si="55"/>
        <v>#REF!</v>
      </c>
      <c r="U89" s="43" t="e">
        <f t="shared" si="55"/>
        <v>#REF!</v>
      </c>
      <c r="V89" s="43" t="e">
        <f t="shared" si="55"/>
        <v>#REF!</v>
      </c>
      <c r="W89" s="43" t="e">
        <f t="shared" si="55"/>
        <v>#REF!</v>
      </c>
      <c r="X89" s="43" t="e">
        <f t="shared" si="55"/>
        <v>#REF!</v>
      </c>
      <c r="Y89" s="43" t="e">
        <f t="shared" si="55"/>
        <v>#REF!</v>
      </c>
      <c r="Z89" s="43" t="e">
        <f t="shared" si="55"/>
        <v>#REF!</v>
      </c>
      <c r="AA89" s="43" t="e">
        <f t="shared" si="55"/>
        <v>#REF!</v>
      </c>
      <c r="AB89" s="43" t="e">
        <f t="shared" si="55"/>
        <v>#REF!</v>
      </c>
      <c r="AC89" s="43" t="e">
        <f t="shared" si="55"/>
        <v>#REF!</v>
      </c>
      <c r="AD89" s="43" t="e">
        <f t="shared" si="55"/>
        <v>#REF!</v>
      </c>
      <c r="AE89" s="43" t="e">
        <f t="shared" si="55"/>
        <v>#REF!</v>
      </c>
      <c r="AF89" s="43" t="e">
        <f t="shared" si="55"/>
        <v>#REF!</v>
      </c>
      <c r="AG89" s="43" t="e">
        <f t="shared" si="55"/>
        <v>#REF!</v>
      </c>
      <c r="AH89" s="43" t="e">
        <f t="shared" si="55"/>
        <v>#REF!</v>
      </c>
      <c r="AI89" s="43" t="e">
        <f t="shared" si="55"/>
        <v>#REF!</v>
      </c>
      <c r="AJ89" s="43" t="e">
        <f t="shared" si="55"/>
        <v>#REF!</v>
      </c>
      <c r="AK89" s="43" t="e">
        <f t="shared" si="55"/>
        <v>#REF!</v>
      </c>
      <c r="AL89" s="43" t="e">
        <f t="shared" si="55"/>
        <v>#REF!</v>
      </c>
      <c r="AM89" s="43" t="e">
        <f t="shared" si="55"/>
        <v>#REF!</v>
      </c>
      <c r="AN89" s="43" t="e">
        <f t="shared" si="55"/>
        <v>#REF!</v>
      </c>
      <c r="AO89" s="43" t="e">
        <f t="shared" si="55"/>
        <v>#REF!</v>
      </c>
      <c r="AP89" s="43" t="e">
        <f t="shared" si="55"/>
        <v>#REF!</v>
      </c>
      <c r="AQ89" s="43" t="e">
        <f t="shared" si="55"/>
        <v>#REF!</v>
      </c>
      <c r="AR89" s="43" t="e">
        <f t="shared" si="55"/>
        <v>#REF!</v>
      </c>
      <c r="AS89" s="43" t="e">
        <f t="shared" si="55"/>
        <v>#REF!</v>
      </c>
      <c r="AT89" s="43" t="e">
        <f t="shared" si="55"/>
        <v>#REF!</v>
      </c>
      <c r="AU89" s="43" t="e">
        <f t="shared" si="55"/>
        <v>#REF!</v>
      </c>
      <c r="AV89" s="43" t="e">
        <f t="shared" si="55"/>
        <v>#REF!</v>
      </c>
      <c r="AW89" s="148" t="e">
        <f t="shared" ref="AW89:BG99" si="56">AW9*0.87*0.9</f>
        <v>#REF!</v>
      </c>
      <c r="AX89" s="148" t="e">
        <f t="shared" si="56"/>
        <v>#REF!</v>
      </c>
      <c r="AY89" s="57" t="e">
        <f t="shared" si="56"/>
        <v>#REF!</v>
      </c>
      <c r="AZ89" s="57" t="e">
        <f t="shared" si="56"/>
        <v>#REF!</v>
      </c>
      <c r="BA89" s="57" t="e">
        <f t="shared" si="56"/>
        <v>#REF!</v>
      </c>
      <c r="BB89" s="57" t="e">
        <f t="shared" si="56"/>
        <v>#REF!</v>
      </c>
      <c r="BC89" s="57" t="e">
        <f t="shared" si="56"/>
        <v>#REF!</v>
      </c>
      <c r="BD89" s="57" t="e">
        <f t="shared" si="56"/>
        <v>#REF!</v>
      </c>
      <c r="BE89" s="57" t="e">
        <f t="shared" si="56"/>
        <v>#REF!</v>
      </c>
      <c r="BF89" s="57" t="e">
        <f t="shared" si="56"/>
        <v>#REF!</v>
      </c>
      <c r="BG89" s="57" t="e">
        <f t="shared" si="56"/>
        <v>#REF!</v>
      </c>
      <c r="BH89" s="57" t="e">
        <f>BH9*0.87*0.85</f>
        <v>#REF!</v>
      </c>
      <c r="BI89" s="57" t="e">
        <f t="shared" si="51"/>
        <v>#REF!</v>
      </c>
      <c r="BJ89" s="57" t="e">
        <f t="shared" si="51"/>
        <v>#REF!</v>
      </c>
      <c r="BK89" s="57" t="e">
        <f t="shared" si="51"/>
        <v>#REF!</v>
      </c>
      <c r="BL89" s="57" t="e">
        <f t="shared" ref="BL89:CD89" si="57">BL9*0.87*0.85</f>
        <v>#REF!</v>
      </c>
      <c r="BM89" s="57" t="e">
        <f t="shared" si="57"/>
        <v>#REF!</v>
      </c>
      <c r="BN89" s="57" t="e">
        <f t="shared" si="57"/>
        <v>#REF!</v>
      </c>
      <c r="BO89" s="57" t="e">
        <f t="shared" si="57"/>
        <v>#REF!</v>
      </c>
      <c r="BP89" s="57" t="e">
        <f t="shared" si="57"/>
        <v>#REF!</v>
      </c>
      <c r="BQ89" s="57" t="e">
        <f t="shared" si="57"/>
        <v>#REF!</v>
      </c>
      <c r="BR89" s="57" t="e">
        <f t="shared" si="57"/>
        <v>#REF!</v>
      </c>
      <c r="BS89" s="57" t="e">
        <f t="shared" si="57"/>
        <v>#REF!</v>
      </c>
      <c r="BT89" s="57" t="e">
        <f t="shared" si="57"/>
        <v>#REF!</v>
      </c>
      <c r="BU89" s="57" t="e">
        <f t="shared" si="57"/>
        <v>#REF!</v>
      </c>
      <c r="BV89" s="57" t="e">
        <f t="shared" si="57"/>
        <v>#REF!</v>
      </c>
      <c r="BW89" s="57" t="e">
        <f t="shared" si="57"/>
        <v>#REF!</v>
      </c>
      <c r="BX89" s="57" t="e">
        <f t="shared" si="57"/>
        <v>#REF!</v>
      </c>
      <c r="BY89" s="57" t="e">
        <f t="shared" si="57"/>
        <v>#REF!</v>
      </c>
      <c r="BZ89" s="57" t="e">
        <f t="shared" si="57"/>
        <v>#REF!</v>
      </c>
      <c r="CA89" s="57" t="e">
        <f t="shared" si="57"/>
        <v>#REF!</v>
      </c>
      <c r="CB89" s="57" t="e">
        <f t="shared" si="57"/>
        <v>#REF!</v>
      </c>
      <c r="CC89" s="57" t="e">
        <f t="shared" si="57"/>
        <v>#REF!</v>
      </c>
      <c r="CD89" s="57" t="e">
        <f t="shared" si="57"/>
        <v>#REF!</v>
      </c>
    </row>
    <row r="90" spans="1:82" s="9" customFormat="1" ht="12" customHeight="1" x14ac:dyDescent="0.2">
      <c r="A90" s="8">
        <v>2</v>
      </c>
      <c r="B90" s="43" t="e">
        <f t="shared" si="53"/>
        <v>#REF!</v>
      </c>
      <c r="C90" s="43" t="e">
        <f t="shared" si="53"/>
        <v>#REF!</v>
      </c>
      <c r="D90" s="43" t="e">
        <f t="shared" si="53"/>
        <v>#REF!</v>
      </c>
      <c r="E90" s="43" t="e">
        <f t="shared" si="53"/>
        <v>#REF!</v>
      </c>
      <c r="F90" s="43" t="e">
        <f t="shared" si="53"/>
        <v>#REF!</v>
      </c>
      <c r="G90" s="43" t="e">
        <f t="shared" si="53"/>
        <v>#REF!</v>
      </c>
      <c r="H90" s="43" t="e">
        <f t="shared" si="53"/>
        <v>#REF!</v>
      </c>
      <c r="I90" s="43" t="e">
        <f t="shared" si="53"/>
        <v>#REF!</v>
      </c>
      <c r="J90" s="43" t="e">
        <f t="shared" si="53"/>
        <v>#REF!</v>
      </c>
      <c r="K90" s="43" t="e">
        <f t="shared" si="53"/>
        <v>#REF!</v>
      </c>
      <c r="L90" s="43" t="e">
        <f t="shared" si="53"/>
        <v>#REF!</v>
      </c>
      <c r="M90" s="43" t="e">
        <f t="shared" si="53"/>
        <v>#REF!</v>
      </c>
      <c r="N90" s="43" t="e">
        <f t="shared" si="53"/>
        <v>#REF!</v>
      </c>
      <c r="O90" s="43" t="e">
        <f t="shared" si="53"/>
        <v>#REF!</v>
      </c>
      <c r="P90" s="43" t="e">
        <f t="shared" si="53"/>
        <v>#REF!</v>
      </c>
      <c r="Q90" s="43" t="e">
        <f t="shared" si="53"/>
        <v>#REF!</v>
      </c>
      <c r="R90" s="43" t="e">
        <f t="shared" si="55"/>
        <v>#REF!</v>
      </c>
      <c r="S90" s="43" t="e">
        <f t="shared" si="55"/>
        <v>#REF!</v>
      </c>
      <c r="T90" s="43" t="e">
        <f t="shared" si="55"/>
        <v>#REF!</v>
      </c>
      <c r="U90" s="43" t="e">
        <f t="shared" si="55"/>
        <v>#REF!</v>
      </c>
      <c r="V90" s="43" t="e">
        <f t="shared" si="55"/>
        <v>#REF!</v>
      </c>
      <c r="W90" s="43" t="e">
        <f t="shared" si="55"/>
        <v>#REF!</v>
      </c>
      <c r="X90" s="43" t="e">
        <f t="shared" si="55"/>
        <v>#REF!</v>
      </c>
      <c r="Y90" s="43" t="e">
        <f t="shared" si="55"/>
        <v>#REF!</v>
      </c>
      <c r="Z90" s="43" t="e">
        <f t="shared" si="55"/>
        <v>#REF!</v>
      </c>
      <c r="AA90" s="43" t="e">
        <f t="shared" si="55"/>
        <v>#REF!</v>
      </c>
      <c r="AB90" s="43" t="e">
        <f t="shared" si="55"/>
        <v>#REF!</v>
      </c>
      <c r="AC90" s="43" t="e">
        <f t="shared" si="55"/>
        <v>#REF!</v>
      </c>
      <c r="AD90" s="43" t="e">
        <f t="shared" si="55"/>
        <v>#REF!</v>
      </c>
      <c r="AE90" s="43" t="e">
        <f t="shared" si="55"/>
        <v>#REF!</v>
      </c>
      <c r="AF90" s="43" t="e">
        <f t="shared" si="55"/>
        <v>#REF!</v>
      </c>
      <c r="AG90" s="43" t="e">
        <f t="shared" si="55"/>
        <v>#REF!</v>
      </c>
      <c r="AH90" s="43" t="e">
        <f t="shared" si="55"/>
        <v>#REF!</v>
      </c>
      <c r="AI90" s="43" t="e">
        <f t="shared" si="55"/>
        <v>#REF!</v>
      </c>
      <c r="AJ90" s="43" t="e">
        <f t="shared" si="55"/>
        <v>#REF!</v>
      </c>
      <c r="AK90" s="43" t="e">
        <f t="shared" si="55"/>
        <v>#REF!</v>
      </c>
      <c r="AL90" s="43" t="e">
        <f t="shared" si="55"/>
        <v>#REF!</v>
      </c>
      <c r="AM90" s="43" t="e">
        <f t="shared" si="55"/>
        <v>#REF!</v>
      </c>
      <c r="AN90" s="43" t="e">
        <f t="shared" si="55"/>
        <v>#REF!</v>
      </c>
      <c r="AO90" s="43" t="e">
        <f t="shared" si="55"/>
        <v>#REF!</v>
      </c>
      <c r="AP90" s="43" t="e">
        <f t="shared" si="55"/>
        <v>#REF!</v>
      </c>
      <c r="AQ90" s="43" t="e">
        <f t="shared" si="55"/>
        <v>#REF!</v>
      </c>
      <c r="AR90" s="43" t="e">
        <f t="shared" si="55"/>
        <v>#REF!</v>
      </c>
      <c r="AS90" s="43" t="e">
        <f t="shared" si="55"/>
        <v>#REF!</v>
      </c>
      <c r="AT90" s="43" t="e">
        <f t="shared" si="55"/>
        <v>#REF!</v>
      </c>
      <c r="AU90" s="43" t="e">
        <f t="shared" si="55"/>
        <v>#REF!</v>
      </c>
      <c r="AV90" s="43" t="e">
        <f t="shared" si="55"/>
        <v>#REF!</v>
      </c>
      <c r="AW90" s="148" t="e">
        <f t="shared" si="56"/>
        <v>#REF!</v>
      </c>
      <c r="AX90" s="148" t="e">
        <f t="shared" si="56"/>
        <v>#REF!</v>
      </c>
      <c r="AY90" s="57" t="e">
        <f t="shared" si="56"/>
        <v>#REF!</v>
      </c>
      <c r="AZ90" s="57" t="e">
        <f t="shared" si="56"/>
        <v>#REF!</v>
      </c>
      <c r="BA90" s="57" t="e">
        <f t="shared" si="56"/>
        <v>#REF!</v>
      </c>
      <c r="BB90" s="57" t="e">
        <f t="shared" si="56"/>
        <v>#REF!</v>
      </c>
      <c r="BC90" s="57" t="e">
        <f t="shared" si="56"/>
        <v>#REF!</v>
      </c>
      <c r="BD90" s="57" t="e">
        <f t="shared" si="56"/>
        <v>#REF!</v>
      </c>
      <c r="BE90" s="57" t="e">
        <f t="shared" si="56"/>
        <v>#REF!</v>
      </c>
      <c r="BF90" s="57" t="e">
        <f t="shared" si="56"/>
        <v>#REF!</v>
      </c>
      <c r="BG90" s="57" t="e">
        <f t="shared" si="56"/>
        <v>#REF!</v>
      </c>
      <c r="BH90" s="57" t="e">
        <f>BH10*0.87*0.85</f>
        <v>#REF!</v>
      </c>
      <c r="BI90" s="57" t="e">
        <f t="shared" si="51"/>
        <v>#REF!</v>
      </c>
      <c r="BJ90" s="57" t="e">
        <f t="shared" si="51"/>
        <v>#REF!</v>
      </c>
      <c r="BK90" s="57" t="e">
        <f t="shared" si="51"/>
        <v>#REF!</v>
      </c>
      <c r="BL90" s="57" t="e">
        <f t="shared" ref="BL90:CD90" si="58">BL10*0.87*0.85</f>
        <v>#REF!</v>
      </c>
      <c r="BM90" s="57" t="e">
        <f t="shared" si="58"/>
        <v>#REF!</v>
      </c>
      <c r="BN90" s="57" t="e">
        <f t="shared" si="58"/>
        <v>#REF!</v>
      </c>
      <c r="BO90" s="57" t="e">
        <f t="shared" si="58"/>
        <v>#REF!</v>
      </c>
      <c r="BP90" s="57" t="e">
        <f t="shared" si="58"/>
        <v>#REF!</v>
      </c>
      <c r="BQ90" s="57" t="e">
        <f t="shared" si="58"/>
        <v>#REF!</v>
      </c>
      <c r="BR90" s="57" t="e">
        <f t="shared" si="58"/>
        <v>#REF!</v>
      </c>
      <c r="BS90" s="57" t="e">
        <f t="shared" si="58"/>
        <v>#REF!</v>
      </c>
      <c r="BT90" s="57" t="e">
        <f t="shared" si="58"/>
        <v>#REF!</v>
      </c>
      <c r="BU90" s="57" t="e">
        <f t="shared" si="58"/>
        <v>#REF!</v>
      </c>
      <c r="BV90" s="57" t="e">
        <f t="shared" si="58"/>
        <v>#REF!</v>
      </c>
      <c r="BW90" s="57" t="e">
        <f t="shared" si="58"/>
        <v>#REF!</v>
      </c>
      <c r="BX90" s="57" t="e">
        <f t="shared" si="58"/>
        <v>#REF!</v>
      </c>
      <c r="BY90" s="57" t="e">
        <f t="shared" si="58"/>
        <v>#REF!</v>
      </c>
      <c r="BZ90" s="57" t="e">
        <f t="shared" si="58"/>
        <v>#REF!</v>
      </c>
      <c r="CA90" s="57" t="e">
        <f t="shared" si="58"/>
        <v>#REF!</v>
      </c>
      <c r="CB90" s="57" t="e">
        <f t="shared" si="58"/>
        <v>#REF!</v>
      </c>
      <c r="CC90" s="57" t="e">
        <f t="shared" si="58"/>
        <v>#REF!</v>
      </c>
      <c r="CD90" s="57" t="e">
        <f t="shared" si="58"/>
        <v>#REF!</v>
      </c>
    </row>
    <row r="91" spans="1:82"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row>
    <row r="92" spans="1:82" s="9" customFormat="1" ht="12" customHeight="1" x14ac:dyDescent="0.2">
      <c r="A92" s="8">
        <v>1</v>
      </c>
      <c r="B92" s="43" t="e">
        <f t="shared" si="53"/>
        <v>#REF!</v>
      </c>
      <c r="C92" s="43" t="e">
        <f t="shared" si="53"/>
        <v>#REF!</v>
      </c>
      <c r="D92" s="43" t="e">
        <f t="shared" si="53"/>
        <v>#REF!</v>
      </c>
      <c r="E92" s="43" t="e">
        <f t="shared" si="53"/>
        <v>#REF!</v>
      </c>
      <c r="F92" s="43" t="e">
        <f t="shared" si="53"/>
        <v>#REF!</v>
      </c>
      <c r="G92" s="43" t="e">
        <f t="shared" si="53"/>
        <v>#REF!</v>
      </c>
      <c r="H92" s="43" t="e">
        <f t="shared" si="53"/>
        <v>#REF!</v>
      </c>
      <c r="I92" s="43" t="e">
        <f t="shared" si="53"/>
        <v>#REF!</v>
      </c>
      <c r="J92" s="43" t="e">
        <f t="shared" si="53"/>
        <v>#REF!</v>
      </c>
      <c r="K92" s="43" t="e">
        <f t="shared" si="53"/>
        <v>#REF!</v>
      </c>
      <c r="L92" s="43" t="e">
        <f t="shared" si="53"/>
        <v>#REF!</v>
      </c>
      <c r="M92" s="43" t="e">
        <f t="shared" si="53"/>
        <v>#REF!</v>
      </c>
      <c r="N92" s="43" t="e">
        <f t="shared" si="53"/>
        <v>#REF!</v>
      </c>
      <c r="O92" s="43" t="e">
        <f t="shared" si="53"/>
        <v>#REF!</v>
      </c>
      <c r="P92" s="43" t="e">
        <f t="shared" si="53"/>
        <v>#REF!</v>
      </c>
      <c r="Q92" s="43" t="e">
        <f t="shared" si="53"/>
        <v>#REF!</v>
      </c>
      <c r="R92" s="43" t="e">
        <f t="shared" ref="R92:AV93" si="59">R12*0.8*0.9</f>
        <v>#REF!</v>
      </c>
      <c r="S92" s="43" t="e">
        <f t="shared" si="59"/>
        <v>#REF!</v>
      </c>
      <c r="T92" s="43" t="e">
        <f t="shared" si="59"/>
        <v>#REF!</v>
      </c>
      <c r="U92" s="43" t="e">
        <f t="shared" si="59"/>
        <v>#REF!</v>
      </c>
      <c r="V92" s="43" t="e">
        <f t="shared" si="59"/>
        <v>#REF!</v>
      </c>
      <c r="W92" s="43" t="e">
        <f t="shared" si="59"/>
        <v>#REF!</v>
      </c>
      <c r="X92" s="43" t="e">
        <f t="shared" si="59"/>
        <v>#REF!</v>
      </c>
      <c r="Y92" s="43" t="e">
        <f t="shared" si="59"/>
        <v>#REF!</v>
      </c>
      <c r="Z92" s="43" t="e">
        <f t="shared" si="59"/>
        <v>#REF!</v>
      </c>
      <c r="AA92" s="43" t="e">
        <f t="shared" si="59"/>
        <v>#REF!</v>
      </c>
      <c r="AB92" s="43" t="e">
        <f t="shared" si="59"/>
        <v>#REF!</v>
      </c>
      <c r="AC92" s="43" t="e">
        <f t="shared" si="59"/>
        <v>#REF!</v>
      </c>
      <c r="AD92" s="43" t="e">
        <f t="shared" si="59"/>
        <v>#REF!</v>
      </c>
      <c r="AE92" s="43" t="e">
        <f t="shared" si="59"/>
        <v>#REF!</v>
      </c>
      <c r="AF92" s="43" t="e">
        <f t="shared" si="59"/>
        <v>#REF!</v>
      </c>
      <c r="AG92" s="43" t="e">
        <f t="shared" si="59"/>
        <v>#REF!</v>
      </c>
      <c r="AH92" s="43" t="e">
        <f t="shared" si="59"/>
        <v>#REF!</v>
      </c>
      <c r="AI92" s="43" t="e">
        <f t="shared" si="59"/>
        <v>#REF!</v>
      </c>
      <c r="AJ92" s="43" t="e">
        <f t="shared" si="59"/>
        <v>#REF!</v>
      </c>
      <c r="AK92" s="43" t="e">
        <f t="shared" si="59"/>
        <v>#REF!</v>
      </c>
      <c r="AL92" s="43" t="e">
        <f t="shared" si="59"/>
        <v>#REF!</v>
      </c>
      <c r="AM92" s="43" t="e">
        <f t="shared" si="59"/>
        <v>#REF!</v>
      </c>
      <c r="AN92" s="43" t="e">
        <f t="shared" si="59"/>
        <v>#REF!</v>
      </c>
      <c r="AO92" s="43" t="e">
        <f t="shared" si="59"/>
        <v>#REF!</v>
      </c>
      <c r="AP92" s="43" t="e">
        <f t="shared" si="59"/>
        <v>#REF!</v>
      </c>
      <c r="AQ92" s="43" t="e">
        <f t="shared" si="59"/>
        <v>#REF!</v>
      </c>
      <c r="AR92" s="43" t="e">
        <f t="shared" si="59"/>
        <v>#REF!</v>
      </c>
      <c r="AS92" s="43" t="e">
        <f t="shared" si="59"/>
        <v>#REF!</v>
      </c>
      <c r="AT92" s="43" t="e">
        <f t="shared" si="59"/>
        <v>#REF!</v>
      </c>
      <c r="AU92" s="43" t="e">
        <f t="shared" si="59"/>
        <v>#REF!</v>
      </c>
      <c r="AV92" s="43" t="e">
        <f t="shared" si="59"/>
        <v>#REF!</v>
      </c>
      <c r="AW92" s="148" t="e">
        <f t="shared" si="56"/>
        <v>#REF!</v>
      </c>
      <c r="AX92" s="148" t="e">
        <f t="shared" si="56"/>
        <v>#REF!</v>
      </c>
      <c r="AY92" s="57" t="e">
        <f t="shared" si="56"/>
        <v>#REF!</v>
      </c>
      <c r="AZ92" s="57" t="e">
        <f t="shared" si="56"/>
        <v>#REF!</v>
      </c>
      <c r="BA92" s="57" t="e">
        <f t="shared" si="56"/>
        <v>#REF!</v>
      </c>
      <c r="BB92" s="57" t="e">
        <f t="shared" si="56"/>
        <v>#REF!</v>
      </c>
      <c r="BC92" s="57" t="e">
        <f t="shared" si="56"/>
        <v>#REF!</v>
      </c>
      <c r="BD92" s="57" t="e">
        <f t="shared" si="56"/>
        <v>#REF!</v>
      </c>
      <c r="BE92" s="57" t="e">
        <f t="shared" si="56"/>
        <v>#REF!</v>
      </c>
      <c r="BF92" s="57" t="e">
        <f t="shared" si="56"/>
        <v>#REF!</v>
      </c>
      <c r="BG92" s="57" t="e">
        <f t="shared" si="56"/>
        <v>#REF!</v>
      </c>
      <c r="BH92" s="57" t="e">
        <f>BH12*0.87*0.85</f>
        <v>#REF!</v>
      </c>
      <c r="BI92" s="57" t="e">
        <f t="shared" si="51"/>
        <v>#REF!</v>
      </c>
      <c r="BJ92" s="57" t="e">
        <f t="shared" si="51"/>
        <v>#REF!</v>
      </c>
      <c r="BK92" s="57" t="e">
        <f t="shared" si="51"/>
        <v>#REF!</v>
      </c>
      <c r="BL92" s="57" t="e">
        <f t="shared" ref="BL92:CD92" si="60">BL12*0.87*0.85</f>
        <v>#REF!</v>
      </c>
      <c r="BM92" s="57" t="e">
        <f t="shared" si="60"/>
        <v>#REF!</v>
      </c>
      <c r="BN92" s="57" t="e">
        <f t="shared" si="60"/>
        <v>#REF!</v>
      </c>
      <c r="BO92" s="57" t="e">
        <f t="shared" si="60"/>
        <v>#REF!</v>
      </c>
      <c r="BP92" s="57" t="e">
        <f t="shared" si="60"/>
        <v>#REF!</v>
      </c>
      <c r="BQ92" s="57" t="e">
        <f t="shared" si="60"/>
        <v>#REF!</v>
      </c>
      <c r="BR92" s="57" t="e">
        <f t="shared" si="60"/>
        <v>#REF!</v>
      </c>
      <c r="BS92" s="57" t="e">
        <f t="shared" si="60"/>
        <v>#REF!</v>
      </c>
      <c r="BT92" s="57" t="e">
        <f t="shared" si="60"/>
        <v>#REF!</v>
      </c>
      <c r="BU92" s="57" t="e">
        <f t="shared" si="60"/>
        <v>#REF!</v>
      </c>
      <c r="BV92" s="57" t="e">
        <f t="shared" si="60"/>
        <v>#REF!</v>
      </c>
      <c r="BW92" s="57" t="e">
        <f t="shared" si="60"/>
        <v>#REF!</v>
      </c>
      <c r="BX92" s="57" t="e">
        <f t="shared" si="60"/>
        <v>#REF!</v>
      </c>
      <c r="BY92" s="57" t="e">
        <f t="shared" si="60"/>
        <v>#REF!</v>
      </c>
      <c r="BZ92" s="57" t="e">
        <f t="shared" si="60"/>
        <v>#REF!</v>
      </c>
      <c r="CA92" s="57" t="e">
        <f t="shared" si="60"/>
        <v>#REF!</v>
      </c>
      <c r="CB92" s="57" t="e">
        <f t="shared" si="60"/>
        <v>#REF!</v>
      </c>
      <c r="CC92" s="57" t="e">
        <f t="shared" si="60"/>
        <v>#REF!</v>
      </c>
      <c r="CD92" s="57" t="e">
        <f t="shared" si="60"/>
        <v>#REF!</v>
      </c>
    </row>
    <row r="93" spans="1:82" s="9" customFormat="1" ht="12" customHeight="1" x14ac:dyDescent="0.2">
      <c r="A93" s="8">
        <v>2</v>
      </c>
      <c r="B93" s="43" t="e">
        <f t="shared" si="53"/>
        <v>#REF!</v>
      </c>
      <c r="C93" s="43" t="e">
        <f t="shared" si="53"/>
        <v>#REF!</v>
      </c>
      <c r="D93" s="43" t="e">
        <f t="shared" si="53"/>
        <v>#REF!</v>
      </c>
      <c r="E93" s="43" t="e">
        <f t="shared" si="53"/>
        <v>#REF!</v>
      </c>
      <c r="F93" s="43" t="e">
        <f t="shared" si="53"/>
        <v>#REF!</v>
      </c>
      <c r="G93" s="43" t="e">
        <f t="shared" si="53"/>
        <v>#REF!</v>
      </c>
      <c r="H93" s="43" t="e">
        <f t="shared" si="53"/>
        <v>#REF!</v>
      </c>
      <c r="I93" s="43" t="e">
        <f t="shared" si="53"/>
        <v>#REF!</v>
      </c>
      <c r="J93" s="43" t="e">
        <f t="shared" si="53"/>
        <v>#REF!</v>
      </c>
      <c r="K93" s="43" t="e">
        <f t="shared" si="53"/>
        <v>#REF!</v>
      </c>
      <c r="L93" s="43" t="e">
        <f t="shared" si="53"/>
        <v>#REF!</v>
      </c>
      <c r="M93" s="43" t="e">
        <f t="shared" si="53"/>
        <v>#REF!</v>
      </c>
      <c r="N93" s="43" t="e">
        <f t="shared" si="53"/>
        <v>#REF!</v>
      </c>
      <c r="O93" s="43" t="e">
        <f t="shared" si="53"/>
        <v>#REF!</v>
      </c>
      <c r="P93" s="43" t="e">
        <f t="shared" si="53"/>
        <v>#REF!</v>
      </c>
      <c r="Q93" s="43" t="e">
        <f t="shared" si="53"/>
        <v>#REF!</v>
      </c>
      <c r="R93" s="43" t="e">
        <f t="shared" si="59"/>
        <v>#REF!</v>
      </c>
      <c r="S93" s="43" t="e">
        <f t="shared" si="59"/>
        <v>#REF!</v>
      </c>
      <c r="T93" s="43" t="e">
        <f t="shared" si="59"/>
        <v>#REF!</v>
      </c>
      <c r="U93" s="43" t="e">
        <f t="shared" si="59"/>
        <v>#REF!</v>
      </c>
      <c r="V93" s="43" t="e">
        <f t="shared" si="59"/>
        <v>#REF!</v>
      </c>
      <c r="W93" s="43" t="e">
        <f t="shared" si="59"/>
        <v>#REF!</v>
      </c>
      <c r="X93" s="43" t="e">
        <f t="shared" si="59"/>
        <v>#REF!</v>
      </c>
      <c r="Y93" s="43" t="e">
        <f t="shared" si="59"/>
        <v>#REF!</v>
      </c>
      <c r="Z93" s="43" t="e">
        <f t="shared" si="59"/>
        <v>#REF!</v>
      </c>
      <c r="AA93" s="43" t="e">
        <f t="shared" si="59"/>
        <v>#REF!</v>
      </c>
      <c r="AB93" s="43" t="e">
        <f t="shared" si="59"/>
        <v>#REF!</v>
      </c>
      <c r="AC93" s="43" t="e">
        <f t="shared" si="59"/>
        <v>#REF!</v>
      </c>
      <c r="AD93" s="43" t="e">
        <f t="shared" si="59"/>
        <v>#REF!</v>
      </c>
      <c r="AE93" s="43" t="e">
        <f t="shared" si="59"/>
        <v>#REF!</v>
      </c>
      <c r="AF93" s="43" t="e">
        <f t="shared" si="59"/>
        <v>#REF!</v>
      </c>
      <c r="AG93" s="43" t="e">
        <f t="shared" si="59"/>
        <v>#REF!</v>
      </c>
      <c r="AH93" s="43" t="e">
        <f t="shared" si="59"/>
        <v>#REF!</v>
      </c>
      <c r="AI93" s="43" t="e">
        <f t="shared" si="59"/>
        <v>#REF!</v>
      </c>
      <c r="AJ93" s="43" t="e">
        <f t="shared" si="59"/>
        <v>#REF!</v>
      </c>
      <c r="AK93" s="43" t="e">
        <f t="shared" si="59"/>
        <v>#REF!</v>
      </c>
      <c r="AL93" s="43" t="e">
        <f t="shared" si="59"/>
        <v>#REF!</v>
      </c>
      <c r="AM93" s="43" t="e">
        <f t="shared" si="59"/>
        <v>#REF!</v>
      </c>
      <c r="AN93" s="43" t="e">
        <f t="shared" si="59"/>
        <v>#REF!</v>
      </c>
      <c r="AO93" s="43" t="e">
        <f t="shared" si="59"/>
        <v>#REF!</v>
      </c>
      <c r="AP93" s="43" t="e">
        <f t="shared" si="59"/>
        <v>#REF!</v>
      </c>
      <c r="AQ93" s="43" t="e">
        <f t="shared" si="59"/>
        <v>#REF!</v>
      </c>
      <c r="AR93" s="43" t="e">
        <f t="shared" si="59"/>
        <v>#REF!</v>
      </c>
      <c r="AS93" s="43" t="e">
        <f t="shared" si="59"/>
        <v>#REF!</v>
      </c>
      <c r="AT93" s="43" t="e">
        <f t="shared" si="59"/>
        <v>#REF!</v>
      </c>
      <c r="AU93" s="43" t="e">
        <f t="shared" si="59"/>
        <v>#REF!</v>
      </c>
      <c r="AV93" s="43" t="e">
        <f t="shared" si="59"/>
        <v>#REF!</v>
      </c>
      <c r="AW93" s="148" t="e">
        <f t="shared" si="56"/>
        <v>#REF!</v>
      </c>
      <c r="AX93" s="148" t="e">
        <f t="shared" si="56"/>
        <v>#REF!</v>
      </c>
      <c r="AY93" s="57" t="e">
        <f t="shared" si="56"/>
        <v>#REF!</v>
      </c>
      <c r="AZ93" s="57" t="e">
        <f t="shared" si="56"/>
        <v>#REF!</v>
      </c>
      <c r="BA93" s="57" t="e">
        <f t="shared" si="56"/>
        <v>#REF!</v>
      </c>
      <c r="BB93" s="57" t="e">
        <f t="shared" si="56"/>
        <v>#REF!</v>
      </c>
      <c r="BC93" s="57" t="e">
        <f t="shared" si="56"/>
        <v>#REF!</v>
      </c>
      <c r="BD93" s="57" t="e">
        <f t="shared" si="56"/>
        <v>#REF!</v>
      </c>
      <c r="BE93" s="57" t="e">
        <f t="shared" si="56"/>
        <v>#REF!</v>
      </c>
      <c r="BF93" s="57" t="e">
        <f t="shared" si="56"/>
        <v>#REF!</v>
      </c>
      <c r="BG93" s="57" t="e">
        <f t="shared" si="56"/>
        <v>#REF!</v>
      </c>
      <c r="BH93" s="57" t="e">
        <f>BH13*0.87*0.85</f>
        <v>#REF!</v>
      </c>
      <c r="BI93" s="57" t="e">
        <f t="shared" si="51"/>
        <v>#REF!</v>
      </c>
      <c r="BJ93" s="57" t="e">
        <f t="shared" si="51"/>
        <v>#REF!</v>
      </c>
      <c r="BK93" s="57" t="e">
        <f t="shared" si="51"/>
        <v>#REF!</v>
      </c>
      <c r="BL93" s="57" t="e">
        <f t="shared" ref="BL93:CD93" si="61">BL13*0.87*0.85</f>
        <v>#REF!</v>
      </c>
      <c r="BM93" s="57" t="e">
        <f t="shared" si="61"/>
        <v>#REF!</v>
      </c>
      <c r="BN93" s="57" t="e">
        <f t="shared" si="61"/>
        <v>#REF!</v>
      </c>
      <c r="BO93" s="57" t="e">
        <f t="shared" si="61"/>
        <v>#REF!</v>
      </c>
      <c r="BP93" s="57" t="e">
        <f t="shared" si="61"/>
        <v>#REF!</v>
      </c>
      <c r="BQ93" s="57" t="e">
        <f t="shared" si="61"/>
        <v>#REF!</v>
      </c>
      <c r="BR93" s="57" t="e">
        <f t="shared" si="61"/>
        <v>#REF!</v>
      </c>
      <c r="BS93" s="57" t="e">
        <f t="shared" si="61"/>
        <v>#REF!</v>
      </c>
      <c r="BT93" s="57" t="e">
        <f t="shared" si="61"/>
        <v>#REF!</v>
      </c>
      <c r="BU93" s="57" t="e">
        <f t="shared" si="61"/>
        <v>#REF!</v>
      </c>
      <c r="BV93" s="57" t="e">
        <f t="shared" si="61"/>
        <v>#REF!</v>
      </c>
      <c r="BW93" s="57" t="e">
        <f t="shared" si="61"/>
        <v>#REF!</v>
      </c>
      <c r="BX93" s="57" t="e">
        <f t="shared" si="61"/>
        <v>#REF!</v>
      </c>
      <c r="BY93" s="57" t="e">
        <f t="shared" si="61"/>
        <v>#REF!</v>
      </c>
      <c r="BZ93" s="57" t="e">
        <f t="shared" si="61"/>
        <v>#REF!</v>
      </c>
      <c r="CA93" s="57" t="e">
        <f t="shared" si="61"/>
        <v>#REF!</v>
      </c>
      <c r="CB93" s="57" t="e">
        <f t="shared" si="61"/>
        <v>#REF!</v>
      </c>
      <c r="CC93" s="57" t="e">
        <f t="shared" si="61"/>
        <v>#REF!</v>
      </c>
      <c r="CD93" s="57" t="e">
        <f t="shared" si="61"/>
        <v>#REF!</v>
      </c>
    </row>
    <row r="94" spans="1:82"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row>
    <row r="95" spans="1:82"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2">AO15*0.8*0.9</f>
        <v>#REF!</v>
      </c>
      <c r="AP95" s="43" t="e">
        <f t="shared" si="62"/>
        <v>#REF!</v>
      </c>
      <c r="AQ95" s="43" t="e">
        <f t="shared" si="62"/>
        <v>#REF!</v>
      </c>
      <c r="AR95" s="43" t="e">
        <f t="shared" si="62"/>
        <v>#REF!</v>
      </c>
      <c r="AS95" s="43" t="e">
        <f t="shared" si="62"/>
        <v>#REF!</v>
      </c>
      <c r="AT95" s="43" t="e">
        <f t="shared" si="62"/>
        <v>#REF!</v>
      </c>
      <c r="AU95" s="43" t="e">
        <f t="shared" si="62"/>
        <v>#REF!</v>
      </c>
      <c r="AV95" s="43" t="e">
        <f t="shared" si="62"/>
        <v>#REF!</v>
      </c>
      <c r="AW95" s="148" t="e">
        <f t="shared" si="56"/>
        <v>#REF!</v>
      </c>
      <c r="AX95" s="148" t="e">
        <f t="shared" si="56"/>
        <v>#REF!</v>
      </c>
      <c r="AY95" s="57" t="e">
        <f t="shared" si="56"/>
        <v>#REF!</v>
      </c>
      <c r="AZ95" s="57" t="e">
        <f t="shared" si="56"/>
        <v>#REF!</v>
      </c>
      <c r="BA95" s="57" t="e">
        <f t="shared" si="56"/>
        <v>#REF!</v>
      </c>
      <c r="BB95" s="57" t="e">
        <f t="shared" si="56"/>
        <v>#REF!</v>
      </c>
      <c r="BC95" s="57" t="e">
        <f t="shared" si="56"/>
        <v>#REF!</v>
      </c>
      <c r="BD95" s="57" t="e">
        <f t="shared" si="56"/>
        <v>#REF!</v>
      </c>
      <c r="BE95" s="57" t="e">
        <f t="shared" si="56"/>
        <v>#REF!</v>
      </c>
      <c r="BF95" s="57" t="e">
        <f t="shared" si="56"/>
        <v>#REF!</v>
      </c>
      <c r="BG95" s="57" t="e">
        <f t="shared" si="56"/>
        <v>#REF!</v>
      </c>
      <c r="BH95" s="57" t="e">
        <f>BH15*0.87*0.85</f>
        <v>#REF!</v>
      </c>
      <c r="BI95" s="57" t="e">
        <f t="shared" si="51"/>
        <v>#REF!</v>
      </c>
      <c r="BJ95" s="57" t="e">
        <f t="shared" si="51"/>
        <v>#REF!</v>
      </c>
      <c r="BK95" s="57" t="e">
        <f t="shared" si="51"/>
        <v>#REF!</v>
      </c>
      <c r="BL95" s="57" t="e">
        <f t="shared" ref="BL95:CD95" si="63">BL15*0.87*0.85</f>
        <v>#REF!</v>
      </c>
      <c r="BM95" s="57" t="e">
        <f t="shared" si="63"/>
        <v>#REF!</v>
      </c>
      <c r="BN95" s="57" t="e">
        <f t="shared" si="63"/>
        <v>#REF!</v>
      </c>
      <c r="BO95" s="57" t="e">
        <f t="shared" si="63"/>
        <v>#REF!</v>
      </c>
      <c r="BP95" s="57" t="e">
        <f t="shared" si="63"/>
        <v>#REF!</v>
      </c>
      <c r="BQ95" s="57" t="e">
        <f t="shared" si="63"/>
        <v>#REF!</v>
      </c>
      <c r="BR95" s="57" t="e">
        <f t="shared" si="63"/>
        <v>#REF!</v>
      </c>
      <c r="BS95" s="57" t="e">
        <f t="shared" si="63"/>
        <v>#REF!</v>
      </c>
      <c r="BT95" s="57" t="e">
        <f t="shared" si="63"/>
        <v>#REF!</v>
      </c>
      <c r="BU95" s="57" t="e">
        <f t="shared" si="63"/>
        <v>#REF!</v>
      </c>
      <c r="BV95" s="57" t="e">
        <f t="shared" si="63"/>
        <v>#REF!</v>
      </c>
      <c r="BW95" s="57" t="e">
        <f t="shared" si="63"/>
        <v>#REF!</v>
      </c>
      <c r="BX95" s="57" t="e">
        <f t="shared" si="63"/>
        <v>#REF!</v>
      </c>
      <c r="BY95" s="57" t="e">
        <f t="shared" si="63"/>
        <v>#REF!</v>
      </c>
      <c r="BZ95" s="57" t="e">
        <f t="shared" si="63"/>
        <v>#REF!</v>
      </c>
      <c r="CA95" s="57" t="e">
        <f t="shared" si="63"/>
        <v>#REF!</v>
      </c>
      <c r="CB95" s="57" t="e">
        <f t="shared" si="63"/>
        <v>#REF!</v>
      </c>
      <c r="CC95" s="57" t="e">
        <f t="shared" si="63"/>
        <v>#REF!</v>
      </c>
      <c r="CD95" s="57" t="e">
        <f t="shared" si="63"/>
        <v>#REF!</v>
      </c>
    </row>
    <row r="96" spans="1:82"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2"/>
        <v>#REF!</v>
      </c>
      <c r="AP96" s="43" t="e">
        <f t="shared" si="62"/>
        <v>#REF!</v>
      </c>
      <c r="AQ96" s="43" t="e">
        <f t="shared" si="62"/>
        <v>#REF!</v>
      </c>
      <c r="AR96" s="43" t="e">
        <f t="shared" si="62"/>
        <v>#REF!</v>
      </c>
      <c r="AS96" s="43" t="e">
        <f t="shared" si="62"/>
        <v>#REF!</v>
      </c>
      <c r="AT96" s="43" t="e">
        <f t="shared" si="62"/>
        <v>#REF!</v>
      </c>
      <c r="AU96" s="43" t="e">
        <f t="shared" si="62"/>
        <v>#REF!</v>
      </c>
      <c r="AV96" s="43" t="e">
        <f t="shared" si="62"/>
        <v>#REF!</v>
      </c>
      <c r="AW96" s="148" t="e">
        <f t="shared" si="56"/>
        <v>#REF!</v>
      </c>
      <c r="AX96" s="148" t="e">
        <f t="shared" si="56"/>
        <v>#REF!</v>
      </c>
      <c r="AY96" s="57" t="e">
        <f t="shared" si="56"/>
        <v>#REF!</v>
      </c>
      <c r="AZ96" s="57" t="e">
        <f t="shared" si="56"/>
        <v>#REF!</v>
      </c>
      <c r="BA96" s="57" t="e">
        <f t="shared" si="56"/>
        <v>#REF!</v>
      </c>
      <c r="BB96" s="57" t="e">
        <f t="shared" si="56"/>
        <v>#REF!</v>
      </c>
      <c r="BC96" s="57" t="e">
        <f t="shared" si="56"/>
        <v>#REF!</v>
      </c>
      <c r="BD96" s="57" t="e">
        <f t="shared" si="56"/>
        <v>#REF!</v>
      </c>
      <c r="BE96" s="57" t="e">
        <f t="shared" si="56"/>
        <v>#REF!</v>
      </c>
      <c r="BF96" s="57" t="e">
        <f t="shared" si="56"/>
        <v>#REF!</v>
      </c>
      <c r="BG96" s="57" t="e">
        <f t="shared" si="56"/>
        <v>#REF!</v>
      </c>
      <c r="BH96" s="57" t="e">
        <f>BH16*0.87*0.85</f>
        <v>#REF!</v>
      </c>
      <c r="BI96" s="57" t="e">
        <f t="shared" si="51"/>
        <v>#REF!</v>
      </c>
      <c r="BJ96" s="57" t="e">
        <f t="shared" si="51"/>
        <v>#REF!</v>
      </c>
      <c r="BK96" s="57" t="e">
        <f t="shared" si="51"/>
        <v>#REF!</v>
      </c>
      <c r="BL96" s="57" t="e">
        <f t="shared" ref="BL96:CD96" si="64">BL16*0.87*0.85</f>
        <v>#REF!</v>
      </c>
      <c r="BM96" s="57" t="e">
        <f t="shared" si="64"/>
        <v>#REF!</v>
      </c>
      <c r="BN96" s="57" t="e">
        <f t="shared" si="64"/>
        <v>#REF!</v>
      </c>
      <c r="BO96" s="57" t="e">
        <f t="shared" si="64"/>
        <v>#REF!</v>
      </c>
      <c r="BP96" s="57" t="e">
        <f t="shared" si="64"/>
        <v>#REF!</v>
      </c>
      <c r="BQ96" s="57" t="e">
        <f t="shared" si="64"/>
        <v>#REF!</v>
      </c>
      <c r="BR96" s="57" t="e">
        <f t="shared" si="64"/>
        <v>#REF!</v>
      </c>
      <c r="BS96" s="57" t="e">
        <f t="shared" si="64"/>
        <v>#REF!</v>
      </c>
      <c r="BT96" s="57" t="e">
        <f t="shared" si="64"/>
        <v>#REF!</v>
      </c>
      <c r="BU96" s="57" t="e">
        <f t="shared" si="64"/>
        <v>#REF!</v>
      </c>
      <c r="BV96" s="57" t="e">
        <f t="shared" si="64"/>
        <v>#REF!</v>
      </c>
      <c r="BW96" s="57" t="e">
        <f t="shared" si="64"/>
        <v>#REF!</v>
      </c>
      <c r="BX96" s="57" t="e">
        <f t="shared" si="64"/>
        <v>#REF!</v>
      </c>
      <c r="BY96" s="57" t="e">
        <f t="shared" si="64"/>
        <v>#REF!</v>
      </c>
      <c r="BZ96" s="57" t="e">
        <f t="shared" si="64"/>
        <v>#REF!</v>
      </c>
      <c r="CA96" s="57" t="e">
        <f t="shared" si="64"/>
        <v>#REF!</v>
      </c>
      <c r="CB96" s="57" t="e">
        <f t="shared" si="64"/>
        <v>#REF!</v>
      </c>
      <c r="CC96" s="57" t="e">
        <f t="shared" si="64"/>
        <v>#REF!</v>
      </c>
      <c r="CD96" s="57" t="e">
        <f t="shared" si="64"/>
        <v>#REF!</v>
      </c>
    </row>
    <row r="97" spans="1:82"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row>
    <row r="98" spans="1:82"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5">AN18*0.8*0.9</f>
        <v>#REF!</v>
      </c>
      <c r="AO98" s="43" t="e">
        <f t="shared" si="65"/>
        <v>#REF!</v>
      </c>
      <c r="AP98" s="43" t="e">
        <f t="shared" si="65"/>
        <v>#REF!</v>
      </c>
      <c r="AQ98" s="43" t="e">
        <f t="shared" si="65"/>
        <v>#REF!</v>
      </c>
      <c r="AR98" s="43" t="e">
        <f t="shared" si="65"/>
        <v>#REF!</v>
      </c>
      <c r="AS98" s="43" t="e">
        <f t="shared" si="65"/>
        <v>#REF!</v>
      </c>
      <c r="AT98" s="43" t="e">
        <f t="shared" si="65"/>
        <v>#REF!</v>
      </c>
      <c r="AU98" s="43" t="e">
        <f t="shared" si="65"/>
        <v>#REF!</v>
      </c>
      <c r="AV98" s="43" t="e">
        <f t="shared" si="65"/>
        <v>#REF!</v>
      </c>
      <c r="AW98" s="148" t="e">
        <f t="shared" si="56"/>
        <v>#REF!</v>
      </c>
      <c r="AX98" s="148" t="e">
        <f t="shared" si="56"/>
        <v>#REF!</v>
      </c>
      <c r="AY98" s="57" t="e">
        <f t="shared" si="56"/>
        <v>#REF!</v>
      </c>
      <c r="AZ98" s="57" t="e">
        <f t="shared" si="56"/>
        <v>#REF!</v>
      </c>
      <c r="BA98" s="57" t="e">
        <f t="shared" si="56"/>
        <v>#REF!</v>
      </c>
      <c r="BB98" s="57" t="e">
        <f t="shared" si="56"/>
        <v>#REF!</v>
      </c>
      <c r="BC98" s="57" t="e">
        <f t="shared" si="56"/>
        <v>#REF!</v>
      </c>
      <c r="BD98" s="57" t="e">
        <f t="shared" si="56"/>
        <v>#REF!</v>
      </c>
      <c r="BE98" s="57" t="e">
        <f t="shared" si="56"/>
        <v>#REF!</v>
      </c>
      <c r="BF98" s="57" t="e">
        <f t="shared" si="56"/>
        <v>#REF!</v>
      </c>
      <c r="BG98" s="57" t="e">
        <f t="shared" si="56"/>
        <v>#REF!</v>
      </c>
      <c r="BH98" s="57" t="e">
        <f>BH18*0.87*0.85</f>
        <v>#REF!</v>
      </c>
      <c r="BI98" s="57" t="e">
        <f t="shared" si="51"/>
        <v>#REF!</v>
      </c>
      <c r="BJ98" s="57" t="e">
        <f t="shared" si="51"/>
        <v>#REF!</v>
      </c>
      <c r="BK98" s="57" t="e">
        <f t="shared" si="51"/>
        <v>#REF!</v>
      </c>
      <c r="BL98" s="57" t="e">
        <f t="shared" ref="BL98:CD98" si="66">BL18*0.87*0.85</f>
        <v>#REF!</v>
      </c>
      <c r="BM98" s="57" t="e">
        <f t="shared" si="66"/>
        <v>#REF!</v>
      </c>
      <c r="BN98" s="57" t="e">
        <f t="shared" si="66"/>
        <v>#REF!</v>
      </c>
      <c r="BO98" s="57" t="e">
        <f t="shared" si="66"/>
        <v>#REF!</v>
      </c>
      <c r="BP98" s="57" t="e">
        <f t="shared" si="66"/>
        <v>#REF!</v>
      </c>
      <c r="BQ98" s="57" t="e">
        <f t="shared" si="66"/>
        <v>#REF!</v>
      </c>
      <c r="BR98" s="57" t="e">
        <f t="shared" si="66"/>
        <v>#REF!</v>
      </c>
      <c r="BS98" s="57" t="e">
        <f t="shared" si="66"/>
        <v>#REF!</v>
      </c>
      <c r="BT98" s="57" t="e">
        <f t="shared" si="66"/>
        <v>#REF!</v>
      </c>
      <c r="BU98" s="57" t="e">
        <f t="shared" si="66"/>
        <v>#REF!</v>
      </c>
      <c r="BV98" s="57" t="e">
        <f t="shared" si="66"/>
        <v>#REF!</v>
      </c>
      <c r="BW98" s="57" t="e">
        <f t="shared" si="66"/>
        <v>#REF!</v>
      </c>
      <c r="BX98" s="57" t="e">
        <f t="shared" si="66"/>
        <v>#REF!</v>
      </c>
      <c r="BY98" s="57" t="e">
        <f t="shared" si="66"/>
        <v>#REF!</v>
      </c>
      <c r="BZ98" s="57" t="e">
        <f t="shared" si="66"/>
        <v>#REF!</v>
      </c>
      <c r="CA98" s="57" t="e">
        <f t="shared" si="66"/>
        <v>#REF!</v>
      </c>
      <c r="CB98" s="57" t="e">
        <f t="shared" si="66"/>
        <v>#REF!</v>
      </c>
      <c r="CC98" s="57" t="e">
        <f t="shared" si="66"/>
        <v>#REF!</v>
      </c>
      <c r="CD98" s="57" t="e">
        <f t="shared" si="66"/>
        <v>#REF!</v>
      </c>
    </row>
    <row r="99" spans="1:82"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5"/>
        <v>#REF!</v>
      </c>
      <c r="AO99" s="43" t="e">
        <f t="shared" si="65"/>
        <v>#REF!</v>
      </c>
      <c r="AP99" s="43" t="e">
        <f t="shared" si="65"/>
        <v>#REF!</v>
      </c>
      <c r="AQ99" s="43" t="e">
        <f t="shared" si="65"/>
        <v>#REF!</v>
      </c>
      <c r="AR99" s="43" t="e">
        <f t="shared" si="65"/>
        <v>#REF!</v>
      </c>
      <c r="AS99" s="43" t="e">
        <f t="shared" si="65"/>
        <v>#REF!</v>
      </c>
      <c r="AT99" s="43" t="e">
        <f t="shared" si="65"/>
        <v>#REF!</v>
      </c>
      <c r="AU99" s="43" t="e">
        <f t="shared" si="65"/>
        <v>#REF!</v>
      </c>
      <c r="AV99" s="43" t="e">
        <f t="shared" si="65"/>
        <v>#REF!</v>
      </c>
      <c r="AW99" s="148" t="e">
        <f t="shared" si="56"/>
        <v>#REF!</v>
      </c>
      <c r="AX99" s="148" t="e">
        <f t="shared" si="56"/>
        <v>#REF!</v>
      </c>
      <c r="AY99" s="57" t="e">
        <f t="shared" si="56"/>
        <v>#REF!</v>
      </c>
      <c r="AZ99" s="57" t="e">
        <f t="shared" si="56"/>
        <v>#REF!</v>
      </c>
      <c r="BA99" s="57" t="e">
        <f t="shared" si="56"/>
        <v>#REF!</v>
      </c>
      <c r="BB99" s="57" t="e">
        <f t="shared" si="56"/>
        <v>#REF!</v>
      </c>
      <c r="BC99" s="57" t="e">
        <f t="shared" si="56"/>
        <v>#REF!</v>
      </c>
      <c r="BD99" s="57" t="e">
        <f t="shared" si="56"/>
        <v>#REF!</v>
      </c>
      <c r="BE99" s="57" t="e">
        <f t="shared" si="56"/>
        <v>#REF!</v>
      </c>
      <c r="BF99" s="57" t="e">
        <f t="shared" si="56"/>
        <v>#REF!</v>
      </c>
      <c r="BG99" s="57" t="e">
        <f t="shared" si="56"/>
        <v>#REF!</v>
      </c>
      <c r="BH99" s="57" t="e">
        <f>BH19*0.87*0.85</f>
        <v>#REF!</v>
      </c>
      <c r="BI99" s="57" t="e">
        <f t="shared" si="51"/>
        <v>#REF!</v>
      </c>
      <c r="BJ99" s="57" t="e">
        <f t="shared" si="51"/>
        <v>#REF!</v>
      </c>
      <c r="BK99" s="57" t="e">
        <f t="shared" si="51"/>
        <v>#REF!</v>
      </c>
      <c r="BL99" s="57" t="e">
        <f t="shared" ref="BL99:CD99" si="67">BL19*0.87*0.85</f>
        <v>#REF!</v>
      </c>
      <c r="BM99" s="57" t="e">
        <f t="shared" si="67"/>
        <v>#REF!</v>
      </c>
      <c r="BN99" s="57" t="e">
        <f t="shared" si="67"/>
        <v>#REF!</v>
      </c>
      <c r="BO99" s="57" t="e">
        <f t="shared" si="67"/>
        <v>#REF!</v>
      </c>
      <c r="BP99" s="57" t="e">
        <f t="shared" si="67"/>
        <v>#REF!</v>
      </c>
      <c r="BQ99" s="57" t="e">
        <f t="shared" si="67"/>
        <v>#REF!</v>
      </c>
      <c r="BR99" s="57" t="e">
        <f t="shared" si="67"/>
        <v>#REF!</v>
      </c>
      <c r="BS99" s="57" t="e">
        <f t="shared" si="67"/>
        <v>#REF!</v>
      </c>
      <c r="BT99" s="57" t="e">
        <f t="shared" si="67"/>
        <v>#REF!</v>
      </c>
      <c r="BU99" s="57" t="e">
        <f t="shared" si="67"/>
        <v>#REF!</v>
      </c>
      <c r="BV99" s="57" t="e">
        <f t="shared" si="67"/>
        <v>#REF!</v>
      </c>
      <c r="BW99" s="57" t="e">
        <f t="shared" si="67"/>
        <v>#REF!</v>
      </c>
      <c r="BX99" s="57" t="e">
        <f t="shared" si="67"/>
        <v>#REF!</v>
      </c>
      <c r="BY99" s="57" t="e">
        <f t="shared" si="67"/>
        <v>#REF!</v>
      </c>
      <c r="BZ99" s="57" t="e">
        <f t="shared" si="67"/>
        <v>#REF!</v>
      </c>
      <c r="CA99" s="57" t="e">
        <f t="shared" si="67"/>
        <v>#REF!</v>
      </c>
      <c r="CB99" s="57" t="e">
        <f t="shared" si="67"/>
        <v>#REF!</v>
      </c>
      <c r="CC99" s="57" t="e">
        <f t="shared" si="67"/>
        <v>#REF!</v>
      </c>
      <c r="CD99" s="57" t="e">
        <f t="shared" si="67"/>
        <v>#REF!</v>
      </c>
    </row>
    <row r="100" spans="1:82"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row>
    <row r="101" spans="1:82"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5"/>
        <v>#REF!</v>
      </c>
      <c r="AO101" s="43" t="e">
        <f t="shared" si="65"/>
        <v>#REF!</v>
      </c>
      <c r="AP101" s="43" t="e">
        <f t="shared" si="65"/>
        <v>#REF!</v>
      </c>
      <c r="AQ101" s="43" t="e">
        <f t="shared" si="65"/>
        <v>#REF!</v>
      </c>
      <c r="AR101" s="43" t="e">
        <f t="shared" si="65"/>
        <v>#REF!</v>
      </c>
      <c r="AS101" s="43" t="e">
        <f t="shared" si="65"/>
        <v>#REF!</v>
      </c>
      <c r="AT101" s="43" t="e">
        <f t="shared" si="65"/>
        <v>#REF!</v>
      </c>
      <c r="AU101" s="43" t="e">
        <f t="shared" si="65"/>
        <v>#REF!</v>
      </c>
      <c r="AV101" s="43" t="e">
        <f t="shared" si="65"/>
        <v>#REF!</v>
      </c>
      <c r="AW101" s="148" t="e">
        <f t="shared" ref="AW101:BG105" si="68">AW21*0.87*0.9</f>
        <v>#REF!</v>
      </c>
      <c r="AX101" s="148" t="e">
        <f t="shared" si="68"/>
        <v>#REF!</v>
      </c>
      <c r="AY101" s="57" t="e">
        <f t="shared" si="68"/>
        <v>#REF!</v>
      </c>
      <c r="AZ101" s="57" t="e">
        <f t="shared" si="68"/>
        <v>#REF!</v>
      </c>
      <c r="BA101" s="57" t="e">
        <f t="shared" si="68"/>
        <v>#REF!</v>
      </c>
      <c r="BB101" s="57" t="e">
        <f t="shared" si="68"/>
        <v>#REF!</v>
      </c>
      <c r="BC101" s="57" t="e">
        <f t="shared" si="68"/>
        <v>#REF!</v>
      </c>
      <c r="BD101" s="57" t="e">
        <f t="shared" si="68"/>
        <v>#REF!</v>
      </c>
      <c r="BE101" s="57" t="e">
        <f t="shared" si="68"/>
        <v>#REF!</v>
      </c>
      <c r="BF101" s="57" t="e">
        <f t="shared" si="68"/>
        <v>#REF!</v>
      </c>
      <c r="BG101" s="57" t="e">
        <f t="shared" si="68"/>
        <v>#REF!</v>
      </c>
      <c r="BH101" s="57" t="e">
        <f>BH21*0.87*0.85</f>
        <v>#REF!</v>
      </c>
      <c r="BI101" s="57" t="e">
        <f t="shared" si="51"/>
        <v>#REF!</v>
      </c>
      <c r="BJ101" s="57" t="e">
        <f t="shared" si="51"/>
        <v>#REF!</v>
      </c>
      <c r="BK101" s="57" t="e">
        <f t="shared" si="51"/>
        <v>#REF!</v>
      </c>
      <c r="BL101" s="57" t="e">
        <f t="shared" ref="BL101:CD101" si="69">BL21*0.87*0.85</f>
        <v>#REF!</v>
      </c>
      <c r="BM101" s="57" t="e">
        <f t="shared" si="69"/>
        <v>#REF!</v>
      </c>
      <c r="BN101" s="57" t="e">
        <f t="shared" si="69"/>
        <v>#REF!</v>
      </c>
      <c r="BO101" s="57" t="e">
        <f t="shared" si="69"/>
        <v>#REF!</v>
      </c>
      <c r="BP101" s="57" t="e">
        <f t="shared" si="69"/>
        <v>#REF!</v>
      </c>
      <c r="BQ101" s="57" t="e">
        <f t="shared" si="69"/>
        <v>#REF!</v>
      </c>
      <c r="BR101" s="57" t="e">
        <f t="shared" si="69"/>
        <v>#REF!</v>
      </c>
      <c r="BS101" s="57" t="e">
        <f t="shared" si="69"/>
        <v>#REF!</v>
      </c>
      <c r="BT101" s="57" t="e">
        <f t="shared" si="69"/>
        <v>#REF!</v>
      </c>
      <c r="BU101" s="57" t="e">
        <f t="shared" si="69"/>
        <v>#REF!</v>
      </c>
      <c r="BV101" s="57" t="e">
        <f t="shared" si="69"/>
        <v>#REF!</v>
      </c>
      <c r="BW101" s="57" t="e">
        <f t="shared" si="69"/>
        <v>#REF!</v>
      </c>
      <c r="BX101" s="57" t="e">
        <f t="shared" si="69"/>
        <v>#REF!</v>
      </c>
      <c r="BY101" s="57" t="e">
        <f t="shared" si="69"/>
        <v>#REF!</v>
      </c>
      <c r="BZ101" s="57" t="e">
        <f t="shared" si="69"/>
        <v>#REF!</v>
      </c>
      <c r="CA101" s="57" t="e">
        <f t="shared" si="69"/>
        <v>#REF!</v>
      </c>
      <c r="CB101" s="57" t="e">
        <f t="shared" si="69"/>
        <v>#REF!</v>
      </c>
      <c r="CC101" s="57" t="e">
        <f t="shared" si="69"/>
        <v>#REF!</v>
      </c>
      <c r="CD101" s="57" t="e">
        <f t="shared" si="69"/>
        <v>#REF!</v>
      </c>
    </row>
    <row r="102" spans="1:82"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row>
    <row r="103" spans="1:82" x14ac:dyDescent="0.2">
      <c r="A103" s="52" t="s">
        <v>14</v>
      </c>
      <c r="B103" s="84"/>
      <c r="C103" s="84"/>
      <c r="D103" s="84"/>
      <c r="E103" s="84"/>
      <c r="AN103" s="53" t="e">
        <f t="shared" si="65"/>
        <v>#REF!</v>
      </c>
      <c r="AO103" s="43" t="e">
        <f t="shared" si="65"/>
        <v>#REF!</v>
      </c>
      <c r="AP103" s="43" t="e">
        <f t="shared" si="65"/>
        <v>#REF!</v>
      </c>
      <c r="AQ103" s="43" t="e">
        <f t="shared" si="65"/>
        <v>#REF!</v>
      </c>
      <c r="AR103" s="43" t="e">
        <f t="shared" si="65"/>
        <v>#REF!</v>
      </c>
      <c r="AS103" s="43" t="e">
        <f t="shared" si="65"/>
        <v>#REF!</v>
      </c>
      <c r="AT103" s="43" t="e">
        <f t="shared" si="65"/>
        <v>#REF!</v>
      </c>
      <c r="AU103" s="43" t="e">
        <f t="shared" si="65"/>
        <v>#REF!</v>
      </c>
      <c r="AV103" s="43" t="e">
        <f t="shared" si="65"/>
        <v>#REF!</v>
      </c>
      <c r="AW103" s="148" t="e">
        <f t="shared" si="68"/>
        <v>#REF!</v>
      </c>
      <c r="AX103" s="148" t="e">
        <f t="shared" si="68"/>
        <v>#REF!</v>
      </c>
      <c r="AY103" s="57" t="e">
        <f t="shared" si="68"/>
        <v>#REF!</v>
      </c>
      <c r="AZ103" s="57" t="e">
        <f t="shared" si="68"/>
        <v>#REF!</v>
      </c>
      <c r="BA103" s="57" t="e">
        <f t="shared" si="68"/>
        <v>#REF!</v>
      </c>
      <c r="BB103" s="57" t="e">
        <f t="shared" si="68"/>
        <v>#REF!</v>
      </c>
      <c r="BC103" s="57" t="e">
        <f t="shared" si="68"/>
        <v>#REF!</v>
      </c>
      <c r="BD103" s="57" t="e">
        <f t="shared" si="68"/>
        <v>#REF!</v>
      </c>
      <c r="BE103" s="57" t="e">
        <f t="shared" si="68"/>
        <v>#REF!</v>
      </c>
      <c r="BF103" s="57" t="e">
        <f t="shared" si="68"/>
        <v>#REF!</v>
      </c>
      <c r="BG103" s="57" t="e">
        <f t="shared" si="68"/>
        <v>#REF!</v>
      </c>
      <c r="BH103" s="57" t="e">
        <f>BH23*0.87*0.85</f>
        <v>#REF!</v>
      </c>
      <c r="BI103" s="57" t="e">
        <f t="shared" ref="BI103:BK105" si="70">BI23*0.87*0.85</f>
        <v>#REF!</v>
      </c>
      <c r="BJ103" s="57" t="e">
        <f t="shared" si="70"/>
        <v>#REF!</v>
      </c>
      <c r="BK103" s="57" t="e">
        <f t="shared" si="70"/>
        <v>#REF!</v>
      </c>
      <c r="BL103" s="57" t="e">
        <f t="shared" ref="BL103:CD103" si="71">BL23*0.87*0.85</f>
        <v>#REF!</v>
      </c>
      <c r="BM103" s="57" t="e">
        <f t="shared" si="71"/>
        <v>#REF!</v>
      </c>
      <c r="BN103" s="57" t="e">
        <f t="shared" si="71"/>
        <v>#REF!</v>
      </c>
      <c r="BO103" s="57" t="e">
        <f t="shared" si="71"/>
        <v>#REF!</v>
      </c>
      <c r="BP103" s="57" t="e">
        <f t="shared" si="71"/>
        <v>#REF!</v>
      </c>
      <c r="BQ103" s="57" t="e">
        <f t="shared" si="71"/>
        <v>#REF!</v>
      </c>
      <c r="BR103" s="57" t="e">
        <f t="shared" si="71"/>
        <v>#REF!</v>
      </c>
      <c r="BS103" s="57" t="e">
        <f t="shared" si="71"/>
        <v>#REF!</v>
      </c>
      <c r="BT103" s="57" t="e">
        <f t="shared" si="71"/>
        <v>#REF!</v>
      </c>
      <c r="BU103" s="57" t="e">
        <f t="shared" si="71"/>
        <v>#REF!</v>
      </c>
      <c r="BV103" s="57" t="e">
        <f t="shared" si="71"/>
        <v>#REF!</v>
      </c>
      <c r="BW103" s="57" t="e">
        <f t="shared" si="71"/>
        <v>#REF!</v>
      </c>
      <c r="BX103" s="57" t="e">
        <f t="shared" si="71"/>
        <v>#REF!</v>
      </c>
      <c r="BY103" s="57" t="e">
        <f t="shared" si="71"/>
        <v>#REF!</v>
      </c>
      <c r="BZ103" s="57" t="e">
        <f t="shared" si="71"/>
        <v>#REF!</v>
      </c>
      <c r="CA103" s="57" t="e">
        <f t="shared" si="71"/>
        <v>#REF!</v>
      </c>
      <c r="CB103" s="57" t="e">
        <f t="shared" si="71"/>
        <v>#REF!</v>
      </c>
      <c r="CC103" s="57" t="e">
        <f t="shared" si="71"/>
        <v>#REF!</v>
      </c>
      <c r="CD103" s="57" t="e">
        <f t="shared" si="71"/>
        <v>#REF!</v>
      </c>
    </row>
    <row r="104" spans="1:82" x14ac:dyDescent="0.2">
      <c r="A104" s="145" t="s">
        <v>70</v>
      </c>
      <c r="B104" s="84"/>
      <c r="C104" s="84"/>
      <c r="D104" s="84"/>
      <c r="E104" s="84"/>
      <c r="AN104" s="34"/>
      <c r="AO104" s="43"/>
      <c r="AP104" s="43"/>
      <c r="AQ104" s="43"/>
      <c r="AR104" s="43"/>
      <c r="AS104" s="43"/>
      <c r="AT104" s="43"/>
      <c r="AU104" s="43"/>
      <c r="AV104" s="43"/>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row>
    <row r="105" spans="1:82" x14ac:dyDescent="0.2">
      <c r="A105" s="52" t="s">
        <v>13</v>
      </c>
      <c r="B105" s="84"/>
      <c r="C105" s="84"/>
      <c r="D105" s="84"/>
      <c r="E105" s="84"/>
      <c r="AN105" s="53" t="e">
        <f t="shared" si="65"/>
        <v>#REF!</v>
      </c>
      <c r="AO105" s="43" t="e">
        <f t="shared" si="65"/>
        <v>#REF!</v>
      </c>
      <c r="AP105" s="43" t="e">
        <f t="shared" si="65"/>
        <v>#REF!</v>
      </c>
      <c r="AQ105" s="43" t="e">
        <f t="shared" si="65"/>
        <v>#REF!</v>
      </c>
      <c r="AR105" s="43" t="e">
        <f t="shared" si="65"/>
        <v>#REF!</v>
      </c>
      <c r="AS105" s="43" t="e">
        <f t="shared" si="65"/>
        <v>#REF!</v>
      </c>
      <c r="AT105" s="43" t="e">
        <f t="shared" si="65"/>
        <v>#REF!</v>
      </c>
      <c r="AU105" s="43" t="e">
        <f t="shared" si="65"/>
        <v>#REF!</v>
      </c>
      <c r="AV105" s="43" t="e">
        <f t="shared" si="65"/>
        <v>#REF!</v>
      </c>
      <c r="AW105" s="148" t="e">
        <f t="shared" si="68"/>
        <v>#REF!</v>
      </c>
      <c r="AX105" s="148" t="e">
        <f t="shared" si="68"/>
        <v>#REF!</v>
      </c>
      <c r="AY105" s="57" t="e">
        <f t="shared" si="68"/>
        <v>#REF!</v>
      </c>
      <c r="AZ105" s="57" t="e">
        <f t="shared" si="68"/>
        <v>#REF!</v>
      </c>
      <c r="BA105" s="57" t="e">
        <f t="shared" si="68"/>
        <v>#REF!</v>
      </c>
      <c r="BB105" s="57" t="e">
        <f t="shared" si="68"/>
        <v>#REF!</v>
      </c>
      <c r="BC105" s="57" t="e">
        <f t="shared" si="68"/>
        <v>#REF!</v>
      </c>
      <c r="BD105" s="57" t="e">
        <f t="shared" si="68"/>
        <v>#REF!</v>
      </c>
      <c r="BE105" s="57" t="e">
        <f t="shared" si="68"/>
        <v>#REF!</v>
      </c>
      <c r="BF105" s="57" t="e">
        <f t="shared" si="68"/>
        <v>#REF!</v>
      </c>
      <c r="BG105" s="57" t="e">
        <f t="shared" si="68"/>
        <v>#REF!</v>
      </c>
      <c r="BH105" s="57" t="e">
        <f>BH25*0.87*0.85</f>
        <v>#REF!</v>
      </c>
      <c r="BI105" s="57" t="e">
        <f t="shared" si="70"/>
        <v>#REF!</v>
      </c>
      <c r="BJ105" s="57" t="e">
        <f t="shared" si="70"/>
        <v>#REF!</v>
      </c>
      <c r="BK105" s="57" t="e">
        <f t="shared" si="70"/>
        <v>#REF!</v>
      </c>
      <c r="BL105" s="57" t="e">
        <f t="shared" ref="BL105:CD105" si="72">BL25*0.87*0.85</f>
        <v>#REF!</v>
      </c>
      <c r="BM105" s="57" t="e">
        <f t="shared" si="72"/>
        <v>#REF!</v>
      </c>
      <c r="BN105" s="57" t="e">
        <f t="shared" si="72"/>
        <v>#REF!</v>
      </c>
      <c r="BO105" s="57" t="e">
        <f t="shared" si="72"/>
        <v>#REF!</v>
      </c>
      <c r="BP105" s="57" t="e">
        <f t="shared" si="72"/>
        <v>#REF!</v>
      </c>
      <c r="BQ105" s="57" t="e">
        <f t="shared" si="72"/>
        <v>#REF!</v>
      </c>
      <c r="BR105" s="57" t="e">
        <f t="shared" si="72"/>
        <v>#REF!</v>
      </c>
      <c r="BS105" s="57" t="e">
        <f t="shared" si="72"/>
        <v>#REF!</v>
      </c>
      <c r="BT105" s="57" t="e">
        <f t="shared" si="72"/>
        <v>#REF!</v>
      </c>
      <c r="BU105" s="57" t="e">
        <f t="shared" si="72"/>
        <v>#REF!</v>
      </c>
      <c r="BV105" s="57" t="e">
        <f t="shared" si="72"/>
        <v>#REF!</v>
      </c>
      <c r="BW105" s="57" t="e">
        <f t="shared" si="72"/>
        <v>#REF!</v>
      </c>
      <c r="BX105" s="57" t="e">
        <f t="shared" si="72"/>
        <v>#REF!</v>
      </c>
      <c r="BY105" s="57" t="e">
        <f t="shared" si="72"/>
        <v>#REF!</v>
      </c>
      <c r="BZ105" s="57" t="e">
        <f t="shared" si="72"/>
        <v>#REF!</v>
      </c>
      <c r="CA105" s="57" t="e">
        <f t="shared" si="72"/>
        <v>#REF!</v>
      </c>
      <c r="CB105" s="57" t="e">
        <f t="shared" si="72"/>
        <v>#REF!</v>
      </c>
      <c r="CC105" s="57" t="e">
        <f t="shared" si="72"/>
        <v>#REF!</v>
      </c>
      <c r="CD105" s="57" t="e">
        <f t="shared" si="72"/>
        <v>#REF!</v>
      </c>
    </row>
    <row r="106" spans="1:82" x14ac:dyDescent="0.2">
      <c r="A106" s="96" t="s">
        <v>81</v>
      </c>
      <c r="B106" s="84"/>
      <c r="C106" s="84"/>
      <c r="D106" s="84"/>
      <c r="E106" s="84"/>
    </row>
    <row r="107" spans="1:82" ht="60" x14ac:dyDescent="0.2">
      <c r="A107" s="76" t="s">
        <v>96</v>
      </c>
      <c r="B107" s="84"/>
      <c r="C107" s="84"/>
      <c r="D107" s="84"/>
      <c r="E107" s="84"/>
    </row>
    <row r="109" spans="1:82"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2"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Q102"/>
  <sheetViews>
    <sheetView showGridLines="0" zoomScaleNormal="100" workbookViewId="0">
      <pane xSplit="1" ySplit="3" topLeftCell="B4" activePane="bottomRight" state="frozen"/>
      <selection pane="topRight" activeCell="B1" sqref="B1"/>
      <selection pane="bottomLeft" activeCell="A3" sqref="A3"/>
      <selection pane="bottomRight" activeCell="G71" sqref="G71"/>
    </sheetView>
  </sheetViews>
  <sheetFormatPr defaultColWidth="9.140625" defaultRowHeight="12.75" x14ac:dyDescent="0.2"/>
  <cols>
    <col min="1" max="1" width="50.42578125" style="1" customWidth="1"/>
    <col min="2" max="16384" width="9.140625" style="1"/>
  </cols>
  <sheetData>
    <row r="1" spans="1:43" x14ac:dyDescent="0.2">
      <c r="A1" s="10" t="s">
        <v>12</v>
      </c>
      <c r="B1" s="5"/>
      <c r="C1" s="5"/>
      <c r="D1" s="5"/>
      <c r="E1" s="5"/>
      <c r="F1" s="5"/>
      <c r="G1" s="5"/>
      <c r="H1" s="5"/>
      <c r="I1" s="5"/>
      <c r="J1" s="5"/>
      <c r="K1" s="5"/>
      <c r="L1" s="5"/>
      <c r="M1" s="5"/>
      <c r="N1" s="5"/>
      <c r="O1" s="5"/>
      <c r="P1" s="5"/>
      <c r="Q1" s="5"/>
      <c r="R1" s="5"/>
      <c r="S1" s="5"/>
    </row>
    <row r="2" spans="1:43" hidden="1" x14ac:dyDescent="0.2">
      <c r="A2" s="11" t="s">
        <v>16</v>
      </c>
    </row>
    <row r="3" spans="1:43" s="2" customFormat="1" ht="26.25" hidden="1" customHeight="1" x14ac:dyDescent="0.2">
      <c r="A3" s="12" t="s">
        <v>0</v>
      </c>
    </row>
    <row r="4" spans="1:43" s="7" customFormat="1" ht="12" hidden="1" customHeight="1" x14ac:dyDescent="0.2">
      <c r="A4" s="4" t="s">
        <v>26</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6"/>
      <c r="AK4" s="6"/>
      <c r="AL4" s="6"/>
      <c r="AM4" s="6"/>
      <c r="AN4" s="6"/>
      <c r="AO4" s="6"/>
      <c r="AP4" s="6"/>
      <c r="AQ4" s="6"/>
    </row>
    <row r="5" spans="1:43" s="9" customFormat="1" ht="12" hidden="1" customHeight="1" x14ac:dyDescent="0.2">
      <c r="A5" s="8">
        <v>1</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6"/>
      <c r="AK5" s="6"/>
      <c r="AL5" s="6"/>
      <c r="AM5" s="6"/>
      <c r="AN5" s="6"/>
      <c r="AO5" s="6"/>
      <c r="AP5" s="6"/>
      <c r="AQ5" s="6"/>
    </row>
    <row r="6" spans="1:43" s="9" customFormat="1" ht="12" hidden="1" customHeight="1" x14ac:dyDescent="0.2">
      <c r="A6" s="8">
        <v>2</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6"/>
      <c r="AK6" s="6"/>
      <c r="AL6" s="6"/>
      <c r="AM6" s="6"/>
      <c r="AN6" s="6"/>
      <c r="AO6" s="6"/>
      <c r="AP6" s="6"/>
      <c r="AQ6" s="6"/>
    </row>
    <row r="7" spans="1:43" s="7" customFormat="1" ht="12" hidden="1" customHeight="1" x14ac:dyDescent="0.2">
      <c r="A7" s="4" t="s">
        <v>1</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6"/>
      <c r="AK7" s="6"/>
      <c r="AL7" s="6"/>
      <c r="AM7" s="6"/>
      <c r="AN7" s="6"/>
      <c r="AO7" s="6"/>
      <c r="AP7" s="6"/>
      <c r="AQ7" s="6"/>
    </row>
    <row r="8" spans="1:43" s="9" customFormat="1" ht="12" hidden="1" customHeight="1" x14ac:dyDescent="0.2">
      <c r="A8" s="8">
        <v>1</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6"/>
      <c r="AK8" s="6"/>
      <c r="AL8" s="6"/>
      <c r="AM8" s="6"/>
      <c r="AN8" s="6"/>
      <c r="AO8" s="6"/>
      <c r="AP8" s="6"/>
      <c r="AQ8" s="6"/>
    </row>
    <row r="9" spans="1:43" s="9" customFormat="1" ht="12" hidden="1" customHeight="1" x14ac:dyDescent="0.2">
      <c r="A9" s="8">
        <v>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6"/>
      <c r="AK9" s="6"/>
      <c r="AL9" s="6"/>
      <c r="AM9" s="6"/>
      <c r="AN9" s="6"/>
      <c r="AO9" s="6"/>
      <c r="AP9" s="6"/>
      <c r="AQ9" s="6"/>
    </row>
    <row r="10" spans="1:43" s="7" customFormat="1" ht="12" hidden="1" customHeight="1" x14ac:dyDescent="0.2">
      <c r="A10" s="4" t="s">
        <v>27</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6"/>
      <c r="AK10" s="6"/>
      <c r="AL10" s="6"/>
      <c r="AM10" s="6"/>
      <c r="AN10" s="6"/>
      <c r="AO10" s="6"/>
      <c r="AP10" s="6"/>
      <c r="AQ10" s="6"/>
    </row>
    <row r="11" spans="1:43" s="9" customFormat="1" ht="12" hidden="1" customHeight="1" x14ac:dyDescent="0.2">
      <c r="A11" s="8">
        <v>1</v>
      </c>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6"/>
      <c r="AK11" s="6"/>
      <c r="AL11" s="6"/>
      <c r="AM11" s="6"/>
      <c r="AN11" s="6"/>
      <c r="AO11" s="6"/>
      <c r="AP11" s="6"/>
      <c r="AQ11" s="6"/>
    </row>
    <row r="12" spans="1:43" s="9" customFormat="1" ht="12" hidden="1" customHeight="1" x14ac:dyDescent="0.2">
      <c r="A12" s="8">
        <v>2</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6"/>
      <c r="AK12" s="6"/>
      <c r="AL12" s="6"/>
      <c r="AM12" s="6"/>
      <c r="AN12" s="6"/>
      <c r="AO12" s="6"/>
      <c r="AP12" s="6"/>
      <c r="AQ12" s="6"/>
    </row>
    <row r="13" spans="1:43" s="7" customFormat="1" ht="12" hidden="1" customHeight="1" x14ac:dyDescent="0.2">
      <c r="A13" s="4" t="s">
        <v>2</v>
      </c>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6"/>
      <c r="AK13" s="6"/>
      <c r="AL13" s="6"/>
      <c r="AM13" s="6"/>
      <c r="AN13" s="6"/>
      <c r="AO13" s="6"/>
      <c r="AP13" s="6"/>
      <c r="AQ13" s="6"/>
    </row>
    <row r="14" spans="1:43" s="9" customFormat="1" ht="12" hidden="1" customHeight="1" x14ac:dyDescent="0.2">
      <c r="A14" s="8">
        <v>1</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6"/>
      <c r="AK14" s="6"/>
      <c r="AL14" s="6"/>
      <c r="AM14" s="6"/>
      <c r="AN14" s="6"/>
      <c r="AO14" s="6"/>
      <c r="AP14" s="6"/>
      <c r="AQ14" s="6"/>
    </row>
    <row r="15" spans="1:43" s="9" customFormat="1" ht="12" hidden="1" customHeight="1" x14ac:dyDescent="0.2">
      <c r="A15" s="8">
        <v>2</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6"/>
      <c r="AK15" s="6"/>
      <c r="AL15" s="6"/>
      <c r="AM15" s="6"/>
      <c r="AN15" s="6"/>
      <c r="AO15" s="6"/>
      <c r="AP15" s="6"/>
      <c r="AQ15" s="6"/>
    </row>
    <row r="16" spans="1:43" s="7" customFormat="1" ht="12" hidden="1" customHeight="1" x14ac:dyDescent="0.2">
      <c r="A16" s="4" t="s">
        <v>3</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6"/>
      <c r="AK16" s="6"/>
      <c r="AL16" s="6"/>
      <c r="AM16" s="6"/>
      <c r="AN16" s="6"/>
      <c r="AO16" s="6"/>
      <c r="AP16" s="6"/>
      <c r="AQ16" s="6"/>
    </row>
    <row r="17" spans="1:43" s="9" customFormat="1" ht="12" hidden="1" customHeight="1" x14ac:dyDescent="0.2">
      <c r="A17" s="8">
        <v>1</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6"/>
      <c r="AK17" s="6"/>
      <c r="AL17" s="6"/>
      <c r="AM17" s="6"/>
      <c r="AN17" s="6"/>
      <c r="AO17" s="6"/>
      <c r="AP17" s="6"/>
      <c r="AQ17" s="6"/>
    </row>
    <row r="18" spans="1:43" s="9" customFormat="1" ht="12" hidden="1" customHeight="1" x14ac:dyDescent="0.2">
      <c r="A18" s="8">
        <v>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6"/>
      <c r="AK18" s="6"/>
      <c r="AL18" s="6"/>
      <c r="AM18" s="6"/>
      <c r="AN18" s="6"/>
      <c r="AO18" s="6"/>
      <c r="AP18" s="6"/>
      <c r="AQ18" s="6"/>
    </row>
    <row r="19" spans="1:43" s="7" customFormat="1" ht="12" hidden="1" customHeight="1" x14ac:dyDescent="0.2">
      <c r="A19" s="4" t="s">
        <v>4</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6"/>
      <c r="AK19" s="6"/>
      <c r="AL19" s="6"/>
      <c r="AM19" s="6"/>
      <c r="AN19" s="6"/>
      <c r="AO19" s="6"/>
      <c r="AP19" s="6"/>
      <c r="AQ19" s="6"/>
    </row>
    <row r="20" spans="1:43" s="9" customFormat="1" ht="12" hidden="1" customHeight="1" x14ac:dyDescent="0.2">
      <c r="A20" s="8" t="s">
        <v>37</v>
      </c>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6"/>
      <c r="AK20" s="6"/>
      <c r="AL20" s="6"/>
      <c r="AM20" s="6"/>
      <c r="AN20" s="6"/>
      <c r="AO20" s="6"/>
      <c r="AP20" s="6"/>
      <c r="AQ20" s="6"/>
    </row>
    <row r="21" spans="1:43" s="9" customFormat="1" ht="12" hidden="1" customHeight="1" x14ac:dyDescent="0.2">
      <c r="A21" s="8">
        <v>2</v>
      </c>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6"/>
      <c r="AK21" s="6"/>
      <c r="AL21" s="6"/>
      <c r="AM21" s="6"/>
      <c r="AN21" s="6"/>
      <c r="AO21" s="6"/>
      <c r="AP21" s="6"/>
      <c r="AQ21" s="6"/>
    </row>
    <row r="22" spans="1:43" s="7" customFormat="1" ht="12" hidden="1" customHeight="1" x14ac:dyDescent="0.2">
      <c r="A22" s="4" t="s">
        <v>5</v>
      </c>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6"/>
      <c r="AK22" s="6"/>
      <c r="AL22" s="6"/>
      <c r="AM22" s="6"/>
      <c r="AN22" s="6"/>
      <c r="AO22" s="6"/>
      <c r="AP22" s="6"/>
      <c r="AQ22" s="6"/>
    </row>
    <row r="23" spans="1:43" s="9" customFormat="1" ht="12" hidden="1" customHeight="1" x14ac:dyDescent="0.2">
      <c r="A23" s="8" t="s">
        <v>37</v>
      </c>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6"/>
      <c r="AK23" s="6"/>
      <c r="AL23" s="6"/>
      <c r="AM23" s="6"/>
      <c r="AN23" s="6"/>
      <c r="AO23" s="6"/>
      <c r="AP23" s="6"/>
      <c r="AQ23" s="6"/>
    </row>
    <row r="24" spans="1:43" s="9" customFormat="1" ht="12" hidden="1" customHeight="1" x14ac:dyDescent="0.2">
      <c r="A24" s="8">
        <v>2</v>
      </c>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6"/>
      <c r="AK24" s="6"/>
      <c r="AL24" s="6"/>
      <c r="AM24" s="6"/>
      <c r="AN24" s="6"/>
      <c r="AO24" s="6"/>
      <c r="AP24" s="6"/>
      <c r="AQ24" s="6"/>
    </row>
    <row r="25" spans="1:43" s="7" customFormat="1" ht="12" hidden="1" customHeight="1" x14ac:dyDescent="0.2">
      <c r="A25" s="4" t="s">
        <v>6</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6"/>
      <c r="AK25" s="6"/>
      <c r="AL25" s="6"/>
      <c r="AM25" s="6"/>
      <c r="AN25" s="6"/>
      <c r="AO25" s="6"/>
      <c r="AP25" s="6"/>
      <c r="AQ25" s="6"/>
    </row>
    <row r="26" spans="1:43" s="9" customFormat="1" ht="12" hidden="1" customHeight="1" x14ac:dyDescent="0.2">
      <c r="A26" s="8" t="s">
        <v>14</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6"/>
      <c r="AK26" s="6"/>
      <c r="AL26" s="6"/>
      <c r="AM26" s="6"/>
      <c r="AN26" s="6"/>
      <c r="AO26" s="6"/>
      <c r="AP26" s="6"/>
      <c r="AQ26" s="6"/>
    </row>
    <row r="27" spans="1:43" s="7" customFormat="1" ht="12" hidden="1" customHeight="1" x14ac:dyDescent="0.2">
      <c r="A27" s="4" t="s">
        <v>7</v>
      </c>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6"/>
      <c r="AK27" s="6"/>
      <c r="AL27" s="6"/>
      <c r="AM27" s="6"/>
      <c r="AN27" s="6"/>
      <c r="AO27" s="6"/>
      <c r="AP27" s="6"/>
      <c r="AQ27" s="6"/>
    </row>
    <row r="28" spans="1:43" s="9" customFormat="1" ht="12" hidden="1" customHeight="1" x14ac:dyDescent="0.2">
      <c r="A28" s="8" t="s">
        <v>14</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6"/>
      <c r="AK28" s="6"/>
      <c r="AL28" s="6"/>
      <c r="AM28" s="6"/>
      <c r="AN28" s="6"/>
      <c r="AO28" s="6"/>
      <c r="AP28" s="6"/>
      <c r="AQ28" s="6"/>
    </row>
    <row r="29" spans="1:43" s="7" customFormat="1" ht="12" hidden="1" customHeight="1" x14ac:dyDescent="0.2">
      <c r="A29" s="4" t="s">
        <v>8</v>
      </c>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6"/>
      <c r="AK29" s="6"/>
      <c r="AL29" s="6"/>
      <c r="AM29" s="6"/>
      <c r="AN29" s="6"/>
      <c r="AO29" s="6"/>
      <c r="AP29" s="6"/>
      <c r="AQ29" s="6"/>
    </row>
    <row r="30" spans="1:43" s="9" customFormat="1" ht="12" hidden="1" customHeight="1" x14ac:dyDescent="0.2">
      <c r="A30" s="8" t="s">
        <v>13</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6"/>
      <c r="AK30" s="6"/>
      <c r="AL30" s="6"/>
      <c r="AM30" s="6"/>
      <c r="AN30" s="6"/>
      <c r="AO30" s="6"/>
      <c r="AP30" s="6"/>
      <c r="AQ30" s="6"/>
    </row>
    <row r="31" spans="1:43" s="7" customFormat="1" ht="12" hidden="1" customHeight="1" x14ac:dyDescent="0.2">
      <c r="A31" s="4" t="s">
        <v>9</v>
      </c>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6"/>
      <c r="AK31" s="6"/>
      <c r="AL31" s="6"/>
      <c r="AM31" s="6"/>
      <c r="AN31" s="6"/>
      <c r="AO31" s="6"/>
      <c r="AP31" s="6"/>
      <c r="AQ31" s="6"/>
    </row>
    <row r="32" spans="1:43" s="9" customFormat="1" ht="12" hidden="1" customHeight="1" x14ac:dyDescent="0.2">
      <c r="A32" s="8" t="s">
        <v>15</v>
      </c>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6"/>
      <c r="AK32" s="6"/>
      <c r="AL32" s="6"/>
      <c r="AM32" s="6"/>
      <c r="AN32" s="6"/>
      <c r="AO32" s="6"/>
      <c r="AP32" s="6"/>
      <c r="AQ32" s="6"/>
    </row>
    <row r="33" spans="1:43" s="7" customFormat="1" ht="12" hidden="1" customHeight="1" x14ac:dyDescent="0.2">
      <c r="A33" s="4" t="s">
        <v>11</v>
      </c>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6"/>
      <c r="AK33" s="6"/>
      <c r="AL33" s="6"/>
      <c r="AM33" s="6"/>
      <c r="AN33" s="6"/>
      <c r="AO33" s="6"/>
      <c r="AP33" s="6"/>
      <c r="AQ33" s="6"/>
    </row>
    <row r="34" spans="1:43" s="9" customFormat="1" ht="12" hidden="1" customHeight="1" x14ac:dyDescent="0.2">
      <c r="A34" s="8" t="s">
        <v>37</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6"/>
      <c r="AK34" s="6"/>
      <c r="AL34" s="6"/>
      <c r="AM34" s="6"/>
      <c r="AN34" s="6"/>
      <c r="AO34" s="6"/>
      <c r="AP34" s="6"/>
      <c r="AQ34" s="6"/>
    </row>
    <row r="35" spans="1:43" s="9" customFormat="1" ht="12" hidden="1" customHeight="1" x14ac:dyDescent="0.2">
      <c r="A35" s="8">
        <v>2</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6"/>
      <c r="AK35" s="6"/>
      <c r="AL35" s="6"/>
      <c r="AM35" s="6"/>
      <c r="AN35" s="6"/>
      <c r="AO35" s="6"/>
      <c r="AP35" s="6"/>
      <c r="AQ35" s="6"/>
    </row>
    <row r="36" spans="1:43" s="7" customFormat="1" ht="12" hidden="1" customHeight="1" x14ac:dyDescent="0.2">
      <c r="A36" s="4" t="s">
        <v>10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6"/>
      <c r="AK36" s="6"/>
      <c r="AL36" s="6"/>
      <c r="AM36" s="6"/>
      <c r="AN36" s="6"/>
      <c r="AO36" s="6"/>
      <c r="AP36" s="6"/>
      <c r="AQ36" s="6"/>
    </row>
    <row r="37" spans="1:43" s="9" customFormat="1" ht="12" hidden="1" customHeight="1" x14ac:dyDescent="0.2">
      <c r="A37" s="8" t="s">
        <v>13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6"/>
      <c r="AK37" s="6"/>
      <c r="AL37" s="6"/>
      <c r="AM37" s="6"/>
      <c r="AN37" s="6"/>
      <c r="AO37" s="6"/>
      <c r="AP37" s="6"/>
      <c r="AQ37" s="6"/>
    </row>
    <row r="38" spans="1:43" hidden="1" x14ac:dyDescent="0.2"/>
    <row r="39" spans="1:43" hidden="1" x14ac:dyDescent="0.2"/>
    <row r="40" spans="1:43" x14ac:dyDescent="0.2">
      <c r="A40" s="11" t="s">
        <v>25</v>
      </c>
    </row>
    <row r="41" spans="1:43" s="2" customFormat="1" ht="26.25" customHeight="1" x14ac:dyDescent="0.2">
      <c r="A41" s="12" t="s">
        <v>0</v>
      </c>
      <c r="B41" s="44" t="s">
        <v>53</v>
      </c>
    </row>
    <row r="42" spans="1:43" s="7" customFormat="1" ht="12" customHeight="1" x14ac:dyDescent="0.2">
      <c r="A42" s="4" t="s">
        <v>26</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6"/>
      <c r="AK42" s="6"/>
      <c r="AL42" s="6"/>
      <c r="AM42" s="6"/>
      <c r="AN42" s="6"/>
      <c r="AO42" s="6"/>
      <c r="AP42" s="6"/>
      <c r="AQ42" s="6"/>
    </row>
    <row r="43" spans="1:43" s="9" customFormat="1" ht="12" customHeight="1" x14ac:dyDescent="0.2">
      <c r="A43" s="8">
        <v>1</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6"/>
      <c r="AK43" s="6"/>
      <c r="AL43" s="6"/>
      <c r="AM43" s="6"/>
      <c r="AN43" s="6"/>
      <c r="AO43" s="6"/>
      <c r="AP43" s="6"/>
      <c r="AQ43" s="6"/>
    </row>
    <row r="44" spans="1:43" s="9" customFormat="1" ht="12" customHeight="1" x14ac:dyDescent="0.2">
      <c r="A44" s="8">
        <v>2</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6"/>
      <c r="AK44" s="6"/>
      <c r="AL44" s="6"/>
      <c r="AM44" s="6"/>
      <c r="AN44" s="6"/>
      <c r="AO44" s="6"/>
      <c r="AP44" s="6"/>
      <c r="AQ44" s="6"/>
    </row>
    <row r="45" spans="1:43" s="7" customFormat="1" ht="12" hidden="1" customHeight="1" x14ac:dyDescent="0.2">
      <c r="A45" s="4" t="s">
        <v>1</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6"/>
      <c r="AK45" s="6"/>
      <c r="AL45" s="6"/>
      <c r="AM45" s="6"/>
      <c r="AN45" s="6"/>
      <c r="AO45" s="6"/>
      <c r="AP45" s="6"/>
      <c r="AQ45" s="6"/>
    </row>
    <row r="46" spans="1:43" s="9" customFormat="1" ht="12" hidden="1" customHeight="1" x14ac:dyDescent="0.2">
      <c r="A46" s="8">
        <v>1</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6"/>
      <c r="AK46" s="6"/>
      <c r="AL46" s="6"/>
      <c r="AM46" s="6"/>
      <c r="AN46" s="6"/>
      <c r="AO46" s="6"/>
      <c r="AP46" s="6"/>
      <c r="AQ46" s="6"/>
    </row>
    <row r="47" spans="1:43" s="9" customFormat="1" ht="12" hidden="1" customHeight="1" x14ac:dyDescent="0.2">
      <c r="A47" s="8">
        <v>2</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6"/>
      <c r="AK47" s="6"/>
      <c r="AL47" s="6"/>
      <c r="AM47" s="6"/>
      <c r="AN47" s="6"/>
      <c r="AO47" s="6"/>
      <c r="AP47" s="6"/>
      <c r="AQ47" s="6"/>
    </row>
    <row r="48" spans="1:43" s="7" customFormat="1" ht="12" customHeight="1" x14ac:dyDescent="0.2">
      <c r="A48" s="4" t="s">
        <v>27</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6"/>
      <c r="AK48" s="6"/>
      <c r="AL48" s="6"/>
      <c r="AM48" s="6"/>
      <c r="AN48" s="6"/>
      <c r="AO48" s="6"/>
      <c r="AP48" s="6"/>
      <c r="AQ48" s="6"/>
    </row>
    <row r="49" spans="1:43" s="9" customFormat="1" ht="12" customHeight="1" x14ac:dyDescent="0.2">
      <c r="A49" s="8">
        <v>1</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6"/>
      <c r="AK49" s="6"/>
      <c r="AL49" s="6"/>
      <c r="AM49" s="6"/>
      <c r="AN49" s="6"/>
      <c r="AO49" s="6"/>
      <c r="AP49" s="6"/>
      <c r="AQ49" s="6"/>
    </row>
    <row r="50" spans="1:43" s="9" customFormat="1" ht="12" customHeight="1" x14ac:dyDescent="0.2">
      <c r="A50" s="8">
        <v>2</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6"/>
      <c r="AK50" s="6"/>
      <c r="AL50" s="6"/>
      <c r="AM50" s="6"/>
      <c r="AN50" s="6"/>
      <c r="AO50" s="6"/>
      <c r="AP50" s="6"/>
      <c r="AQ50" s="6"/>
    </row>
    <row r="51" spans="1:43" s="7" customFormat="1" ht="12" hidden="1" customHeight="1" x14ac:dyDescent="0.2">
      <c r="A51" s="4" t="s">
        <v>2</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6"/>
      <c r="AK51" s="6"/>
      <c r="AL51" s="6"/>
      <c r="AM51" s="6"/>
      <c r="AN51" s="6"/>
      <c r="AO51" s="6"/>
      <c r="AP51" s="6"/>
      <c r="AQ51" s="6"/>
    </row>
    <row r="52" spans="1:43" s="9" customFormat="1" ht="12" hidden="1" customHeight="1" x14ac:dyDescent="0.2">
      <c r="A52" s="8">
        <v>1</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6"/>
      <c r="AK52" s="6"/>
      <c r="AL52" s="6"/>
      <c r="AM52" s="6"/>
      <c r="AN52" s="6"/>
      <c r="AO52" s="6"/>
      <c r="AP52" s="6"/>
      <c r="AQ52" s="6"/>
    </row>
    <row r="53" spans="1:43" s="9" customFormat="1" ht="12" hidden="1" customHeight="1" x14ac:dyDescent="0.2">
      <c r="A53" s="8">
        <v>2</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6"/>
      <c r="AK53" s="6"/>
      <c r="AL53" s="6"/>
      <c r="AM53" s="6"/>
      <c r="AN53" s="6"/>
      <c r="AO53" s="6"/>
      <c r="AP53" s="6"/>
      <c r="AQ53" s="6"/>
    </row>
    <row r="54" spans="1:43" s="7" customFormat="1" ht="12" customHeight="1" x14ac:dyDescent="0.2">
      <c r="A54" s="4" t="s">
        <v>3</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6"/>
      <c r="AK54" s="6"/>
      <c r="AL54" s="6"/>
      <c r="AM54" s="6"/>
      <c r="AN54" s="6"/>
      <c r="AO54" s="6"/>
      <c r="AP54" s="6"/>
      <c r="AQ54" s="6"/>
    </row>
    <row r="55" spans="1:43" s="9" customFormat="1" ht="12" customHeight="1" x14ac:dyDescent="0.2">
      <c r="A55" s="8">
        <v>1</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6"/>
      <c r="AK55" s="6"/>
      <c r="AL55" s="6"/>
      <c r="AM55" s="6"/>
      <c r="AN55" s="6"/>
      <c r="AO55" s="6"/>
      <c r="AP55" s="6"/>
      <c r="AQ55" s="6"/>
    </row>
    <row r="56" spans="1:43" s="9" customFormat="1" ht="12" customHeight="1" x14ac:dyDescent="0.2">
      <c r="A56" s="8">
        <v>2</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6"/>
      <c r="AK56" s="6"/>
      <c r="AL56" s="6"/>
      <c r="AM56" s="6"/>
      <c r="AN56" s="6"/>
      <c r="AO56" s="6"/>
      <c r="AP56" s="6"/>
      <c r="AQ56" s="6"/>
    </row>
    <row r="57" spans="1:43" s="7" customFormat="1" ht="12" customHeight="1" x14ac:dyDescent="0.2">
      <c r="A57" s="4" t="s">
        <v>4</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6"/>
      <c r="AK57" s="6"/>
      <c r="AL57" s="6"/>
      <c r="AM57" s="6"/>
      <c r="AN57" s="6"/>
      <c r="AO57" s="6"/>
      <c r="AP57" s="6"/>
      <c r="AQ57" s="6"/>
    </row>
    <row r="58" spans="1:43" s="9" customFormat="1" ht="12" customHeight="1" x14ac:dyDescent="0.2">
      <c r="A58" s="8" t="s">
        <v>37</v>
      </c>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6"/>
      <c r="AK58" s="6"/>
      <c r="AL58" s="6"/>
      <c r="AM58" s="6"/>
      <c r="AN58" s="6"/>
      <c r="AO58" s="6"/>
      <c r="AP58" s="6"/>
      <c r="AQ58" s="6"/>
    </row>
    <row r="59" spans="1:43" s="9" customFormat="1" ht="12" hidden="1" customHeight="1" x14ac:dyDescent="0.2">
      <c r="A59" s="8">
        <v>2</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6"/>
      <c r="AK59" s="6"/>
      <c r="AL59" s="6"/>
      <c r="AM59" s="6"/>
      <c r="AN59" s="6"/>
      <c r="AO59" s="6"/>
      <c r="AP59" s="6"/>
      <c r="AQ59" s="6"/>
    </row>
    <row r="60" spans="1:43" s="7" customFormat="1" ht="12" customHeight="1" x14ac:dyDescent="0.2">
      <c r="A60" s="4" t="s">
        <v>5</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6"/>
      <c r="AK60" s="6"/>
      <c r="AL60" s="6"/>
      <c r="AM60" s="6"/>
      <c r="AN60" s="6"/>
      <c r="AO60" s="6"/>
      <c r="AP60" s="6"/>
      <c r="AQ60" s="6"/>
    </row>
    <row r="61" spans="1:43" s="9" customFormat="1" ht="12" customHeight="1" x14ac:dyDescent="0.2">
      <c r="A61" s="8" t="s">
        <v>37</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6"/>
      <c r="AK61" s="6"/>
      <c r="AL61" s="6"/>
      <c r="AM61" s="6"/>
      <c r="AN61" s="6"/>
      <c r="AO61" s="6"/>
      <c r="AP61" s="6"/>
      <c r="AQ61" s="6"/>
    </row>
    <row r="62" spans="1:43" s="9" customFormat="1" ht="12" hidden="1" customHeight="1" x14ac:dyDescent="0.2">
      <c r="A62" s="8">
        <v>2</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6"/>
      <c r="AK62" s="6"/>
      <c r="AL62" s="6"/>
      <c r="AM62" s="6"/>
      <c r="AN62" s="6"/>
      <c r="AO62" s="6"/>
      <c r="AP62" s="6"/>
      <c r="AQ62" s="6"/>
    </row>
    <row r="63" spans="1:43" s="7" customFormat="1" ht="12" customHeight="1" x14ac:dyDescent="0.2">
      <c r="A63" s="4" t="s">
        <v>6</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6"/>
      <c r="AK63" s="6"/>
      <c r="AL63" s="6"/>
      <c r="AM63" s="6"/>
      <c r="AN63" s="6"/>
      <c r="AO63" s="6"/>
      <c r="AP63" s="6"/>
      <c r="AQ63" s="6"/>
    </row>
    <row r="64" spans="1:43" s="9" customFormat="1" ht="12" customHeight="1" x14ac:dyDescent="0.2">
      <c r="A64" s="8" t="s">
        <v>14</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6"/>
      <c r="AK64" s="6"/>
      <c r="AL64" s="6"/>
      <c r="AM64" s="6"/>
      <c r="AN64" s="6"/>
      <c r="AO64" s="6"/>
      <c r="AP64" s="6"/>
      <c r="AQ64" s="6"/>
    </row>
    <row r="65" spans="1:43" s="7" customFormat="1" ht="12" customHeight="1" x14ac:dyDescent="0.2">
      <c r="A65" s="4" t="s">
        <v>7</v>
      </c>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6"/>
      <c r="AK65" s="6"/>
      <c r="AL65" s="6"/>
      <c r="AM65" s="6"/>
      <c r="AN65" s="6"/>
      <c r="AO65" s="6"/>
      <c r="AP65" s="6"/>
      <c r="AQ65" s="6"/>
    </row>
    <row r="66" spans="1:43" s="9" customFormat="1" ht="12" customHeight="1" x14ac:dyDescent="0.2">
      <c r="A66" s="8" t="s">
        <v>14</v>
      </c>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6"/>
      <c r="AK66" s="6"/>
      <c r="AL66" s="6"/>
      <c r="AM66" s="6"/>
      <c r="AN66" s="6"/>
      <c r="AO66" s="6"/>
      <c r="AP66" s="6"/>
      <c r="AQ66" s="6"/>
    </row>
    <row r="67" spans="1:43" s="7" customFormat="1" ht="12" customHeight="1" x14ac:dyDescent="0.2">
      <c r="A67" s="4" t="s">
        <v>8</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6"/>
      <c r="AK67" s="6"/>
      <c r="AL67" s="6"/>
      <c r="AM67" s="6"/>
      <c r="AN67" s="6"/>
      <c r="AO67" s="6"/>
      <c r="AP67" s="6"/>
      <c r="AQ67" s="6"/>
    </row>
    <row r="68" spans="1:43" s="9" customFormat="1" ht="12" customHeight="1" x14ac:dyDescent="0.2">
      <c r="A68" s="8" t="s">
        <v>13</v>
      </c>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6"/>
      <c r="AK68" s="6"/>
      <c r="AL68" s="6"/>
      <c r="AM68" s="6"/>
      <c r="AN68" s="6"/>
      <c r="AO68" s="6"/>
      <c r="AP68" s="6"/>
      <c r="AQ68" s="6"/>
    </row>
    <row r="69" spans="1:43" s="7" customFormat="1" ht="12" customHeight="1" x14ac:dyDescent="0.2">
      <c r="A69" s="4" t="s">
        <v>9</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6"/>
      <c r="AK69" s="6"/>
      <c r="AL69" s="6"/>
      <c r="AM69" s="6"/>
      <c r="AN69" s="6"/>
      <c r="AO69" s="6"/>
      <c r="AP69" s="6"/>
      <c r="AQ69" s="6"/>
    </row>
    <row r="70" spans="1:43" s="9" customFormat="1" ht="12" customHeight="1" x14ac:dyDescent="0.2">
      <c r="A70" s="8" t="s">
        <v>15</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6"/>
      <c r="AK70" s="6"/>
      <c r="AL70" s="6"/>
      <c r="AM70" s="6"/>
      <c r="AN70" s="6"/>
      <c r="AO70" s="6"/>
      <c r="AP70" s="6"/>
      <c r="AQ70" s="6"/>
    </row>
    <row r="71" spans="1:43" s="7" customFormat="1" ht="12" customHeight="1" x14ac:dyDescent="0.2">
      <c r="A71" s="4" t="s">
        <v>11</v>
      </c>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6"/>
      <c r="AK71" s="6"/>
      <c r="AL71" s="6"/>
      <c r="AM71" s="6"/>
      <c r="AN71" s="6"/>
      <c r="AO71" s="6"/>
      <c r="AP71" s="6"/>
      <c r="AQ71" s="6"/>
    </row>
    <row r="72" spans="1:43" s="9" customFormat="1" ht="12" customHeight="1" x14ac:dyDescent="0.2">
      <c r="A72" s="8" t="s">
        <v>37</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6"/>
      <c r="AK72" s="6"/>
      <c r="AL72" s="6"/>
      <c r="AM72" s="6"/>
      <c r="AN72" s="6"/>
      <c r="AO72" s="6"/>
      <c r="AP72" s="6"/>
      <c r="AQ72" s="6"/>
    </row>
    <row r="73" spans="1:43" s="9" customFormat="1" ht="12" hidden="1" customHeight="1" x14ac:dyDescent="0.2">
      <c r="A73" s="8">
        <v>2</v>
      </c>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6"/>
      <c r="AK73" s="6"/>
      <c r="AL73" s="6"/>
      <c r="AM73" s="6"/>
      <c r="AN73" s="6"/>
      <c r="AO73" s="6"/>
      <c r="AP73" s="6"/>
      <c r="AQ73" s="6"/>
    </row>
    <row r="74" spans="1:43" s="7" customFormat="1" ht="12" customHeight="1" x14ac:dyDescent="0.2">
      <c r="A74" s="4" t="s">
        <v>10</v>
      </c>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6"/>
      <c r="AK74" s="6"/>
      <c r="AL74" s="6"/>
      <c r="AM74" s="6"/>
      <c r="AN74" s="6"/>
      <c r="AO74" s="6"/>
      <c r="AP74" s="6"/>
      <c r="AQ74" s="6"/>
    </row>
    <row r="75" spans="1:43" s="9" customFormat="1" ht="12" customHeight="1" x14ac:dyDescent="0.2">
      <c r="A75" s="8" t="s">
        <v>13</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6"/>
      <c r="AK75" s="6"/>
      <c r="AL75" s="6"/>
      <c r="AM75" s="6"/>
      <c r="AN75" s="6"/>
      <c r="AO75" s="6"/>
      <c r="AP75" s="6"/>
      <c r="AQ75" s="6"/>
    </row>
    <row r="76" spans="1:43" s="9" customFormat="1" ht="12" customHeight="1" x14ac:dyDescent="0.2">
      <c r="A76" s="8"/>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6"/>
      <c r="AK76" s="6"/>
      <c r="AL76" s="6"/>
      <c r="AM76" s="6"/>
      <c r="AN76" s="6"/>
      <c r="AO76" s="6"/>
      <c r="AP76" s="6"/>
      <c r="AQ76" s="6"/>
    </row>
    <row r="77" spans="1:43" s="9" customFormat="1" ht="12" customHeight="1" x14ac:dyDescent="0.2">
      <c r="A77" s="16"/>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6"/>
      <c r="AK77" s="6"/>
      <c r="AL77" s="6"/>
      <c r="AM77" s="6"/>
      <c r="AN77" s="6"/>
      <c r="AO77" s="6"/>
      <c r="AP77" s="6"/>
      <c r="AQ77" s="6"/>
    </row>
    <row r="78" spans="1:43" x14ac:dyDescent="0.2">
      <c r="A78" s="1" t="s">
        <v>28</v>
      </c>
    </row>
    <row r="79" spans="1:43" s="6" customFormat="1" ht="12.75" customHeight="1" x14ac:dyDescent="0.2">
      <c r="A79" s="13" t="s">
        <v>17</v>
      </c>
    </row>
    <row r="80" spans="1:43" s="6" customFormat="1" ht="12.75" customHeight="1" x14ac:dyDescent="0.2">
      <c r="A80" s="14" t="s">
        <v>18</v>
      </c>
    </row>
    <row r="81" spans="1:1" s="6" customFormat="1" ht="12.75" customHeight="1" x14ac:dyDescent="0.2">
      <c r="A81" s="14" t="s">
        <v>19</v>
      </c>
    </row>
    <row r="82" spans="1:1" s="6" customFormat="1" ht="12.75" customHeight="1" x14ac:dyDescent="0.2">
      <c r="A82" s="14" t="s">
        <v>20</v>
      </c>
    </row>
    <row r="83" spans="1:1" s="6" customFormat="1" ht="12.75" customHeight="1" x14ac:dyDescent="0.2">
      <c r="A83" s="14" t="s">
        <v>21</v>
      </c>
    </row>
    <row r="84" spans="1:1" s="6" customFormat="1" ht="12.75" customHeight="1" x14ac:dyDescent="0.2">
      <c r="A84" s="14" t="s">
        <v>22</v>
      </c>
    </row>
    <row r="85" spans="1:1" s="6" customFormat="1" ht="12.75" customHeight="1" x14ac:dyDescent="0.2">
      <c r="A85" s="15" t="s">
        <v>23</v>
      </c>
    </row>
    <row r="86" spans="1:1" s="6" customFormat="1" ht="12.75" customHeight="1" x14ac:dyDescent="0.2"/>
    <row r="88" spans="1:1" x14ac:dyDescent="0.2">
      <c r="A88" s="17" t="s">
        <v>29</v>
      </c>
    </row>
    <row r="89" spans="1:1" ht="12.75" customHeight="1" x14ac:dyDescent="0.2">
      <c r="A89" s="27" t="s">
        <v>30</v>
      </c>
    </row>
    <row r="90" spans="1:1" ht="12.75" customHeight="1" x14ac:dyDescent="0.2">
      <c r="A90" s="28" t="s">
        <v>31</v>
      </c>
    </row>
    <row r="91" spans="1:1" x14ac:dyDescent="0.2">
      <c r="A91" s="26" t="s">
        <v>32</v>
      </c>
    </row>
    <row r="92" spans="1:1" x14ac:dyDescent="0.2">
      <c r="A92" s="26" t="s">
        <v>33</v>
      </c>
    </row>
    <row r="93" spans="1:1" x14ac:dyDescent="0.2">
      <c r="A93" s="18" t="s">
        <v>34</v>
      </c>
    </row>
    <row r="94" spans="1:1" x14ac:dyDescent="0.2">
      <c r="A94" s="26" t="s">
        <v>35</v>
      </c>
    </row>
    <row r="96" spans="1:1" ht="13.5" thickBot="1" x14ac:dyDescent="0.25">
      <c r="A96" s="42" t="s">
        <v>24</v>
      </c>
    </row>
    <row r="97" spans="1:1" ht="12.75" customHeight="1" x14ac:dyDescent="0.2">
      <c r="A97" s="277" t="s">
        <v>36</v>
      </c>
    </row>
    <row r="98" spans="1:1" x14ac:dyDescent="0.2">
      <c r="A98" s="278"/>
    </row>
    <row r="99" spans="1:1" x14ac:dyDescent="0.2">
      <c r="A99" s="278"/>
    </row>
    <row r="100" spans="1:1" x14ac:dyDescent="0.2">
      <c r="A100" s="278"/>
    </row>
    <row r="101" spans="1:1" x14ac:dyDescent="0.2">
      <c r="A101" s="278"/>
    </row>
    <row r="102" spans="1:1" ht="13.5" thickBot="1" x14ac:dyDescent="0.25">
      <c r="A102" s="279"/>
    </row>
  </sheetData>
  <mergeCells count="1">
    <mergeCell ref="A97:A102"/>
  </mergeCells>
  <pageMargins left="0.75" right="0.75" top="1" bottom="1" header="0.5" footer="0.5"/>
  <pageSetup paperSize="9" orientation="portrait" horizontalDpi="4294967295" verticalDpi="4294967295"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K48"/>
  <sheetViews>
    <sheetView showGridLines="0" zoomScaleNormal="100" workbookViewId="0">
      <pane xSplit="1" ySplit="3" topLeftCell="B4" activePane="bottomRight" state="frozen"/>
      <selection pane="topRight" activeCell="B1" sqref="B1"/>
      <selection pane="bottomLeft" activeCell="A3" sqref="A3"/>
      <selection pane="bottomRight" activeCell="D18" sqref="D18"/>
    </sheetView>
  </sheetViews>
  <sheetFormatPr defaultColWidth="9.140625" defaultRowHeight="12.75" x14ac:dyDescent="0.2"/>
  <cols>
    <col min="1" max="1" width="50.42578125" style="1" customWidth="1"/>
    <col min="2" max="4" width="10" style="1" customWidth="1"/>
    <col min="5" max="16384" width="9.140625" style="1"/>
  </cols>
  <sheetData>
    <row r="1" spans="1:37" x14ac:dyDescent="0.2">
      <c r="A1" s="10" t="s">
        <v>12</v>
      </c>
      <c r="B1" s="5"/>
      <c r="C1" s="5"/>
      <c r="D1" s="5"/>
      <c r="E1" s="5"/>
      <c r="F1" s="5"/>
      <c r="G1" s="5"/>
      <c r="H1" s="5"/>
      <c r="I1" s="5"/>
      <c r="J1" s="5"/>
      <c r="K1" s="5"/>
      <c r="L1" s="5"/>
      <c r="M1" s="5"/>
    </row>
    <row r="2" spans="1:37" x14ac:dyDescent="0.2">
      <c r="A2" s="11" t="s">
        <v>38</v>
      </c>
    </row>
    <row r="3" spans="1:37" s="2" customFormat="1" ht="26.25" customHeight="1" x14ac:dyDescent="0.2">
      <c r="A3" s="12" t="s">
        <v>0</v>
      </c>
      <c r="B3" s="38" t="e">
        <f>'BAR BB| Open rates'!#REF!</f>
        <v>#REF!</v>
      </c>
      <c r="C3" s="38" t="e">
        <f>'BAR BB| Open rates'!#REF!</f>
        <v>#REF!</v>
      </c>
      <c r="D3" s="38" t="s">
        <v>60</v>
      </c>
    </row>
    <row r="4" spans="1:37" s="7" customFormat="1" ht="12" customHeight="1" x14ac:dyDescent="0.2">
      <c r="A4" s="4" t="s">
        <v>26</v>
      </c>
      <c r="B4" s="35"/>
      <c r="C4" s="35"/>
      <c r="D4" s="35"/>
      <c r="E4" s="1"/>
      <c r="F4" s="1"/>
      <c r="G4" s="1"/>
      <c r="H4" s="1"/>
      <c r="I4" s="1"/>
      <c r="J4" s="1"/>
      <c r="K4" s="1"/>
      <c r="L4" s="1"/>
      <c r="M4" s="1"/>
      <c r="N4" s="1"/>
      <c r="O4" s="1"/>
      <c r="P4" s="1"/>
      <c r="Q4" s="1"/>
      <c r="R4" s="1"/>
      <c r="S4" s="1"/>
      <c r="T4" s="1"/>
      <c r="U4" s="1"/>
      <c r="V4" s="1"/>
      <c r="W4" s="1"/>
      <c r="X4" s="1"/>
      <c r="Y4" s="1"/>
      <c r="Z4" s="1"/>
      <c r="AA4" s="1"/>
      <c r="AB4" s="1"/>
      <c r="AC4" s="1"/>
      <c r="AD4" s="6"/>
      <c r="AE4" s="6"/>
      <c r="AF4" s="6"/>
      <c r="AG4" s="6"/>
      <c r="AH4" s="6"/>
      <c r="AI4" s="6"/>
      <c r="AJ4" s="6"/>
      <c r="AK4" s="6"/>
    </row>
    <row r="5" spans="1:37" s="9" customFormat="1" ht="12" customHeight="1" x14ac:dyDescent="0.2">
      <c r="A5" s="8">
        <v>1</v>
      </c>
      <c r="B5" s="34" t="e">
        <f>'BAR BB| Open rates'!#REF!*0.9+2600</f>
        <v>#REF!</v>
      </c>
      <c r="C5" s="34" t="e">
        <f>'BAR BB| Open rates'!#REF!*0.9+2600</f>
        <v>#REF!</v>
      </c>
      <c r="D5" s="34" t="e">
        <f>'BAR BB| Open rates'!#REF!*0.9+2600</f>
        <v>#REF!</v>
      </c>
      <c r="E5" s="1"/>
      <c r="F5" s="1"/>
      <c r="G5" s="1"/>
      <c r="H5" s="1"/>
      <c r="I5" s="1"/>
      <c r="J5" s="1"/>
      <c r="K5" s="1"/>
      <c r="L5" s="1"/>
      <c r="M5" s="1"/>
      <c r="N5" s="1"/>
      <c r="O5" s="1"/>
      <c r="P5" s="1"/>
      <c r="Q5" s="1"/>
      <c r="R5" s="1"/>
      <c r="S5" s="1"/>
      <c r="T5" s="1"/>
      <c r="U5" s="1"/>
      <c r="V5" s="1"/>
      <c r="W5" s="1"/>
      <c r="X5" s="1"/>
      <c r="Y5" s="1"/>
      <c r="Z5" s="1"/>
      <c r="AA5" s="1"/>
      <c r="AB5" s="1"/>
      <c r="AC5" s="1"/>
      <c r="AD5" s="6"/>
      <c r="AE5" s="6"/>
      <c r="AF5" s="6"/>
      <c r="AG5" s="6"/>
      <c r="AH5" s="6"/>
      <c r="AI5" s="6"/>
      <c r="AJ5" s="6"/>
      <c r="AK5" s="6"/>
    </row>
    <row r="6" spans="1:37" s="9" customFormat="1" ht="12" customHeight="1" x14ac:dyDescent="0.2">
      <c r="A6" s="8">
        <v>2</v>
      </c>
      <c r="B6" s="34" t="e">
        <f>'BAR BB| Open rates'!#REF!*0.9+5200</f>
        <v>#REF!</v>
      </c>
      <c r="C6" s="34" t="e">
        <f>'BAR BB| Open rates'!#REF!*0.9+5200</f>
        <v>#REF!</v>
      </c>
      <c r="D6" s="34" t="e">
        <f>'BAR BB| Open rates'!#REF!*0.9+5200</f>
        <v>#REF!</v>
      </c>
      <c r="E6" s="1"/>
      <c r="F6" s="1"/>
      <c r="G6" s="1"/>
      <c r="H6" s="1"/>
      <c r="I6" s="1"/>
      <c r="J6" s="1"/>
      <c r="K6" s="1"/>
      <c r="L6" s="1"/>
      <c r="M6" s="1"/>
      <c r="N6" s="1"/>
      <c r="O6" s="1"/>
      <c r="P6" s="1"/>
      <c r="Q6" s="1"/>
      <c r="R6" s="1"/>
      <c r="S6" s="1"/>
      <c r="T6" s="1"/>
      <c r="U6" s="1"/>
      <c r="V6" s="1"/>
      <c r="W6" s="1"/>
      <c r="X6" s="1"/>
      <c r="Y6" s="1"/>
      <c r="Z6" s="1"/>
      <c r="AA6" s="1"/>
      <c r="AB6" s="1"/>
      <c r="AC6" s="1"/>
      <c r="AD6" s="6"/>
      <c r="AE6" s="6"/>
      <c r="AF6" s="6"/>
      <c r="AG6" s="6"/>
      <c r="AH6" s="6"/>
      <c r="AI6" s="6"/>
      <c r="AJ6" s="6"/>
      <c r="AK6" s="6"/>
    </row>
    <row r="7" spans="1:37" s="7" customFormat="1" ht="12" customHeight="1" x14ac:dyDescent="0.2">
      <c r="A7" s="4" t="s">
        <v>27</v>
      </c>
      <c r="B7" s="35"/>
      <c r="C7" s="35"/>
      <c r="D7" s="35"/>
      <c r="E7" s="1"/>
      <c r="F7" s="1"/>
      <c r="G7" s="1"/>
      <c r="H7" s="1"/>
      <c r="I7" s="1"/>
      <c r="J7" s="1"/>
      <c r="K7" s="1"/>
      <c r="L7" s="1"/>
      <c r="M7" s="1"/>
      <c r="N7" s="1"/>
      <c r="O7" s="1"/>
      <c r="P7" s="1"/>
      <c r="Q7" s="1"/>
      <c r="R7" s="1"/>
      <c r="S7" s="1"/>
      <c r="T7" s="1"/>
      <c r="U7" s="1"/>
      <c r="V7" s="1"/>
      <c r="W7" s="1"/>
      <c r="X7" s="1"/>
      <c r="Y7" s="1"/>
      <c r="Z7" s="1"/>
      <c r="AA7" s="1"/>
      <c r="AB7" s="1"/>
      <c r="AC7" s="1"/>
      <c r="AD7" s="6"/>
      <c r="AE7" s="6"/>
      <c r="AF7" s="6"/>
      <c r="AG7" s="6"/>
      <c r="AH7" s="6"/>
      <c r="AI7" s="6"/>
      <c r="AJ7" s="6"/>
      <c r="AK7" s="6"/>
    </row>
    <row r="8" spans="1:37" s="9" customFormat="1" ht="12" customHeight="1" x14ac:dyDescent="0.2">
      <c r="A8" s="8">
        <v>1</v>
      </c>
      <c r="B8" s="34" t="e">
        <f>'BAR BB| Open rates'!#REF!*0.9+2600</f>
        <v>#REF!</v>
      </c>
      <c r="C8" s="34" t="e">
        <f>'BAR BB| Open rates'!#REF!*0.9+2600</f>
        <v>#REF!</v>
      </c>
      <c r="D8" s="34" t="e">
        <f>'BAR BB| Open rates'!#REF!*0.9+2600</f>
        <v>#REF!</v>
      </c>
      <c r="E8" s="1"/>
      <c r="F8" s="1"/>
      <c r="G8" s="1"/>
      <c r="H8" s="1"/>
      <c r="I8" s="1"/>
      <c r="J8" s="1"/>
      <c r="K8" s="1"/>
      <c r="L8" s="1"/>
      <c r="M8" s="1"/>
      <c r="N8" s="1"/>
      <c r="O8" s="1"/>
      <c r="P8" s="1"/>
      <c r="Q8" s="1"/>
      <c r="R8" s="1"/>
      <c r="S8" s="1"/>
      <c r="T8" s="1"/>
      <c r="U8" s="1"/>
      <c r="V8" s="1"/>
      <c r="W8" s="1"/>
      <c r="X8" s="1"/>
      <c r="Y8" s="1"/>
      <c r="Z8" s="1"/>
      <c r="AA8" s="1"/>
      <c r="AB8" s="1"/>
      <c r="AC8" s="1"/>
      <c r="AD8" s="6"/>
      <c r="AE8" s="6"/>
      <c r="AF8" s="6"/>
      <c r="AG8" s="6"/>
      <c r="AH8" s="6"/>
      <c r="AI8" s="6"/>
      <c r="AJ8" s="6"/>
      <c r="AK8" s="6"/>
    </row>
    <row r="9" spans="1:37" s="9" customFormat="1" ht="12" customHeight="1" x14ac:dyDescent="0.2">
      <c r="A9" s="8">
        <v>2</v>
      </c>
      <c r="B9" s="34" t="e">
        <f>'BAR BB| Open rates'!#REF!*0.9+5200</f>
        <v>#REF!</v>
      </c>
      <c r="C9" s="34" t="e">
        <f>'BAR BB| Open rates'!#REF!*0.9+5200</f>
        <v>#REF!</v>
      </c>
      <c r="D9" s="34" t="e">
        <f>'BAR BB| Open rates'!#REF!*0.9+5200</f>
        <v>#REF!</v>
      </c>
      <c r="E9" s="1"/>
      <c r="F9" s="1"/>
      <c r="G9" s="1"/>
      <c r="H9" s="1"/>
      <c r="I9" s="1"/>
      <c r="J9" s="1"/>
      <c r="K9" s="1"/>
      <c r="L9" s="1"/>
      <c r="M9" s="1"/>
      <c r="N9" s="1"/>
      <c r="O9" s="1"/>
      <c r="P9" s="1"/>
      <c r="Q9" s="1"/>
      <c r="R9" s="1"/>
      <c r="S9" s="1"/>
      <c r="T9" s="1"/>
      <c r="U9" s="1"/>
      <c r="V9" s="1"/>
      <c r="W9" s="1"/>
      <c r="X9" s="1"/>
      <c r="Y9" s="1"/>
      <c r="Z9" s="1"/>
      <c r="AA9" s="1"/>
      <c r="AB9" s="1"/>
      <c r="AC9" s="1"/>
      <c r="AD9" s="6"/>
      <c r="AE9" s="6"/>
      <c r="AF9" s="6"/>
      <c r="AG9" s="6"/>
      <c r="AH9" s="6"/>
      <c r="AI9" s="6"/>
      <c r="AJ9" s="6"/>
      <c r="AK9" s="6"/>
    </row>
    <row r="10" spans="1:37" s="7" customFormat="1" ht="12" customHeight="1" x14ac:dyDescent="0.2">
      <c r="A10" s="4" t="s">
        <v>3</v>
      </c>
      <c r="B10" s="35"/>
      <c r="C10" s="35"/>
      <c r="D10" s="35"/>
      <c r="E10" s="1"/>
      <c r="F10" s="1"/>
      <c r="G10" s="1"/>
      <c r="H10" s="1"/>
      <c r="I10" s="1"/>
      <c r="J10" s="1"/>
      <c r="K10" s="1"/>
      <c r="L10" s="1"/>
      <c r="M10" s="1"/>
      <c r="N10" s="1"/>
      <c r="O10" s="1"/>
      <c r="P10" s="1"/>
      <c r="Q10" s="1"/>
      <c r="R10" s="1"/>
      <c r="S10" s="1"/>
      <c r="T10" s="1"/>
      <c r="U10" s="1"/>
      <c r="V10" s="1"/>
      <c r="W10" s="1"/>
      <c r="X10" s="1"/>
      <c r="Y10" s="1"/>
      <c r="Z10" s="1"/>
      <c r="AA10" s="1"/>
      <c r="AB10" s="1"/>
      <c r="AC10" s="1"/>
      <c r="AD10" s="6"/>
      <c r="AE10" s="6"/>
      <c r="AF10" s="6"/>
      <c r="AG10" s="6"/>
      <c r="AH10" s="6"/>
      <c r="AI10" s="6"/>
      <c r="AJ10" s="6"/>
      <c r="AK10" s="6"/>
    </row>
    <row r="11" spans="1:37" s="9" customFormat="1" ht="12" customHeight="1" x14ac:dyDescent="0.2">
      <c r="A11" s="8">
        <v>1</v>
      </c>
      <c r="B11" s="34" t="e">
        <f>'BAR BB| Open rates'!#REF!*0.9+2600</f>
        <v>#REF!</v>
      </c>
      <c r="C11" s="34" t="e">
        <f>'BAR BB| Open rates'!#REF!*0.9+2600</f>
        <v>#REF!</v>
      </c>
      <c r="D11" s="34" t="e">
        <f>'BAR BB| Open rates'!#REF!*0.9+2600</f>
        <v>#REF!</v>
      </c>
      <c r="E11" s="1"/>
      <c r="F11" s="1"/>
      <c r="G11" s="1"/>
      <c r="H11" s="1"/>
      <c r="I11" s="1"/>
      <c r="J11" s="1"/>
      <c r="K11" s="1"/>
      <c r="L11" s="1"/>
      <c r="M11" s="1"/>
      <c r="N11" s="1"/>
      <c r="O11" s="1"/>
      <c r="P11" s="1"/>
      <c r="Q11" s="1"/>
      <c r="R11" s="1"/>
      <c r="S11" s="1"/>
      <c r="T11" s="1"/>
      <c r="U11" s="1"/>
      <c r="V11" s="1"/>
      <c r="W11" s="1"/>
      <c r="X11" s="1"/>
      <c r="Y11" s="1"/>
      <c r="Z11" s="1"/>
      <c r="AA11" s="1"/>
      <c r="AB11" s="1"/>
      <c r="AC11" s="1"/>
      <c r="AD11" s="6"/>
      <c r="AE11" s="6"/>
      <c r="AF11" s="6"/>
      <c r="AG11" s="6"/>
      <c r="AH11" s="6"/>
      <c r="AI11" s="6"/>
      <c r="AJ11" s="6"/>
      <c r="AK11" s="6"/>
    </row>
    <row r="12" spans="1:37" s="9" customFormat="1" ht="12" customHeight="1" x14ac:dyDescent="0.2">
      <c r="A12" s="8">
        <v>2</v>
      </c>
      <c r="B12" s="34" t="e">
        <f>'BAR BB| Open rates'!#REF!*0.9+5200</f>
        <v>#REF!</v>
      </c>
      <c r="C12" s="34" t="e">
        <f>'BAR BB| Open rates'!#REF!*0.9+5200</f>
        <v>#REF!</v>
      </c>
      <c r="D12" s="34" t="e">
        <f>'BAR BB| Open rates'!#REF!*0.9+5200</f>
        <v>#REF!</v>
      </c>
      <c r="E12" s="1"/>
      <c r="F12" s="1"/>
      <c r="G12" s="1"/>
      <c r="H12" s="1"/>
      <c r="I12" s="1"/>
      <c r="J12" s="1"/>
      <c r="K12" s="1"/>
      <c r="L12" s="1"/>
      <c r="M12" s="1"/>
      <c r="N12" s="1"/>
      <c r="O12" s="1"/>
      <c r="P12" s="1"/>
      <c r="Q12" s="1"/>
      <c r="R12" s="1"/>
      <c r="S12" s="1"/>
      <c r="T12" s="1"/>
      <c r="U12" s="1"/>
      <c r="V12" s="1"/>
      <c r="W12" s="1"/>
      <c r="X12" s="1"/>
      <c r="Y12" s="1"/>
      <c r="Z12" s="1"/>
      <c r="AA12" s="1"/>
      <c r="AB12" s="1"/>
      <c r="AC12" s="1"/>
      <c r="AD12" s="6"/>
      <c r="AE12" s="6"/>
      <c r="AF12" s="6"/>
      <c r="AG12" s="6"/>
      <c r="AH12" s="6"/>
      <c r="AI12" s="6"/>
      <c r="AJ12" s="6"/>
      <c r="AK12" s="6"/>
    </row>
    <row r="13" spans="1:37" x14ac:dyDescent="0.2">
      <c r="B13" s="32"/>
      <c r="C13" s="32"/>
      <c r="D13" s="32"/>
    </row>
    <row r="14" spans="1:37" x14ac:dyDescent="0.2">
      <c r="B14" s="32"/>
      <c r="C14" s="32"/>
      <c r="D14" s="32"/>
    </row>
    <row r="15" spans="1:37" x14ac:dyDescent="0.2">
      <c r="A15" s="11" t="s">
        <v>39</v>
      </c>
      <c r="B15" s="39"/>
      <c r="C15" s="39"/>
      <c r="D15" s="39"/>
    </row>
    <row r="16" spans="1:37" s="33" customFormat="1" ht="26.25" customHeight="1" x14ac:dyDescent="0.2">
      <c r="A16" s="40" t="s">
        <v>0</v>
      </c>
      <c r="B16" s="82" t="e">
        <f>B3</f>
        <v>#REF!</v>
      </c>
      <c r="C16" s="82" t="e">
        <f>C3</f>
        <v>#REF!</v>
      </c>
      <c r="D16" s="82" t="str">
        <f>D3</f>
        <v>10.12.202-15.12.2020</v>
      </c>
    </row>
    <row r="17" spans="1:37" s="36" customFormat="1" ht="12" customHeight="1" x14ac:dyDescent="0.2">
      <c r="A17" s="43" t="s">
        <v>26</v>
      </c>
      <c r="E17" s="33"/>
      <c r="F17" s="33"/>
      <c r="G17" s="33"/>
      <c r="H17" s="33"/>
      <c r="I17" s="33"/>
      <c r="J17" s="33"/>
      <c r="K17" s="33"/>
      <c r="L17" s="33"/>
      <c r="M17" s="33"/>
      <c r="N17" s="33"/>
      <c r="O17" s="33"/>
      <c r="P17" s="33"/>
      <c r="Q17" s="33"/>
      <c r="R17" s="33"/>
      <c r="S17" s="33"/>
      <c r="T17" s="33"/>
      <c r="U17" s="33"/>
      <c r="V17" s="33"/>
      <c r="W17" s="33"/>
      <c r="X17" s="33"/>
      <c r="Y17" s="33"/>
      <c r="Z17" s="33"/>
      <c r="AA17" s="33"/>
      <c r="AB17" s="33"/>
      <c r="AC17" s="33"/>
    </row>
    <row r="18" spans="1:37" s="9" customFormat="1" ht="12" customHeight="1" x14ac:dyDescent="0.2">
      <c r="A18" s="8">
        <v>1</v>
      </c>
      <c r="B18" s="19" t="e">
        <f t="shared" ref="B18:D19" si="0">B5*0.87+25</f>
        <v>#REF!</v>
      </c>
      <c r="C18" s="19" t="e">
        <f t="shared" si="0"/>
        <v>#REF!</v>
      </c>
      <c r="D18" s="19" t="e">
        <f t="shared" si="0"/>
        <v>#REF!</v>
      </c>
      <c r="E18" s="1"/>
      <c r="F18" s="1"/>
      <c r="G18" s="1"/>
      <c r="H18" s="1"/>
      <c r="I18" s="1"/>
      <c r="J18" s="1"/>
      <c r="K18" s="1"/>
      <c r="L18" s="1"/>
      <c r="M18" s="1"/>
      <c r="N18" s="1"/>
      <c r="O18" s="1"/>
      <c r="P18" s="1"/>
      <c r="Q18" s="1"/>
      <c r="R18" s="1"/>
      <c r="S18" s="1"/>
      <c r="T18" s="1"/>
      <c r="U18" s="1"/>
      <c r="V18" s="1"/>
      <c r="W18" s="1"/>
      <c r="X18" s="1"/>
      <c r="Y18" s="1"/>
      <c r="Z18" s="1"/>
      <c r="AA18" s="1"/>
      <c r="AB18" s="1"/>
      <c r="AC18" s="1"/>
      <c r="AD18" s="6"/>
      <c r="AE18" s="6"/>
      <c r="AF18" s="6"/>
      <c r="AG18" s="6"/>
      <c r="AH18" s="6"/>
      <c r="AI18" s="6"/>
      <c r="AJ18" s="6"/>
      <c r="AK18" s="6"/>
    </row>
    <row r="19" spans="1:37"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1"/>
      <c r="S19" s="1"/>
      <c r="T19" s="1"/>
      <c r="U19" s="1"/>
      <c r="V19" s="1"/>
      <c r="W19" s="1"/>
      <c r="X19" s="1"/>
      <c r="Y19" s="1"/>
      <c r="Z19" s="1"/>
      <c r="AA19" s="1"/>
      <c r="AB19" s="1"/>
      <c r="AC19" s="1"/>
      <c r="AD19" s="6"/>
      <c r="AE19" s="6"/>
      <c r="AF19" s="6"/>
      <c r="AG19" s="6"/>
      <c r="AH19" s="6"/>
      <c r="AI19" s="6"/>
      <c r="AJ19" s="6"/>
      <c r="AK19" s="6"/>
    </row>
    <row r="20" spans="1:37" s="7" customFormat="1" ht="12" customHeight="1" x14ac:dyDescent="0.2">
      <c r="A20" s="4" t="s">
        <v>27</v>
      </c>
      <c r="B20" s="19"/>
      <c r="C20" s="19"/>
      <c r="D20" s="19"/>
      <c r="E20" s="1"/>
      <c r="F20" s="1"/>
      <c r="G20" s="1"/>
      <c r="H20" s="1"/>
      <c r="I20" s="1"/>
      <c r="J20" s="1"/>
      <c r="K20" s="1"/>
      <c r="L20" s="1"/>
      <c r="M20" s="1"/>
      <c r="N20" s="1"/>
      <c r="O20" s="1"/>
      <c r="P20" s="1"/>
      <c r="Q20" s="1"/>
      <c r="R20" s="1"/>
      <c r="S20" s="1"/>
      <c r="T20" s="1"/>
      <c r="U20" s="1"/>
      <c r="V20" s="1"/>
      <c r="W20" s="1"/>
      <c r="X20" s="1"/>
      <c r="Y20" s="1"/>
      <c r="Z20" s="1"/>
      <c r="AA20" s="1"/>
      <c r="AB20" s="1"/>
      <c r="AC20" s="1"/>
      <c r="AD20" s="6"/>
      <c r="AE20" s="6"/>
      <c r="AF20" s="6"/>
      <c r="AG20" s="6"/>
      <c r="AH20" s="6"/>
      <c r="AI20" s="6"/>
      <c r="AJ20" s="6"/>
      <c r="AK20" s="6"/>
    </row>
    <row r="21" spans="1:37" s="9" customFormat="1" ht="12" customHeight="1" x14ac:dyDescent="0.2">
      <c r="A21" s="8">
        <v>1</v>
      </c>
      <c r="B21" s="19" t="e">
        <f t="shared" ref="B21:D22" si="1">B8*0.87+25</f>
        <v>#REF!</v>
      </c>
      <c r="C21" s="19" t="e">
        <f t="shared" si="1"/>
        <v>#REF!</v>
      </c>
      <c r="D21" s="19" t="e">
        <f t="shared" si="1"/>
        <v>#REF!</v>
      </c>
      <c r="E21" s="1"/>
      <c r="F21" s="1"/>
      <c r="G21" s="1"/>
      <c r="H21" s="1"/>
      <c r="I21" s="1"/>
      <c r="J21" s="1"/>
      <c r="K21" s="1"/>
      <c r="L21" s="1"/>
      <c r="M21" s="1"/>
      <c r="N21" s="1"/>
      <c r="O21" s="1"/>
      <c r="P21" s="1"/>
      <c r="Q21" s="1"/>
      <c r="R21" s="1"/>
      <c r="S21" s="1"/>
      <c r="T21" s="1"/>
      <c r="U21" s="1"/>
      <c r="V21" s="1"/>
      <c r="W21" s="1"/>
      <c r="X21" s="1"/>
      <c r="Y21" s="1"/>
      <c r="Z21" s="1"/>
      <c r="AA21" s="1"/>
      <c r="AB21" s="1"/>
      <c r="AC21" s="1"/>
      <c r="AD21" s="6"/>
      <c r="AE21" s="6"/>
      <c r="AF21" s="6"/>
      <c r="AG21" s="6"/>
      <c r="AH21" s="6"/>
      <c r="AI21" s="6"/>
      <c r="AJ21" s="6"/>
      <c r="AK21" s="6"/>
    </row>
    <row r="22" spans="1:37" s="9" customFormat="1" ht="12" customHeight="1" x14ac:dyDescent="0.2">
      <c r="A22" s="8">
        <v>2</v>
      </c>
      <c r="B22" s="19" t="e">
        <f t="shared" si="1"/>
        <v>#REF!</v>
      </c>
      <c r="C22" s="19" t="e">
        <f t="shared" si="1"/>
        <v>#REF!</v>
      </c>
      <c r="D22" s="19" t="e">
        <f t="shared" si="1"/>
        <v>#REF!</v>
      </c>
      <c r="E22" s="1"/>
      <c r="F22" s="1"/>
      <c r="G22" s="1"/>
      <c r="H22" s="1"/>
      <c r="I22" s="1"/>
      <c r="J22" s="1"/>
      <c r="K22" s="1"/>
      <c r="L22" s="1"/>
      <c r="M22" s="1"/>
      <c r="N22" s="1"/>
      <c r="O22" s="1"/>
      <c r="P22" s="1"/>
      <c r="Q22" s="1"/>
      <c r="R22" s="1"/>
      <c r="S22" s="1"/>
      <c r="T22" s="1"/>
      <c r="U22" s="1"/>
      <c r="V22" s="1"/>
      <c r="W22" s="1"/>
      <c r="X22" s="1"/>
      <c r="Y22" s="1"/>
      <c r="Z22" s="1"/>
      <c r="AA22" s="1"/>
      <c r="AB22" s="1"/>
      <c r="AC22" s="1"/>
      <c r="AD22" s="6"/>
      <c r="AE22" s="6"/>
      <c r="AF22" s="6"/>
      <c r="AG22" s="6"/>
      <c r="AH22" s="6"/>
      <c r="AI22" s="6"/>
      <c r="AJ22" s="6"/>
      <c r="AK22" s="6"/>
    </row>
    <row r="23" spans="1:37" s="7" customFormat="1" ht="12" customHeight="1" x14ac:dyDescent="0.2">
      <c r="A23" s="4" t="s">
        <v>3</v>
      </c>
      <c r="B23" s="19"/>
      <c r="C23" s="19"/>
      <c r="D23" s="19"/>
      <c r="E23" s="1"/>
      <c r="F23" s="1"/>
      <c r="G23" s="1"/>
      <c r="H23" s="1"/>
      <c r="I23" s="1"/>
      <c r="J23" s="1"/>
      <c r="K23" s="1"/>
      <c r="L23" s="1"/>
      <c r="M23" s="1"/>
      <c r="N23" s="1"/>
      <c r="O23" s="1"/>
      <c r="P23" s="1"/>
      <c r="Q23" s="1"/>
      <c r="R23" s="1"/>
      <c r="S23" s="1"/>
      <c r="T23" s="1"/>
      <c r="U23" s="1"/>
      <c r="V23" s="1"/>
      <c r="W23" s="1"/>
      <c r="X23" s="1"/>
      <c r="Y23" s="1"/>
      <c r="Z23" s="1"/>
      <c r="AA23" s="1"/>
      <c r="AB23" s="1"/>
      <c r="AC23" s="1"/>
      <c r="AD23" s="6"/>
      <c r="AE23" s="6"/>
      <c r="AF23" s="6"/>
      <c r="AG23" s="6"/>
      <c r="AH23" s="6"/>
      <c r="AI23" s="6"/>
      <c r="AJ23" s="6"/>
      <c r="AK23" s="6"/>
    </row>
    <row r="24" spans="1:37" s="9" customFormat="1" ht="12" customHeight="1" x14ac:dyDescent="0.2">
      <c r="A24" s="8">
        <v>1</v>
      </c>
      <c r="B24" s="19" t="e">
        <f t="shared" ref="B24:D25" si="2">B11*0.87+25</f>
        <v>#REF!</v>
      </c>
      <c r="C24" s="19" t="e">
        <f t="shared" si="2"/>
        <v>#REF!</v>
      </c>
      <c r="D24" s="19" t="e">
        <f t="shared" si="2"/>
        <v>#REF!</v>
      </c>
      <c r="E24" s="1"/>
      <c r="F24" s="1"/>
      <c r="G24" s="1"/>
      <c r="H24" s="1"/>
      <c r="I24" s="1"/>
      <c r="J24" s="1"/>
      <c r="K24" s="1"/>
      <c r="L24" s="1"/>
      <c r="M24" s="1"/>
      <c r="N24" s="1"/>
      <c r="O24" s="1"/>
      <c r="P24" s="1"/>
      <c r="Q24" s="1"/>
      <c r="R24" s="1"/>
      <c r="S24" s="1"/>
      <c r="T24" s="1"/>
      <c r="U24" s="1"/>
      <c r="V24" s="1"/>
      <c r="W24" s="1"/>
      <c r="X24" s="1"/>
      <c r="Y24" s="1"/>
      <c r="Z24" s="1"/>
      <c r="AA24" s="1"/>
      <c r="AB24" s="1"/>
      <c r="AC24" s="1"/>
      <c r="AD24" s="6"/>
      <c r="AE24" s="6"/>
      <c r="AF24" s="6"/>
      <c r="AG24" s="6"/>
      <c r="AH24" s="6"/>
      <c r="AI24" s="6"/>
      <c r="AJ24" s="6"/>
      <c r="AK24" s="6"/>
    </row>
    <row r="25" spans="1:37" s="9" customFormat="1" ht="12" customHeight="1" x14ac:dyDescent="0.2">
      <c r="A25" s="8">
        <v>2</v>
      </c>
      <c r="B25" s="19" t="e">
        <f t="shared" si="2"/>
        <v>#REF!</v>
      </c>
      <c r="C25" s="19" t="e">
        <f t="shared" si="2"/>
        <v>#REF!</v>
      </c>
      <c r="D25" s="19" t="e">
        <f t="shared" si="2"/>
        <v>#REF!</v>
      </c>
      <c r="E25" s="1"/>
      <c r="F25" s="1"/>
      <c r="G25" s="1"/>
      <c r="H25" s="1"/>
      <c r="I25" s="1"/>
      <c r="J25" s="1"/>
      <c r="K25" s="1"/>
      <c r="L25" s="1"/>
      <c r="M25" s="1"/>
      <c r="N25" s="1"/>
      <c r="O25" s="1"/>
      <c r="P25" s="1"/>
      <c r="Q25" s="1"/>
      <c r="R25" s="1"/>
      <c r="S25" s="1"/>
      <c r="T25" s="1"/>
      <c r="U25" s="1"/>
      <c r="V25" s="1"/>
      <c r="W25" s="1"/>
      <c r="X25" s="1"/>
      <c r="Y25" s="1"/>
      <c r="Z25" s="1"/>
      <c r="AA25" s="1"/>
      <c r="AB25" s="1"/>
      <c r="AC25" s="1"/>
      <c r="AD25" s="6"/>
      <c r="AE25" s="6"/>
      <c r="AF25" s="6"/>
      <c r="AG25" s="6"/>
      <c r="AH25" s="6"/>
      <c r="AI25" s="6"/>
      <c r="AJ25" s="6"/>
      <c r="AK25" s="6"/>
    </row>
    <row r="26" spans="1:37" s="9" customFormat="1" ht="12" customHeight="1" x14ac:dyDescent="0.2">
      <c r="A26" s="8"/>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6"/>
      <c r="AE26" s="6"/>
      <c r="AF26" s="6"/>
      <c r="AG26" s="6"/>
      <c r="AH26" s="6"/>
      <c r="AI26" s="6"/>
      <c r="AJ26" s="6"/>
      <c r="AK26" s="6"/>
    </row>
    <row r="27" spans="1:37" customFormat="1" ht="15" x14ac:dyDescent="0.25">
      <c r="A27" s="20" t="s">
        <v>43</v>
      </c>
    </row>
    <row r="28" spans="1:37" customFormat="1" ht="15" x14ac:dyDescent="0.25">
      <c r="A28" s="20"/>
    </row>
    <row r="29" spans="1:37" customFormat="1" ht="15" x14ac:dyDescent="0.2">
      <c r="A29" s="47" t="s">
        <v>44</v>
      </c>
    </row>
    <row r="30" spans="1:37" customFormat="1" ht="15" x14ac:dyDescent="0.2">
      <c r="A30" s="47" t="s">
        <v>40</v>
      </c>
    </row>
    <row r="31" spans="1:37" customFormat="1" ht="15" x14ac:dyDescent="0.25">
      <c r="A31" s="20"/>
    </row>
    <row r="32" spans="1:37" customFormat="1" ht="15" x14ac:dyDescent="0.25">
      <c r="A32" s="20" t="s">
        <v>41</v>
      </c>
    </row>
    <row r="33" spans="1:1" customFormat="1" x14ac:dyDescent="0.2"/>
    <row r="34" spans="1:1" customFormat="1" ht="15" customHeight="1" x14ac:dyDescent="0.2">
      <c r="A34" s="305" t="s">
        <v>42</v>
      </c>
    </row>
    <row r="35" spans="1:1" customFormat="1" x14ac:dyDescent="0.2">
      <c r="A35" s="306"/>
    </row>
    <row r="36" spans="1:1" customFormat="1" x14ac:dyDescent="0.2">
      <c r="A36" s="306"/>
    </row>
    <row r="37" spans="1:1" customFormat="1" x14ac:dyDescent="0.2">
      <c r="A37" s="306"/>
    </row>
    <row r="38" spans="1:1" customFormat="1" x14ac:dyDescent="0.2">
      <c r="A38" s="306"/>
    </row>
    <row r="39" spans="1:1" customFormat="1" x14ac:dyDescent="0.2">
      <c r="A39" s="306"/>
    </row>
    <row r="40" spans="1:1" customFormat="1" x14ac:dyDescent="0.2">
      <c r="A40" s="306"/>
    </row>
    <row r="41" spans="1:1" customFormat="1" x14ac:dyDescent="0.2">
      <c r="A41" s="306"/>
    </row>
    <row r="42" spans="1:1" customFormat="1" x14ac:dyDescent="0.2">
      <c r="A42" s="306"/>
    </row>
    <row r="43" spans="1:1" customFormat="1" x14ac:dyDescent="0.2">
      <c r="A43" s="306"/>
    </row>
    <row r="44" spans="1:1" customFormat="1" x14ac:dyDescent="0.2">
      <c r="A44" s="306"/>
    </row>
    <row r="45" spans="1:1" customFormat="1" x14ac:dyDescent="0.2">
      <c r="A45" s="306"/>
    </row>
    <row r="46" spans="1:1" customFormat="1" x14ac:dyDescent="0.2">
      <c r="A46" s="306"/>
    </row>
    <row r="47" spans="1:1" customFormat="1" x14ac:dyDescent="0.2">
      <c r="A47" s="306"/>
    </row>
    <row r="48" spans="1:1" customFormat="1" x14ac:dyDescent="0.2">
      <c r="A48" s="306"/>
    </row>
  </sheetData>
  <mergeCells count="1">
    <mergeCell ref="A34:A48"/>
  </mergeCells>
  <pageMargins left="0.75" right="0.75" top="1" bottom="1" header="0.5" footer="0.5"/>
  <pageSetup paperSize="9" orientation="portrait" horizontalDpi="4294967295" verticalDpi="4294967295"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67"/>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6"/>
    </sheetView>
  </sheetViews>
  <sheetFormatPr defaultColWidth="9.140625" defaultRowHeight="12.75" x14ac:dyDescent="0.2"/>
  <cols>
    <col min="1" max="1" width="50.42578125" style="1" customWidth="1"/>
    <col min="2" max="2" width="11.7109375" style="1" customWidth="1"/>
    <col min="3" max="3" width="9.85546875" style="1" customWidth="1"/>
    <col min="4" max="4" width="11.28515625" style="1" customWidth="1"/>
    <col min="5" max="16384" width="9.140625" style="1"/>
  </cols>
  <sheetData>
    <row r="1" spans="1:25" hidden="1" x14ac:dyDescent="0.2">
      <c r="A1" s="10" t="s">
        <v>12</v>
      </c>
    </row>
    <row r="2" spans="1:25" hidden="1" x14ac:dyDescent="0.2">
      <c r="A2" s="11" t="s">
        <v>45</v>
      </c>
    </row>
    <row r="3" spans="1:25" s="2" customFormat="1" ht="26.25" hidden="1" customHeight="1" x14ac:dyDescent="0.2">
      <c r="A3" s="12" t="s">
        <v>0</v>
      </c>
      <c r="B3" s="38" t="e">
        <f>'BAR BB| Open rates'!#REF!</f>
        <v>#REF!</v>
      </c>
      <c r="C3" s="38" t="e">
        <f>'BAR BB| Open rates'!#REF!</f>
        <v>#REF!</v>
      </c>
      <c r="D3" s="38" t="s">
        <v>59</v>
      </c>
    </row>
    <row r="4" spans="1:25" s="7" customFormat="1" ht="12" hidden="1" customHeight="1" x14ac:dyDescent="0.2">
      <c r="A4" s="4" t="s">
        <v>26</v>
      </c>
      <c r="B4" s="35"/>
      <c r="C4" s="35"/>
      <c r="D4" s="1"/>
      <c r="E4" s="1"/>
      <c r="F4" s="1"/>
      <c r="G4" s="1"/>
      <c r="H4" s="1"/>
      <c r="I4" s="1"/>
      <c r="J4" s="1"/>
      <c r="K4" s="1"/>
      <c r="L4" s="1"/>
      <c r="M4" s="1"/>
      <c r="N4" s="1"/>
      <c r="O4" s="1"/>
      <c r="P4" s="1"/>
      <c r="Q4" s="1"/>
      <c r="R4" s="6"/>
      <c r="S4" s="6"/>
      <c r="T4" s="6"/>
      <c r="U4" s="6"/>
      <c r="V4" s="6"/>
      <c r="W4" s="6"/>
      <c r="X4" s="6"/>
      <c r="Y4" s="6"/>
    </row>
    <row r="5" spans="1:25" s="9" customFormat="1" ht="12" hidden="1" customHeight="1" x14ac:dyDescent="0.2">
      <c r="A5" s="8">
        <v>1</v>
      </c>
      <c r="B5" s="34" t="e">
        <f>'BAR BB| Open rates'!#REF!*0.95</f>
        <v>#REF!</v>
      </c>
      <c r="C5" s="34" t="e">
        <f>'BAR BB| Open rates'!#REF!*0.95</f>
        <v>#REF!</v>
      </c>
      <c r="D5" s="34" t="e">
        <f>'BAR BB| Open rates'!#REF!*0.95</f>
        <v>#REF!</v>
      </c>
      <c r="E5" s="1"/>
      <c r="F5" s="1"/>
      <c r="G5" s="1"/>
      <c r="H5" s="1"/>
      <c r="I5" s="1"/>
      <c r="J5" s="1"/>
      <c r="K5" s="1"/>
      <c r="L5" s="1"/>
      <c r="M5" s="1"/>
      <c r="N5" s="1"/>
      <c r="O5" s="1"/>
      <c r="P5" s="1"/>
      <c r="Q5" s="1"/>
      <c r="R5" s="6"/>
      <c r="S5" s="6"/>
      <c r="T5" s="6"/>
      <c r="U5" s="6"/>
      <c r="V5" s="6"/>
      <c r="W5" s="6"/>
      <c r="X5" s="6"/>
      <c r="Y5" s="6"/>
    </row>
    <row r="6" spans="1:25" s="9" customFormat="1" ht="12" hidden="1" customHeight="1" x14ac:dyDescent="0.2">
      <c r="A6" s="8">
        <v>2</v>
      </c>
      <c r="B6" s="34" t="e">
        <f>'BAR BB| Open rates'!#REF!*0.95</f>
        <v>#REF!</v>
      </c>
      <c r="C6" s="34" t="e">
        <f>'BAR BB| Open rates'!#REF!*0.95</f>
        <v>#REF!</v>
      </c>
      <c r="D6" s="34" t="e">
        <f>'BAR BB| Open rates'!#REF!*0.95</f>
        <v>#REF!</v>
      </c>
      <c r="E6" s="1"/>
      <c r="F6" s="1"/>
      <c r="G6" s="1"/>
      <c r="H6" s="1"/>
      <c r="I6" s="1"/>
      <c r="J6" s="1"/>
      <c r="K6" s="1"/>
      <c r="L6" s="1"/>
      <c r="M6" s="1"/>
      <c r="N6" s="1"/>
      <c r="O6" s="1"/>
      <c r="P6" s="1"/>
      <c r="Q6" s="1"/>
      <c r="R6" s="6"/>
      <c r="S6" s="6"/>
      <c r="T6" s="6"/>
      <c r="U6" s="6"/>
      <c r="V6" s="6"/>
      <c r="W6" s="6"/>
      <c r="X6" s="6"/>
      <c r="Y6" s="6"/>
    </row>
    <row r="7" spans="1:25" s="7" customFormat="1" ht="12" hidden="1" customHeight="1" x14ac:dyDescent="0.2">
      <c r="A7" s="4" t="s">
        <v>27</v>
      </c>
      <c r="B7" s="35"/>
      <c r="C7" s="35"/>
      <c r="D7" s="35"/>
      <c r="E7" s="1"/>
      <c r="F7" s="1"/>
      <c r="G7" s="1"/>
      <c r="H7" s="1"/>
      <c r="I7" s="1"/>
      <c r="J7" s="1"/>
      <c r="K7" s="1"/>
      <c r="L7" s="1"/>
      <c r="M7" s="1"/>
      <c r="N7" s="1"/>
      <c r="O7" s="1"/>
      <c r="P7" s="1"/>
      <c r="Q7" s="1"/>
      <c r="R7" s="6"/>
      <c r="S7" s="6"/>
      <c r="T7" s="6"/>
      <c r="U7" s="6"/>
      <c r="V7" s="6"/>
      <c r="W7" s="6"/>
      <c r="X7" s="6"/>
      <c r="Y7" s="6"/>
    </row>
    <row r="8" spans="1:25" s="9" customFormat="1" ht="12" hidden="1" customHeight="1" x14ac:dyDescent="0.2">
      <c r="A8" s="8">
        <v>1</v>
      </c>
      <c r="B8" s="34" t="e">
        <f>'BAR BB| Open rates'!#REF!*0.95</f>
        <v>#REF!</v>
      </c>
      <c r="C8" s="34" t="e">
        <f>'BAR BB| Open rates'!#REF!*0.95</f>
        <v>#REF!</v>
      </c>
      <c r="D8" s="34" t="e">
        <f>'BAR BB| Open rates'!#REF!*0.95</f>
        <v>#REF!</v>
      </c>
      <c r="E8" s="1"/>
      <c r="F8" s="1"/>
      <c r="G8" s="1"/>
      <c r="H8" s="1"/>
      <c r="I8" s="1"/>
      <c r="J8" s="1"/>
      <c r="K8" s="1"/>
      <c r="L8" s="1"/>
      <c r="M8" s="1"/>
      <c r="N8" s="1"/>
      <c r="O8" s="1"/>
      <c r="P8" s="1"/>
      <c r="Q8" s="1"/>
      <c r="R8" s="6"/>
      <c r="S8" s="6"/>
      <c r="T8" s="6"/>
      <c r="U8" s="6"/>
      <c r="V8" s="6"/>
      <c r="W8" s="6"/>
      <c r="X8" s="6"/>
      <c r="Y8" s="6"/>
    </row>
    <row r="9" spans="1:25" s="9" customFormat="1" ht="12" hidden="1" customHeight="1" x14ac:dyDescent="0.2">
      <c r="A9" s="8">
        <v>2</v>
      </c>
      <c r="B9" s="34" t="e">
        <f>'BAR BB| Open rates'!#REF!*0.95</f>
        <v>#REF!</v>
      </c>
      <c r="C9" s="34" t="e">
        <f>'BAR BB| Open rates'!#REF!*0.95</f>
        <v>#REF!</v>
      </c>
      <c r="D9" s="34" t="e">
        <f>'BAR BB| Open rates'!#REF!*0.95</f>
        <v>#REF!</v>
      </c>
      <c r="E9" s="1"/>
      <c r="F9" s="1"/>
      <c r="G9" s="1"/>
      <c r="H9" s="1"/>
      <c r="I9" s="1"/>
      <c r="J9" s="1"/>
      <c r="K9" s="1"/>
      <c r="L9" s="1"/>
      <c r="M9" s="1"/>
      <c r="N9" s="1"/>
      <c r="O9" s="1"/>
      <c r="P9" s="1"/>
      <c r="Q9" s="1"/>
      <c r="R9" s="6"/>
      <c r="S9" s="6"/>
      <c r="T9" s="6"/>
      <c r="U9" s="6"/>
      <c r="V9" s="6"/>
      <c r="W9" s="6"/>
      <c r="X9" s="6"/>
      <c r="Y9" s="6"/>
    </row>
    <row r="10" spans="1:25" s="7" customFormat="1" ht="12" hidden="1" customHeight="1" x14ac:dyDescent="0.2">
      <c r="A10" s="4" t="s">
        <v>3</v>
      </c>
      <c r="B10" s="35"/>
      <c r="C10" s="35"/>
      <c r="D10" s="35"/>
      <c r="E10" s="1"/>
      <c r="F10" s="1"/>
      <c r="G10" s="1"/>
      <c r="H10" s="1"/>
      <c r="I10" s="1"/>
      <c r="J10" s="1"/>
      <c r="K10" s="1"/>
      <c r="L10" s="1"/>
      <c r="M10" s="1"/>
      <c r="N10" s="1"/>
      <c r="O10" s="1"/>
      <c r="P10" s="1"/>
      <c r="Q10" s="1"/>
      <c r="R10" s="6"/>
      <c r="S10" s="6"/>
      <c r="T10" s="6"/>
      <c r="U10" s="6"/>
      <c r="V10" s="6"/>
      <c r="W10" s="6"/>
      <c r="X10" s="6"/>
      <c r="Y10" s="6"/>
    </row>
    <row r="11" spans="1:25" s="9" customFormat="1" ht="12" hidden="1" customHeight="1" x14ac:dyDescent="0.2">
      <c r="A11" s="8">
        <v>1</v>
      </c>
      <c r="B11" s="34" t="e">
        <f>'BAR BB| Open rates'!#REF!*0.95</f>
        <v>#REF!</v>
      </c>
      <c r="C11" s="34" t="e">
        <f>'BAR BB| Open rates'!#REF!*0.95</f>
        <v>#REF!</v>
      </c>
      <c r="D11" s="34" t="e">
        <f>'BAR BB| Open rates'!#REF!*0.95</f>
        <v>#REF!</v>
      </c>
      <c r="E11" s="1"/>
      <c r="F11" s="1"/>
      <c r="G11" s="1"/>
      <c r="H11" s="1"/>
      <c r="I11" s="1"/>
      <c r="J11" s="1"/>
      <c r="K11" s="1"/>
      <c r="L11" s="1"/>
      <c r="M11" s="1"/>
      <c r="N11" s="1"/>
      <c r="O11" s="1"/>
      <c r="P11" s="1"/>
      <c r="Q11" s="1"/>
      <c r="R11" s="6"/>
      <c r="S11" s="6"/>
      <c r="T11" s="6"/>
      <c r="U11" s="6"/>
      <c r="V11" s="6"/>
      <c r="W11" s="6"/>
      <c r="X11" s="6"/>
      <c r="Y11" s="6"/>
    </row>
    <row r="12" spans="1:25" s="9" customFormat="1" ht="12" hidden="1" customHeight="1" x14ac:dyDescent="0.2">
      <c r="A12" s="8">
        <v>2</v>
      </c>
      <c r="B12" s="34" t="e">
        <f>'BAR BB| Open rates'!#REF!*0.95</f>
        <v>#REF!</v>
      </c>
      <c r="C12" s="34" t="e">
        <f>'BAR BB| Open rates'!#REF!*0.95</f>
        <v>#REF!</v>
      </c>
      <c r="D12" s="34" t="e">
        <f>'BAR BB| Open rates'!#REF!*0.95</f>
        <v>#REF!</v>
      </c>
      <c r="E12" s="1"/>
      <c r="F12" s="1"/>
      <c r="G12" s="1"/>
      <c r="H12" s="1"/>
      <c r="I12" s="1"/>
      <c r="J12" s="1"/>
      <c r="K12" s="1"/>
      <c r="L12" s="1"/>
      <c r="M12" s="1"/>
      <c r="N12" s="1"/>
      <c r="O12" s="1"/>
      <c r="P12" s="1"/>
      <c r="Q12" s="1"/>
      <c r="R12" s="6"/>
      <c r="S12" s="6"/>
      <c r="T12" s="6"/>
      <c r="U12" s="6"/>
      <c r="V12" s="6"/>
      <c r="W12" s="6"/>
      <c r="X12" s="6"/>
      <c r="Y12" s="6"/>
    </row>
    <row r="13" spans="1:25" hidden="1" x14ac:dyDescent="0.2">
      <c r="B13" s="32"/>
      <c r="C13" s="32"/>
    </row>
    <row r="14" spans="1:25" x14ac:dyDescent="0.2">
      <c r="B14" s="32"/>
      <c r="C14" s="32"/>
    </row>
    <row r="15" spans="1:25" x14ac:dyDescent="0.2">
      <c r="A15" s="11" t="s">
        <v>46</v>
      </c>
      <c r="B15" s="39"/>
      <c r="C15" s="39"/>
    </row>
    <row r="16" spans="1:25" s="33" customFormat="1" ht="26.25" customHeight="1" x14ac:dyDescent="0.2">
      <c r="A16" s="40" t="s">
        <v>0</v>
      </c>
      <c r="B16" s="50" t="e">
        <f>B3</f>
        <v>#REF!</v>
      </c>
      <c r="C16" s="50" t="e">
        <f>C3</f>
        <v>#REF!</v>
      </c>
      <c r="D16" s="50" t="str">
        <f>D3</f>
        <v>29.11.2020-30.11.2020</v>
      </c>
    </row>
    <row r="17" spans="1:25" s="36" customFormat="1" ht="12" customHeight="1" x14ac:dyDescent="0.2">
      <c r="A17" s="43" t="s">
        <v>26</v>
      </c>
      <c r="D17" s="33"/>
      <c r="E17" s="33"/>
      <c r="F17" s="33"/>
      <c r="G17" s="33"/>
      <c r="H17" s="33"/>
      <c r="I17" s="33"/>
      <c r="J17" s="33"/>
      <c r="K17" s="33"/>
      <c r="L17" s="33"/>
      <c r="M17" s="33"/>
      <c r="N17" s="33"/>
      <c r="O17" s="33"/>
      <c r="P17" s="33"/>
      <c r="Q17" s="33"/>
    </row>
    <row r="18" spans="1:25" s="9" customFormat="1" ht="12" customHeight="1" x14ac:dyDescent="0.2">
      <c r="A18" s="8">
        <v>1</v>
      </c>
      <c r="B18" s="19" t="e">
        <f t="shared" ref="B18:D19" si="0">B5*0.85+25</f>
        <v>#REF!</v>
      </c>
      <c r="C18" s="19" t="e">
        <f t="shared" si="0"/>
        <v>#REF!</v>
      </c>
      <c r="D18" s="19" t="e">
        <f t="shared" si="0"/>
        <v>#REF!</v>
      </c>
      <c r="E18" s="1"/>
      <c r="F18" s="1"/>
      <c r="G18" s="1"/>
      <c r="H18" s="1"/>
      <c r="I18" s="1"/>
      <c r="J18" s="1"/>
      <c r="K18" s="1"/>
      <c r="L18" s="1"/>
      <c r="M18" s="1"/>
      <c r="N18" s="1"/>
      <c r="O18" s="1"/>
      <c r="P18" s="1"/>
      <c r="Q18" s="1"/>
      <c r="R18" s="6"/>
      <c r="S18" s="6"/>
      <c r="T18" s="6"/>
      <c r="U18" s="6"/>
      <c r="V18" s="6"/>
      <c r="W18" s="6"/>
      <c r="X18" s="6"/>
      <c r="Y18" s="6"/>
    </row>
    <row r="19" spans="1:25"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6"/>
      <c r="S19" s="6"/>
      <c r="T19" s="6"/>
      <c r="U19" s="6"/>
      <c r="V19" s="6"/>
      <c r="W19" s="6"/>
      <c r="X19" s="6"/>
      <c r="Y19" s="6"/>
    </row>
    <row r="20" spans="1:25" s="7" customFormat="1" ht="12" hidden="1" customHeight="1" x14ac:dyDescent="0.2">
      <c r="A20" s="4" t="s">
        <v>1</v>
      </c>
      <c r="B20" s="19" t="e">
        <f>#REF!*0.85+25</f>
        <v>#REF!</v>
      </c>
      <c r="C20" s="19" t="e">
        <f>#REF!*0.85+25</f>
        <v>#REF!</v>
      </c>
      <c r="D20" s="19" t="e">
        <f>#REF!*0.85+25</f>
        <v>#REF!</v>
      </c>
      <c r="E20" s="1"/>
      <c r="F20" s="1"/>
      <c r="G20" s="1"/>
      <c r="H20" s="1"/>
      <c r="I20" s="1"/>
      <c r="J20" s="1"/>
      <c r="K20" s="1"/>
      <c r="L20" s="1"/>
      <c r="M20" s="1"/>
      <c r="N20" s="1"/>
      <c r="O20" s="1"/>
      <c r="P20" s="1"/>
      <c r="Q20" s="1"/>
      <c r="R20" s="6"/>
      <c r="S20" s="6"/>
      <c r="T20" s="6"/>
      <c r="U20" s="6"/>
      <c r="V20" s="6"/>
      <c r="W20" s="6"/>
      <c r="X20" s="6"/>
      <c r="Y20" s="6"/>
    </row>
    <row r="21" spans="1:25" s="9" customFormat="1" ht="12" hidden="1" customHeight="1" x14ac:dyDescent="0.2">
      <c r="A21" s="8">
        <v>1</v>
      </c>
      <c r="B21" s="19" t="e">
        <f>#REF!*0.85+25</f>
        <v>#REF!</v>
      </c>
      <c r="C21" s="19" t="e">
        <f>#REF!*0.85+25</f>
        <v>#REF!</v>
      </c>
      <c r="D21" s="19" t="e">
        <f>#REF!*0.85+25</f>
        <v>#REF!</v>
      </c>
      <c r="E21" s="1"/>
      <c r="F21" s="1"/>
      <c r="G21" s="1"/>
      <c r="H21" s="1"/>
      <c r="I21" s="1"/>
      <c r="J21" s="1"/>
      <c r="K21" s="1"/>
      <c r="L21" s="1"/>
      <c r="M21" s="1"/>
      <c r="N21" s="1"/>
      <c r="O21" s="1"/>
      <c r="P21" s="1"/>
      <c r="Q21" s="1"/>
      <c r="R21" s="6"/>
      <c r="S21" s="6"/>
      <c r="T21" s="6"/>
      <c r="U21" s="6"/>
      <c r="V21" s="6"/>
      <c r="W21" s="6"/>
      <c r="X21" s="6"/>
      <c r="Y21" s="6"/>
    </row>
    <row r="22" spans="1:25" s="9" customFormat="1" ht="12" hidden="1" customHeight="1" x14ac:dyDescent="0.2">
      <c r="A22" s="8">
        <v>2</v>
      </c>
      <c r="B22" s="19" t="e">
        <f>#REF!*0.85+25</f>
        <v>#REF!</v>
      </c>
      <c r="C22" s="19" t="e">
        <f>#REF!*0.85+25</f>
        <v>#REF!</v>
      </c>
      <c r="D22" s="19" t="e">
        <f>#REF!*0.85+25</f>
        <v>#REF!</v>
      </c>
      <c r="E22" s="1"/>
      <c r="F22" s="1"/>
      <c r="G22" s="1"/>
      <c r="H22" s="1"/>
      <c r="I22" s="1"/>
      <c r="J22" s="1"/>
      <c r="K22" s="1"/>
      <c r="L22" s="1"/>
      <c r="M22" s="1"/>
      <c r="N22" s="1"/>
      <c r="O22" s="1"/>
      <c r="P22" s="1"/>
      <c r="Q22" s="1"/>
      <c r="R22" s="6"/>
      <c r="S22" s="6"/>
      <c r="T22" s="6"/>
      <c r="U22" s="6"/>
      <c r="V22" s="6"/>
      <c r="W22" s="6"/>
      <c r="X22" s="6"/>
      <c r="Y22" s="6"/>
    </row>
    <row r="23" spans="1:25" s="7" customFormat="1" ht="12" customHeight="1" x14ac:dyDescent="0.2">
      <c r="A23" s="4" t="s">
        <v>27</v>
      </c>
      <c r="B23" s="19"/>
      <c r="C23" s="19"/>
      <c r="D23" s="19"/>
      <c r="E23" s="1"/>
      <c r="F23" s="1"/>
      <c r="G23" s="1"/>
      <c r="H23" s="1"/>
      <c r="I23" s="1"/>
      <c r="J23" s="1"/>
      <c r="K23" s="1"/>
      <c r="L23" s="1"/>
      <c r="M23" s="1"/>
      <c r="N23" s="1"/>
      <c r="O23" s="1"/>
      <c r="P23" s="1"/>
      <c r="Q23" s="1"/>
      <c r="R23" s="6"/>
      <c r="S23" s="6"/>
      <c r="T23" s="6"/>
      <c r="U23" s="6"/>
      <c r="V23" s="6"/>
      <c r="W23" s="6"/>
      <c r="X23" s="6"/>
      <c r="Y23" s="6"/>
    </row>
    <row r="24" spans="1:25" s="9" customFormat="1" ht="12" customHeight="1" x14ac:dyDescent="0.2">
      <c r="A24" s="8">
        <v>1</v>
      </c>
      <c r="B24" s="19" t="e">
        <f t="shared" ref="B24:D25" si="1">B8*0.85+25</f>
        <v>#REF!</v>
      </c>
      <c r="C24" s="19" t="e">
        <f t="shared" si="1"/>
        <v>#REF!</v>
      </c>
      <c r="D24" s="19" t="e">
        <f t="shared" si="1"/>
        <v>#REF!</v>
      </c>
      <c r="E24" s="1"/>
      <c r="F24" s="1"/>
      <c r="G24" s="1"/>
      <c r="H24" s="1"/>
      <c r="I24" s="1"/>
      <c r="J24" s="1"/>
      <c r="K24" s="1"/>
      <c r="L24" s="1"/>
      <c r="M24" s="1"/>
      <c r="N24" s="1"/>
      <c r="O24" s="1"/>
      <c r="P24" s="1"/>
      <c r="Q24" s="1"/>
      <c r="R24" s="6"/>
      <c r="S24" s="6"/>
      <c r="T24" s="6"/>
      <c r="U24" s="6"/>
      <c r="V24" s="6"/>
      <c r="W24" s="6"/>
      <c r="X24" s="6"/>
      <c r="Y24" s="6"/>
    </row>
    <row r="25" spans="1:25" s="9" customFormat="1" ht="12" customHeight="1" x14ac:dyDescent="0.2">
      <c r="A25" s="8">
        <v>2</v>
      </c>
      <c r="B25" s="19" t="e">
        <f t="shared" si="1"/>
        <v>#REF!</v>
      </c>
      <c r="C25" s="19" t="e">
        <f t="shared" si="1"/>
        <v>#REF!</v>
      </c>
      <c r="D25" s="19" t="e">
        <f t="shared" si="1"/>
        <v>#REF!</v>
      </c>
      <c r="E25" s="1"/>
      <c r="F25" s="1"/>
      <c r="G25" s="1"/>
      <c r="H25" s="1"/>
      <c r="I25" s="1"/>
      <c r="J25" s="1"/>
      <c r="K25" s="1"/>
      <c r="L25" s="1"/>
      <c r="M25" s="1"/>
      <c r="N25" s="1"/>
      <c r="O25" s="1"/>
      <c r="P25" s="1"/>
      <c r="Q25" s="1"/>
      <c r="R25" s="6"/>
      <c r="S25" s="6"/>
      <c r="T25" s="6"/>
      <c r="U25" s="6"/>
      <c r="V25" s="6"/>
      <c r="W25" s="6"/>
      <c r="X25" s="6"/>
      <c r="Y25" s="6"/>
    </row>
    <row r="26" spans="1:25" s="7" customFormat="1" ht="12" hidden="1" customHeight="1" x14ac:dyDescent="0.2">
      <c r="A26" s="4" t="s">
        <v>2</v>
      </c>
      <c r="B26" s="19" t="e">
        <f>#REF!*0.85+25</f>
        <v>#REF!</v>
      </c>
      <c r="C26" s="19" t="e">
        <f>#REF!*0.85+25</f>
        <v>#REF!</v>
      </c>
      <c r="D26" s="19" t="e">
        <f>#REF!*0.85+25</f>
        <v>#REF!</v>
      </c>
      <c r="E26" s="1"/>
      <c r="F26" s="1"/>
      <c r="G26" s="1"/>
      <c r="H26" s="1"/>
      <c r="I26" s="1"/>
      <c r="J26" s="1"/>
      <c r="K26" s="1"/>
      <c r="L26" s="1"/>
      <c r="M26" s="1"/>
      <c r="N26" s="1"/>
      <c r="O26" s="1"/>
      <c r="P26" s="1"/>
      <c r="Q26" s="1"/>
      <c r="R26" s="6"/>
      <c r="S26" s="6"/>
      <c r="T26" s="6"/>
      <c r="U26" s="6"/>
      <c r="V26" s="6"/>
      <c r="W26" s="6"/>
      <c r="X26" s="6"/>
      <c r="Y26" s="6"/>
    </row>
    <row r="27" spans="1:25" s="9" customFormat="1" ht="12" hidden="1" customHeight="1" x14ac:dyDescent="0.2">
      <c r="A27" s="8">
        <v>1</v>
      </c>
      <c r="B27" s="19" t="e">
        <f>#REF!*0.85+25</f>
        <v>#REF!</v>
      </c>
      <c r="C27" s="19" t="e">
        <f>#REF!*0.85+25</f>
        <v>#REF!</v>
      </c>
      <c r="D27" s="19" t="e">
        <f>#REF!*0.85+25</f>
        <v>#REF!</v>
      </c>
      <c r="E27" s="1"/>
      <c r="F27" s="1"/>
      <c r="G27" s="1"/>
      <c r="H27" s="1"/>
      <c r="I27" s="1"/>
      <c r="J27" s="1"/>
      <c r="K27" s="1"/>
      <c r="L27" s="1"/>
      <c r="M27" s="1"/>
      <c r="N27" s="1"/>
      <c r="O27" s="1"/>
      <c r="P27" s="1"/>
      <c r="Q27" s="1"/>
      <c r="R27" s="6"/>
      <c r="S27" s="6"/>
      <c r="T27" s="6"/>
      <c r="U27" s="6"/>
      <c r="V27" s="6"/>
      <c r="W27" s="6"/>
      <c r="X27" s="6"/>
      <c r="Y27" s="6"/>
    </row>
    <row r="28" spans="1:25" s="9" customFormat="1" ht="12" hidden="1" customHeight="1" x14ac:dyDescent="0.2">
      <c r="A28" s="8">
        <v>2</v>
      </c>
      <c r="B28" s="19" t="e">
        <f>#REF!*0.85+25</f>
        <v>#REF!</v>
      </c>
      <c r="C28" s="19" t="e">
        <f>#REF!*0.85+25</f>
        <v>#REF!</v>
      </c>
      <c r="D28" s="19" t="e">
        <f>#REF!*0.85+25</f>
        <v>#REF!</v>
      </c>
      <c r="E28" s="1"/>
      <c r="F28" s="1"/>
      <c r="G28" s="1"/>
      <c r="H28" s="1"/>
      <c r="I28" s="1"/>
      <c r="J28" s="1"/>
      <c r="K28" s="1"/>
      <c r="L28" s="1"/>
      <c r="M28" s="1"/>
      <c r="N28" s="1"/>
      <c r="O28" s="1"/>
      <c r="P28" s="1"/>
      <c r="Q28" s="1"/>
      <c r="R28" s="6"/>
      <c r="S28" s="6"/>
      <c r="T28" s="6"/>
      <c r="U28" s="6"/>
      <c r="V28" s="6"/>
      <c r="W28" s="6"/>
      <c r="X28" s="6"/>
      <c r="Y28" s="6"/>
    </row>
    <row r="29" spans="1:25" s="7" customFormat="1" ht="12" customHeight="1" x14ac:dyDescent="0.2">
      <c r="A29" s="4" t="s">
        <v>3</v>
      </c>
      <c r="B29" s="19"/>
      <c r="C29" s="19"/>
      <c r="D29" s="19"/>
      <c r="E29" s="1"/>
      <c r="F29" s="1"/>
      <c r="G29" s="1"/>
      <c r="H29" s="1"/>
      <c r="I29" s="1"/>
      <c r="J29" s="1"/>
      <c r="K29" s="1"/>
      <c r="L29" s="1"/>
      <c r="M29" s="1"/>
      <c r="N29" s="1"/>
      <c r="O29" s="1"/>
      <c r="P29" s="1"/>
      <c r="Q29" s="1"/>
      <c r="R29" s="6"/>
      <c r="S29" s="6"/>
      <c r="T29" s="6"/>
      <c r="U29" s="6"/>
      <c r="V29" s="6"/>
      <c r="W29" s="6"/>
      <c r="X29" s="6"/>
      <c r="Y29" s="6"/>
    </row>
    <row r="30" spans="1:25" s="9" customFormat="1" ht="12" customHeight="1" x14ac:dyDescent="0.2">
      <c r="A30" s="8">
        <v>1</v>
      </c>
      <c r="B30" s="19" t="e">
        <f t="shared" ref="B30:D31" si="2">B11*0.85+25</f>
        <v>#REF!</v>
      </c>
      <c r="C30" s="19" t="e">
        <f t="shared" si="2"/>
        <v>#REF!</v>
      </c>
      <c r="D30" s="19" t="e">
        <f t="shared" si="2"/>
        <v>#REF!</v>
      </c>
      <c r="E30" s="1"/>
      <c r="F30" s="1"/>
      <c r="G30" s="1"/>
      <c r="H30" s="1"/>
      <c r="I30" s="1"/>
      <c r="J30" s="1"/>
      <c r="K30" s="1"/>
      <c r="L30" s="1"/>
      <c r="M30" s="1"/>
      <c r="N30" s="1"/>
      <c r="O30" s="1"/>
      <c r="P30" s="1"/>
      <c r="Q30" s="1"/>
      <c r="R30" s="6"/>
      <c r="S30" s="6"/>
      <c r="T30" s="6"/>
      <c r="U30" s="6"/>
      <c r="V30" s="6"/>
      <c r="W30" s="6"/>
      <c r="X30" s="6"/>
      <c r="Y30" s="6"/>
    </row>
    <row r="31" spans="1:25" s="9" customFormat="1" ht="12" customHeight="1" x14ac:dyDescent="0.2">
      <c r="A31" s="8">
        <v>2</v>
      </c>
      <c r="B31" s="19" t="e">
        <f t="shared" si="2"/>
        <v>#REF!</v>
      </c>
      <c r="C31" s="19" t="e">
        <f t="shared" si="2"/>
        <v>#REF!</v>
      </c>
      <c r="D31" s="19" t="e">
        <f t="shared" si="2"/>
        <v>#REF!</v>
      </c>
      <c r="E31" s="1"/>
      <c r="F31" s="1"/>
      <c r="G31" s="1"/>
      <c r="H31" s="1"/>
      <c r="I31" s="1"/>
      <c r="J31" s="1"/>
      <c r="K31" s="1"/>
      <c r="L31" s="1"/>
      <c r="M31" s="1"/>
      <c r="N31" s="1"/>
      <c r="O31" s="1"/>
      <c r="P31" s="1"/>
      <c r="Q31" s="1"/>
      <c r="R31" s="6"/>
      <c r="S31" s="6"/>
      <c r="T31" s="6"/>
      <c r="U31" s="6"/>
      <c r="V31" s="6"/>
      <c r="W31" s="6"/>
      <c r="X31" s="6"/>
      <c r="Y31" s="6"/>
    </row>
    <row r="32" spans="1:25" s="7" customFormat="1" ht="12" hidden="1" customHeight="1" x14ac:dyDescent="0.2">
      <c r="A32" s="4" t="s">
        <v>4</v>
      </c>
      <c r="B32" s="1"/>
      <c r="C32" s="1"/>
      <c r="D32" s="1"/>
      <c r="E32" s="1"/>
      <c r="F32" s="1"/>
      <c r="G32" s="1"/>
      <c r="H32" s="1"/>
      <c r="I32" s="1"/>
      <c r="J32" s="1"/>
      <c r="K32" s="1"/>
      <c r="L32" s="1"/>
      <c r="M32" s="1"/>
      <c r="N32" s="1"/>
      <c r="O32" s="1"/>
      <c r="P32" s="1"/>
      <c r="Q32" s="1"/>
      <c r="R32" s="6"/>
      <c r="S32" s="6"/>
      <c r="T32" s="6"/>
      <c r="U32" s="6"/>
      <c r="V32" s="6"/>
      <c r="W32" s="6"/>
      <c r="X32" s="6"/>
      <c r="Y32" s="6"/>
    </row>
    <row r="33" spans="1:25" s="9" customFormat="1" ht="12" hidden="1" customHeight="1" x14ac:dyDescent="0.2">
      <c r="A33" s="8" t="s">
        <v>37</v>
      </c>
      <c r="B33" s="1"/>
      <c r="C33" s="1"/>
      <c r="D33" s="1"/>
      <c r="E33" s="1"/>
      <c r="F33" s="1"/>
      <c r="G33" s="1"/>
      <c r="H33" s="1"/>
      <c r="I33" s="1"/>
      <c r="J33" s="1"/>
      <c r="K33" s="1"/>
      <c r="L33" s="1"/>
      <c r="M33" s="1"/>
      <c r="N33" s="1"/>
      <c r="O33" s="1"/>
      <c r="P33" s="1"/>
      <c r="Q33" s="1"/>
      <c r="R33" s="6"/>
      <c r="S33" s="6"/>
      <c r="T33" s="6"/>
      <c r="U33" s="6"/>
      <c r="V33" s="6"/>
      <c r="W33" s="6"/>
      <c r="X33" s="6"/>
      <c r="Y33" s="6"/>
    </row>
    <row r="34" spans="1:25" s="9" customFormat="1" ht="12" hidden="1" customHeight="1" x14ac:dyDescent="0.2">
      <c r="A34" s="8">
        <v>2</v>
      </c>
      <c r="B34" s="1"/>
      <c r="C34" s="1"/>
      <c r="D34" s="1"/>
      <c r="E34" s="1"/>
      <c r="F34" s="1"/>
      <c r="G34" s="1"/>
      <c r="H34" s="1"/>
      <c r="I34" s="1"/>
      <c r="J34" s="1"/>
      <c r="K34" s="1"/>
      <c r="L34" s="1"/>
      <c r="M34" s="1"/>
      <c r="N34" s="1"/>
      <c r="O34" s="1"/>
      <c r="P34" s="1"/>
      <c r="Q34" s="1"/>
      <c r="R34" s="6"/>
      <c r="S34" s="6"/>
      <c r="T34" s="6"/>
      <c r="U34" s="6"/>
      <c r="V34" s="6"/>
      <c r="W34" s="6"/>
      <c r="X34" s="6"/>
      <c r="Y34" s="6"/>
    </row>
    <row r="35" spans="1:25" s="7" customFormat="1" ht="12" hidden="1" customHeight="1" x14ac:dyDescent="0.2">
      <c r="A35" s="4" t="s">
        <v>5</v>
      </c>
      <c r="B35" s="1"/>
      <c r="C35" s="1"/>
      <c r="D35" s="1"/>
      <c r="E35" s="1"/>
      <c r="F35" s="1"/>
      <c r="G35" s="1"/>
      <c r="H35" s="1"/>
      <c r="I35" s="1"/>
      <c r="J35" s="1"/>
      <c r="K35" s="1"/>
      <c r="L35" s="1"/>
      <c r="M35" s="1"/>
      <c r="N35" s="1"/>
      <c r="O35" s="1"/>
      <c r="P35" s="1"/>
      <c r="Q35" s="1"/>
      <c r="R35" s="6"/>
      <c r="S35" s="6"/>
      <c r="T35" s="6"/>
      <c r="U35" s="6"/>
      <c r="V35" s="6"/>
      <c r="W35" s="6"/>
      <c r="X35" s="6"/>
      <c r="Y35" s="6"/>
    </row>
    <row r="36" spans="1:25" s="9" customFormat="1" ht="12" hidden="1" customHeight="1" x14ac:dyDescent="0.2">
      <c r="A36" s="8" t="s">
        <v>37</v>
      </c>
      <c r="B36" s="1"/>
      <c r="C36" s="1"/>
      <c r="D36" s="1"/>
      <c r="E36" s="1"/>
      <c r="F36" s="1"/>
      <c r="G36" s="1"/>
      <c r="H36" s="1"/>
      <c r="I36" s="1"/>
      <c r="J36" s="1"/>
      <c r="K36" s="1"/>
      <c r="L36" s="1"/>
      <c r="M36" s="1"/>
      <c r="N36" s="1"/>
      <c r="O36" s="1"/>
      <c r="P36" s="1"/>
      <c r="Q36" s="1"/>
      <c r="R36" s="6"/>
      <c r="S36" s="6"/>
      <c r="T36" s="6"/>
      <c r="U36" s="6"/>
      <c r="V36" s="6"/>
      <c r="W36" s="6"/>
      <c r="X36" s="6"/>
      <c r="Y36" s="6"/>
    </row>
    <row r="37" spans="1:25" s="9" customFormat="1" ht="12" hidden="1" customHeight="1" x14ac:dyDescent="0.2">
      <c r="A37" s="8">
        <v>2</v>
      </c>
      <c r="B37" s="1"/>
      <c r="C37" s="1"/>
      <c r="D37" s="1"/>
      <c r="E37" s="1"/>
      <c r="F37" s="1"/>
      <c r="G37" s="1"/>
      <c r="H37" s="1"/>
      <c r="I37" s="1"/>
      <c r="J37" s="1"/>
      <c r="K37" s="1"/>
      <c r="L37" s="1"/>
      <c r="M37" s="1"/>
      <c r="N37" s="1"/>
      <c r="O37" s="1"/>
      <c r="P37" s="1"/>
      <c r="Q37" s="1"/>
      <c r="R37" s="6"/>
      <c r="S37" s="6"/>
      <c r="T37" s="6"/>
      <c r="U37" s="6"/>
      <c r="V37" s="6"/>
      <c r="W37" s="6"/>
      <c r="X37" s="6"/>
      <c r="Y37" s="6"/>
    </row>
    <row r="38" spans="1:25" s="7" customFormat="1" ht="12" hidden="1" customHeight="1" x14ac:dyDescent="0.2">
      <c r="A38" s="4" t="s">
        <v>6</v>
      </c>
      <c r="B38" s="1"/>
      <c r="C38" s="1"/>
      <c r="D38" s="1"/>
      <c r="E38" s="1"/>
      <c r="F38" s="1"/>
      <c r="G38" s="1"/>
      <c r="H38" s="1"/>
      <c r="I38" s="1"/>
      <c r="J38" s="1"/>
      <c r="K38" s="1"/>
      <c r="L38" s="1"/>
      <c r="M38" s="1"/>
      <c r="N38" s="1"/>
      <c r="O38" s="1"/>
      <c r="P38" s="1"/>
      <c r="Q38" s="1"/>
      <c r="R38" s="6"/>
      <c r="S38" s="6"/>
      <c r="T38" s="6"/>
      <c r="U38" s="6"/>
      <c r="V38" s="6"/>
      <c r="W38" s="6"/>
      <c r="X38" s="6"/>
      <c r="Y38" s="6"/>
    </row>
    <row r="39" spans="1:25" s="9" customFormat="1" ht="12" hidden="1" customHeight="1" x14ac:dyDescent="0.2">
      <c r="A39" s="8" t="s">
        <v>14</v>
      </c>
      <c r="B39" s="1"/>
      <c r="C39" s="1"/>
      <c r="D39" s="1"/>
      <c r="E39" s="1"/>
      <c r="F39" s="1"/>
      <c r="G39" s="1"/>
      <c r="H39" s="1"/>
      <c r="I39" s="1"/>
      <c r="J39" s="1"/>
      <c r="K39" s="1"/>
      <c r="L39" s="1"/>
      <c r="M39" s="1"/>
      <c r="N39" s="1"/>
      <c r="O39" s="1"/>
      <c r="P39" s="1"/>
      <c r="Q39" s="1"/>
      <c r="R39" s="6"/>
      <c r="S39" s="6"/>
      <c r="T39" s="6"/>
      <c r="U39" s="6"/>
      <c r="V39" s="6"/>
      <c r="W39" s="6"/>
      <c r="X39" s="6"/>
      <c r="Y39" s="6"/>
    </row>
    <row r="40" spans="1:25" s="7" customFormat="1" ht="12" hidden="1" customHeight="1" x14ac:dyDescent="0.2">
      <c r="A40" s="4" t="s">
        <v>7</v>
      </c>
      <c r="B40" s="1"/>
      <c r="C40" s="1"/>
      <c r="D40" s="1"/>
      <c r="E40" s="1"/>
      <c r="F40" s="1"/>
      <c r="G40" s="1"/>
      <c r="H40" s="1"/>
      <c r="I40" s="1"/>
      <c r="J40" s="1"/>
      <c r="K40" s="1"/>
      <c r="L40" s="1"/>
      <c r="M40" s="1"/>
      <c r="N40" s="1"/>
      <c r="O40" s="1"/>
      <c r="P40" s="1"/>
      <c r="Q40" s="1"/>
      <c r="R40" s="6"/>
      <c r="S40" s="6"/>
      <c r="T40" s="6"/>
      <c r="U40" s="6"/>
      <c r="V40" s="6"/>
      <c r="W40" s="6"/>
      <c r="X40" s="6"/>
      <c r="Y40" s="6"/>
    </row>
    <row r="41" spans="1:25" s="9" customFormat="1" ht="12" hidden="1" customHeight="1" x14ac:dyDescent="0.2">
      <c r="A41" s="8" t="s">
        <v>14</v>
      </c>
      <c r="B41" s="1"/>
      <c r="C41" s="1"/>
      <c r="D41" s="1"/>
      <c r="E41" s="1"/>
      <c r="F41" s="1"/>
      <c r="G41" s="1"/>
      <c r="H41" s="1"/>
      <c r="I41" s="1"/>
      <c r="J41" s="1"/>
      <c r="K41" s="1"/>
      <c r="L41" s="1"/>
      <c r="M41" s="1"/>
      <c r="N41" s="1"/>
      <c r="O41" s="1"/>
      <c r="P41" s="1"/>
      <c r="Q41" s="1"/>
      <c r="R41" s="6"/>
      <c r="S41" s="6"/>
      <c r="T41" s="6"/>
      <c r="U41" s="6"/>
      <c r="V41" s="6"/>
      <c r="W41" s="6"/>
      <c r="X41" s="6"/>
      <c r="Y41" s="6"/>
    </row>
    <row r="42" spans="1:25" s="7" customFormat="1" ht="12" hidden="1" customHeight="1" x14ac:dyDescent="0.2">
      <c r="A42" s="4" t="s">
        <v>8</v>
      </c>
      <c r="B42" s="1"/>
      <c r="C42" s="1"/>
      <c r="D42" s="1"/>
      <c r="E42" s="1"/>
      <c r="F42" s="1"/>
      <c r="G42" s="1"/>
      <c r="H42" s="1"/>
      <c r="I42" s="1"/>
      <c r="J42" s="1"/>
      <c r="K42" s="1"/>
      <c r="L42" s="1"/>
      <c r="M42" s="1"/>
      <c r="N42" s="1"/>
      <c r="O42" s="1"/>
      <c r="P42" s="1"/>
      <c r="Q42" s="1"/>
      <c r="R42" s="6"/>
      <c r="S42" s="6"/>
      <c r="T42" s="6"/>
      <c r="U42" s="6"/>
      <c r="V42" s="6"/>
      <c r="W42" s="6"/>
      <c r="X42" s="6"/>
      <c r="Y42" s="6"/>
    </row>
    <row r="43" spans="1:25" s="9" customFormat="1" ht="12" hidden="1" customHeight="1" x14ac:dyDescent="0.2">
      <c r="A43" s="8" t="s">
        <v>13</v>
      </c>
      <c r="B43" s="1"/>
      <c r="C43" s="1"/>
      <c r="D43" s="1"/>
      <c r="E43" s="1"/>
      <c r="F43" s="1"/>
      <c r="G43" s="1"/>
      <c r="H43" s="1"/>
      <c r="I43" s="1"/>
      <c r="J43" s="1"/>
      <c r="K43" s="1"/>
      <c r="L43" s="1"/>
      <c r="M43" s="1"/>
      <c r="N43" s="1"/>
      <c r="O43" s="1"/>
      <c r="P43" s="1"/>
      <c r="Q43" s="1"/>
      <c r="R43" s="6"/>
      <c r="S43" s="6"/>
      <c r="T43" s="6"/>
      <c r="U43" s="6"/>
      <c r="V43" s="6"/>
      <c r="W43" s="6"/>
      <c r="X43" s="6"/>
      <c r="Y43" s="6"/>
    </row>
    <row r="44" spans="1:25" s="7" customFormat="1" ht="12" hidden="1" customHeight="1" x14ac:dyDescent="0.2">
      <c r="A44" s="4" t="s">
        <v>9</v>
      </c>
      <c r="B44" s="1"/>
      <c r="C44" s="1"/>
      <c r="D44" s="1"/>
      <c r="E44" s="1"/>
      <c r="F44" s="1"/>
      <c r="G44" s="1"/>
      <c r="H44" s="1"/>
      <c r="I44" s="1"/>
      <c r="J44" s="1"/>
      <c r="K44" s="1"/>
      <c r="L44" s="1"/>
      <c r="M44" s="1"/>
      <c r="N44" s="1"/>
      <c r="O44" s="1"/>
      <c r="P44" s="1"/>
      <c r="Q44" s="1"/>
      <c r="R44" s="6"/>
      <c r="S44" s="6"/>
      <c r="T44" s="6"/>
      <c r="U44" s="6"/>
      <c r="V44" s="6"/>
      <c r="W44" s="6"/>
      <c r="X44" s="6"/>
      <c r="Y44" s="6"/>
    </row>
    <row r="45" spans="1:25" s="9" customFormat="1" ht="12" hidden="1" customHeight="1" x14ac:dyDescent="0.2">
      <c r="A45" s="8" t="s">
        <v>15</v>
      </c>
      <c r="B45" s="1"/>
      <c r="C45" s="1"/>
      <c r="D45" s="1"/>
      <c r="E45" s="1"/>
      <c r="F45" s="1"/>
      <c r="G45" s="1"/>
      <c r="H45" s="1"/>
      <c r="I45" s="1"/>
      <c r="J45" s="1"/>
      <c r="K45" s="1"/>
      <c r="L45" s="1"/>
      <c r="M45" s="1"/>
      <c r="N45" s="1"/>
      <c r="O45" s="1"/>
      <c r="P45" s="1"/>
      <c r="Q45" s="1"/>
      <c r="R45" s="6"/>
      <c r="S45" s="6"/>
      <c r="T45" s="6"/>
      <c r="U45" s="6"/>
      <c r="V45" s="6"/>
      <c r="W45" s="6"/>
      <c r="X45" s="6"/>
      <c r="Y45" s="6"/>
    </row>
    <row r="46" spans="1:25" s="7" customFormat="1" ht="12" hidden="1" customHeight="1" x14ac:dyDescent="0.2">
      <c r="A46" s="4" t="s">
        <v>11</v>
      </c>
      <c r="B46" s="1"/>
      <c r="C46" s="1"/>
      <c r="D46" s="1"/>
      <c r="E46" s="1"/>
      <c r="F46" s="1"/>
      <c r="G46" s="1"/>
      <c r="H46" s="1"/>
      <c r="I46" s="1"/>
      <c r="J46" s="1"/>
      <c r="K46" s="1"/>
      <c r="L46" s="1"/>
      <c r="M46" s="1"/>
      <c r="N46" s="1"/>
      <c r="O46" s="1"/>
      <c r="P46" s="1"/>
      <c r="Q46" s="1"/>
      <c r="R46" s="6"/>
      <c r="S46" s="6"/>
      <c r="T46" s="6"/>
      <c r="U46" s="6"/>
      <c r="V46" s="6"/>
      <c r="W46" s="6"/>
      <c r="X46" s="6"/>
      <c r="Y46" s="6"/>
    </row>
    <row r="47" spans="1:25" s="9" customFormat="1" ht="12" hidden="1" customHeight="1" x14ac:dyDescent="0.2">
      <c r="A47" s="8" t="s">
        <v>37</v>
      </c>
      <c r="B47" s="1"/>
      <c r="C47" s="1"/>
      <c r="D47" s="1"/>
      <c r="E47" s="1"/>
      <c r="F47" s="1"/>
      <c r="G47" s="1"/>
      <c r="H47" s="1"/>
      <c r="I47" s="1"/>
      <c r="J47" s="1"/>
      <c r="K47" s="1"/>
      <c r="L47" s="1"/>
      <c r="M47" s="1"/>
      <c r="N47" s="1"/>
      <c r="O47" s="1"/>
      <c r="P47" s="1"/>
      <c r="Q47" s="1"/>
      <c r="R47" s="6"/>
      <c r="S47" s="6"/>
      <c r="T47" s="6"/>
      <c r="U47" s="6"/>
      <c r="V47" s="6"/>
      <c r="W47" s="6"/>
      <c r="X47" s="6"/>
      <c r="Y47" s="6"/>
    </row>
    <row r="48" spans="1:25" s="9" customFormat="1" ht="12" hidden="1" customHeight="1" x14ac:dyDescent="0.2">
      <c r="A48" s="8">
        <v>2</v>
      </c>
      <c r="B48" s="1"/>
      <c r="C48" s="1"/>
      <c r="D48" s="1"/>
      <c r="E48" s="1"/>
      <c r="F48" s="1"/>
      <c r="G48" s="1"/>
      <c r="H48" s="1"/>
      <c r="I48" s="1"/>
      <c r="J48" s="1"/>
      <c r="K48" s="1"/>
      <c r="L48" s="1"/>
      <c r="M48" s="1"/>
      <c r="N48" s="1"/>
      <c r="O48" s="1"/>
      <c r="P48" s="1"/>
      <c r="Q48" s="1"/>
      <c r="R48" s="6"/>
      <c r="S48" s="6"/>
      <c r="T48" s="6"/>
      <c r="U48" s="6"/>
      <c r="V48" s="6"/>
      <c r="W48" s="6"/>
      <c r="X48" s="6"/>
      <c r="Y48" s="6"/>
    </row>
    <row r="49" spans="1:25" s="7" customFormat="1" ht="12" hidden="1" customHeight="1" x14ac:dyDescent="0.2">
      <c r="A49" s="4" t="s">
        <v>10</v>
      </c>
      <c r="B49" s="1"/>
      <c r="C49" s="1"/>
      <c r="D49" s="1"/>
      <c r="E49" s="1"/>
      <c r="F49" s="1"/>
      <c r="G49" s="1"/>
      <c r="H49" s="1"/>
      <c r="I49" s="1"/>
      <c r="J49" s="1"/>
      <c r="K49" s="1"/>
      <c r="L49" s="1"/>
      <c r="M49" s="1"/>
      <c r="N49" s="1"/>
      <c r="O49" s="1"/>
      <c r="P49" s="1"/>
      <c r="Q49" s="1"/>
      <c r="R49" s="6"/>
      <c r="S49" s="6"/>
      <c r="T49" s="6"/>
      <c r="U49" s="6"/>
      <c r="V49" s="6"/>
      <c r="W49" s="6"/>
      <c r="X49" s="6"/>
      <c r="Y49" s="6"/>
    </row>
    <row r="50" spans="1:25" s="9" customFormat="1" ht="12" hidden="1" customHeight="1" x14ac:dyDescent="0.2">
      <c r="A50" s="8" t="s">
        <v>13</v>
      </c>
      <c r="B50" s="1"/>
      <c r="C50" s="1"/>
      <c r="D50" s="1"/>
      <c r="E50" s="1"/>
      <c r="F50" s="1"/>
      <c r="G50" s="1"/>
      <c r="H50" s="1"/>
      <c r="I50" s="1"/>
      <c r="J50" s="1"/>
      <c r="K50" s="1"/>
      <c r="L50" s="1"/>
      <c r="M50" s="1"/>
      <c r="N50" s="1"/>
      <c r="O50" s="1"/>
      <c r="P50" s="1"/>
      <c r="Q50" s="1"/>
      <c r="R50" s="6"/>
      <c r="S50" s="6"/>
      <c r="T50" s="6"/>
      <c r="U50" s="6"/>
      <c r="V50" s="6"/>
      <c r="W50" s="6"/>
      <c r="X50" s="6"/>
      <c r="Y50" s="6"/>
    </row>
    <row r="51" spans="1:25" s="9" customFormat="1" ht="12" hidden="1" customHeight="1" x14ac:dyDescent="0.2">
      <c r="A51" s="8"/>
      <c r="B51" s="1"/>
      <c r="C51" s="1"/>
      <c r="D51" s="1"/>
      <c r="E51" s="1"/>
      <c r="F51" s="1"/>
      <c r="G51" s="1"/>
      <c r="H51" s="1"/>
      <c r="I51" s="1"/>
      <c r="J51" s="1"/>
      <c r="K51" s="1"/>
      <c r="L51" s="1"/>
      <c r="M51" s="1"/>
      <c r="N51" s="1"/>
      <c r="O51" s="1"/>
      <c r="P51" s="1"/>
      <c r="Q51" s="1"/>
      <c r="R51" s="6"/>
      <c r="S51" s="6"/>
      <c r="T51" s="6"/>
      <c r="U51" s="6"/>
      <c r="V51" s="6"/>
      <c r="W51" s="6"/>
      <c r="X51" s="6"/>
      <c r="Y51" s="6"/>
    </row>
    <row r="53" spans="1:25" customFormat="1" ht="15" x14ac:dyDescent="0.25">
      <c r="A53" s="20" t="s">
        <v>49</v>
      </c>
    </row>
    <row r="54" spans="1:25" customFormat="1" ht="15" x14ac:dyDescent="0.25">
      <c r="A54" s="20"/>
    </row>
    <row r="55" spans="1:25" customFormat="1" ht="15" x14ac:dyDescent="0.2">
      <c r="A55" s="47" t="s">
        <v>47</v>
      </c>
    </row>
    <row r="56" spans="1:25" customFormat="1" ht="15" x14ac:dyDescent="0.2">
      <c r="A56" s="47" t="s">
        <v>48</v>
      </c>
    </row>
    <row r="57" spans="1:25" customFormat="1" ht="15" x14ac:dyDescent="0.25">
      <c r="A57" s="20"/>
    </row>
    <row r="58" spans="1:25" customFormat="1" ht="15" x14ac:dyDescent="0.25">
      <c r="A58" s="20"/>
    </row>
    <row r="59" spans="1:25" customFormat="1" ht="15" customHeight="1" x14ac:dyDescent="0.2"/>
    <row r="60" spans="1:25" customFormat="1" x14ac:dyDescent="0.2">
      <c r="A60" s="280" t="s">
        <v>50</v>
      </c>
      <c r="B60" s="281"/>
      <c r="C60" s="281"/>
      <c r="D60" s="281"/>
    </row>
    <row r="61" spans="1:25" customFormat="1" x14ac:dyDescent="0.2">
      <c r="A61" s="281"/>
      <c r="B61" s="281"/>
      <c r="C61" s="281"/>
      <c r="D61" s="281"/>
    </row>
    <row r="62" spans="1:25" customFormat="1" x14ac:dyDescent="0.2">
      <c r="A62" s="281"/>
      <c r="B62" s="281"/>
      <c r="C62" s="281"/>
      <c r="D62" s="281"/>
    </row>
    <row r="63" spans="1:25" customFormat="1" x14ac:dyDescent="0.2">
      <c r="A63" s="281"/>
      <c r="B63" s="281"/>
      <c r="C63" s="281"/>
      <c r="D63" s="281"/>
    </row>
    <row r="64" spans="1:25" customFormat="1" x14ac:dyDescent="0.2">
      <c r="A64" s="281"/>
      <c r="B64" s="281"/>
      <c r="C64" s="281"/>
      <c r="D64" s="281"/>
    </row>
    <row r="65" spans="1:4" customFormat="1" x14ac:dyDescent="0.2">
      <c r="A65" s="281"/>
      <c r="B65" s="281"/>
      <c r="C65" s="281"/>
      <c r="D65" s="281"/>
    </row>
    <row r="66" spans="1:4" customFormat="1" x14ac:dyDescent="0.2">
      <c r="A66" s="281"/>
      <c r="B66" s="281"/>
      <c r="C66" s="281"/>
      <c r="D66" s="281"/>
    </row>
    <row r="67" spans="1:4" customFormat="1" ht="270.75" customHeight="1" x14ac:dyDescent="0.2">
      <c r="A67" s="281"/>
      <c r="B67" s="281"/>
      <c r="C67" s="281"/>
      <c r="D67" s="281"/>
    </row>
  </sheetData>
  <mergeCells count="1">
    <mergeCell ref="A60:D67"/>
  </mergeCells>
  <pageMargins left="0.75" right="0.75" top="1" bottom="1" header="0.5" footer="0.5"/>
  <pageSetup paperSize="9" orientation="portrait" horizontalDpi="4294967295" verticalDpi="4294967295"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L37"/>
  <sheetViews>
    <sheetView showGridLines="0" zoomScaleNormal="100" workbookViewId="0">
      <pane xSplit="1" ySplit="1" topLeftCell="AG2" activePane="bottomRight" state="frozen"/>
      <selection pane="topRight" activeCell="B1" sqref="B1"/>
      <selection pane="bottomLeft" activeCell="A3" sqref="A3"/>
      <selection pane="bottomRight" activeCell="A19" sqref="A19"/>
    </sheetView>
  </sheetViews>
  <sheetFormatPr defaultColWidth="9.140625" defaultRowHeight="12.75" x14ac:dyDescent="0.2"/>
  <cols>
    <col min="1" max="1" width="57.42578125" style="32" customWidth="1"/>
    <col min="2" max="2" width="11.7109375" style="32" hidden="1" customWidth="1"/>
    <col min="3" max="22" width="10" style="32" hidden="1" customWidth="1"/>
    <col min="23" max="23" width="2" style="32" hidden="1" customWidth="1"/>
    <col min="24" max="28" width="10" style="32" hidden="1" customWidth="1"/>
    <col min="29" max="29" width="11.85546875" style="32" hidden="1" customWidth="1"/>
    <col min="30" max="35" width="9.85546875" style="32" hidden="1" customWidth="1"/>
    <col min="36" max="38" width="9.85546875" style="32" customWidth="1"/>
    <col min="39" max="16384" width="9.140625" style="32"/>
  </cols>
  <sheetData>
    <row r="1" spans="1:38" x14ac:dyDescent="0.2">
      <c r="A1" s="63" t="s">
        <v>61</v>
      </c>
    </row>
    <row r="2" spans="1:38" x14ac:dyDescent="0.2">
      <c r="A2" s="288" t="s">
        <v>92</v>
      </c>
      <c r="B2" s="288"/>
      <c r="C2" s="288"/>
      <c r="D2" s="288"/>
    </row>
    <row r="3" spans="1:38" x14ac:dyDescent="0.2">
      <c r="A3" s="11" t="s">
        <v>57</v>
      </c>
      <c r="B3" s="39"/>
      <c r="C3" s="39"/>
      <c r="D3" s="39"/>
      <c r="E3" s="39"/>
      <c r="F3" s="39"/>
      <c r="G3" s="39"/>
      <c r="H3" s="39"/>
      <c r="I3" s="39"/>
      <c r="J3" s="39"/>
      <c r="K3" s="39"/>
      <c r="L3" s="39"/>
      <c r="M3" s="39"/>
      <c r="N3" s="39"/>
      <c r="O3" s="39"/>
      <c r="P3" s="39"/>
      <c r="Q3" s="39"/>
      <c r="R3" s="39"/>
      <c r="S3" s="39"/>
      <c r="T3" s="39"/>
      <c r="U3" s="39"/>
      <c r="V3" s="39"/>
      <c r="W3" s="39"/>
      <c r="X3" s="39"/>
      <c r="Y3" s="39"/>
      <c r="Z3" s="39"/>
      <c r="AA3" s="39"/>
      <c r="AB3" s="39"/>
    </row>
    <row r="4" spans="1:38" s="33" customFormat="1" ht="26.25" customHeight="1" x14ac:dyDescent="0.2">
      <c r="A4" s="40"/>
      <c r="B4" s="83" t="e">
        <f>'Отдыхай и катай| Rest &amp; Ski '!L35</f>
        <v>#REF!</v>
      </c>
      <c r="C4" s="83" t="e">
        <f>'Отдыхай и катай| Rest &amp; Ski '!M35</f>
        <v>#REF!</v>
      </c>
      <c r="D4" s="83" t="e">
        <f>'Отдыхай и катай| Rest &amp; Ski '!N35</f>
        <v>#REF!</v>
      </c>
      <c r="E4" s="83" t="e">
        <f>'Отдыхай и катай| Rest &amp; Ski '!O35</f>
        <v>#REF!</v>
      </c>
      <c r="F4" s="83" t="e">
        <f>'Отдыхай и катай| Rest &amp; Ski '!P35</f>
        <v>#REF!</v>
      </c>
      <c r="G4" s="83" t="e">
        <f>'Отдыхай и катай| Rest &amp; Ski '!Q35</f>
        <v>#REF!</v>
      </c>
      <c r="H4" s="83" t="e">
        <f>'Отдыхай и катай| Rest &amp; Ski '!R35</f>
        <v>#REF!</v>
      </c>
      <c r="I4" s="83" t="e">
        <f>'Отдыхай и катай| Rest &amp; Ski '!S35</f>
        <v>#REF!</v>
      </c>
      <c r="J4" s="83" t="e">
        <f>'Отдыхай и катай| Rest &amp; Ski '!T35</f>
        <v>#REF!</v>
      </c>
      <c r="K4" s="83" t="e">
        <f>'Отдыхай и катай| Rest &amp; Ski '!U35</f>
        <v>#REF!</v>
      </c>
      <c r="L4" s="83" t="e">
        <f>'Отдыхай и катай| Rest &amp; Ski '!V35</f>
        <v>#REF!</v>
      </c>
      <c r="M4" s="83" t="e">
        <f>'Отдыхай и катай| Rest &amp; Ski '!W35</f>
        <v>#REF!</v>
      </c>
      <c r="N4" s="83" t="e">
        <f>'Отдыхай и катай| Rest &amp; Ski '!X35</f>
        <v>#REF!</v>
      </c>
      <c r="O4" s="83" t="e">
        <f>'Отдыхай и катай| Rest &amp; Ski '!Y35</f>
        <v>#REF!</v>
      </c>
      <c r="P4" s="83" t="e">
        <f>'Отдыхай и катай| Rest &amp; Ski '!Z35</f>
        <v>#REF!</v>
      </c>
      <c r="Q4" s="83" t="e">
        <f>'Отдыхай и катай| Rest &amp; Ski '!AA35</f>
        <v>#REF!</v>
      </c>
      <c r="R4" s="83" t="e">
        <f>'Отдыхай и катай| Rest &amp; Ski '!AB35</f>
        <v>#REF!</v>
      </c>
      <c r="S4" s="83" t="e">
        <f>'Отдыхай и катай| Rest &amp; Ski '!AC35</f>
        <v>#REF!</v>
      </c>
      <c r="T4" s="83" t="e">
        <f>'Отдыхай и катай| Rest &amp; Ski '!AD35</f>
        <v>#REF!</v>
      </c>
      <c r="U4" s="83" t="e">
        <f>'Отдыхай и катай| Rest &amp; Ski '!AE35</f>
        <v>#REF!</v>
      </c>
      <c r="V4" s="83" t="e">
        <f>'Отдыхай и катай| Rest &amp; Ski '!AF35</f>
        <v>#REF!</v>
      </c>
      <c r="W4" s="83" t="e">
        <f>'Отдыхай и катай| Rest &amp; Ski '!AG35</f>
        <v>#REF!</v>
      </c>
      <c r="X4" s="83" t="e">
        <f>'Отдыхай и катай| Rest &amp; Ski '!AH35</f>
        <v>#REF!</v>
      </c>
      <c r="Y4" s="83" t="e">
        <f>'Отдыхай и катай| Rest &amp; Ski '!AI35</f>
        <v>#REF!</v>
      </c>
      <c r="Z4" s="83" t="e">
        <f>'Отдыхай и катай| Rest &amp; Ski '!AJ35</f>
        <v>#REF!</v>
      </c>
      <c r="AA4" s="83" t="e">
        <f>'Отдыхай и катай| Rest &amp; Ski '!AK35</f>
        <v>#REF!</v>
      </c>
      <c r="AB4" s="83" t="e">
        <f>'Отдыхай и катай| Rest &amp; Ski '!AL35</f>
        <v>#REF!</v>
      </c>
      <c r="AC4" s="113" t="e">
        <f>'BAR BB| Open rates'!#REF!</f>
        <v>#REF!</v>
      </c>
      <c r="AD4" s="113" t="e">
        <f>'BAR BB| Open rates'!#REF!</f>
        <v>#REF!</v>
      </c>
      <c r="AE4" s="113" t="e">
        <f>'BAR BB| Open rates'!#REF!</f>
        <v>#REF!</v>
      </c>
      <c r="AF4" s="113" t="e">
        <f>'BAR BB| Open rates'!#REF!</f>
        <v>#REF!</v>
      </c>
      <c r="AG4" s="113" t="e">
        <f>'BAR BB| Open rates'!#REF!</f>
        <v>#REF!</v>
      </c>
      <c r="AH4" s="113" t="e">
        <f>'BAR BB| Open rates'!#REF!</f>
        <v>#REF!</v>
      </c>
      <c r="AI4" s="113" t="e">
        <f>'BAR BB| Open rates'!#REF!</f>
        <v>#REF!</v>
      </c>
      <c r="AJ4" s="113" t="e">
        <f>'BAR BB| Open rates'!#REF!</f>
        <v>#REF!</v>
      </c>
      <c r="AK4" s="113" t="e">
        <f>'BAR BB| Open rates'!#REF!</f>
        <v>#REF!</v>
      </c>
      <c r="AL4" s="113" t="e">
        <f>'BAR BB| Open rates'!#REF!</f>
        <v>#REF!</v>
      </c>
    </row>
    <row r="5" spans="1:38" s="33" customFormat="1" ht="26.25" customHeight="1" x14ac:dyDescent="0.2">
      <c r="A5" s="49"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113" t="e">
        <f>'BAR BB| Open rates'!#REF!</f>
        <v>#REF!</v>
      </c>
      <c r="AD5" s="113" t="e">
        <f>'BAR BB| Open rates'!#REF!</f>
        <v>#REF!</v>
      </c>
      <c r="AE5" s="113" t="e">
        <f>'BAR BB| Open rates'!#REF!</f>
        <v>#REF!</v>
      </c>
      <c r="AF5" s="113" t="e">
        <f>'BAR BB| Open rates'!#REF!</f>
        <v>#REF!</v>
      </c>
      <c r="AG5" s="113" t="e">
        <f>'BAR BB| Open rates'!#REF!</f>
        <v>#REF!</v>
      </c>
      <c r="AH5" s="113" t="e">
        <f>'BAR BB| Open rates'!#REF!</f>
        <v>#REF!</v>
      </c>
      <c r="AI5" s="113" t="e">
        <f>'BAR BB| Open rates'!#REF!</f>
        <v>#REF!</v>
      </c>
      <c r="AJ5" s="113" t="e">
        <f>'BAR BB| Open rates'!#REF!</f>
        <v>#REF!</v>
      </c>
      <c r="AK5" s="113" t="e">
        <f>'BAR BB| Open rates'!#REF!</f>
        <v>#REF!</v>
      </c>
      <c r="AL5" s="113" t="e">
        <f>'BAR BB| Open rates'!#REF!</f>
        <v>#REF!</v>
      </c>
    </row>
    <row r="6" spans="1:38" s="36" customFormat="1" ht="12" customHeight="1" x14ac:dyDescent="0.2">
      <c r="A6" s="65" t="s">
        <v>63</v>
      </c>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row>
    <row r="7" spans="1:38" s="36" customFormat="1" ht="12" customHeight="1" x14ac:dyDescent="0.2">
      <c r="A7" s="52">
        <v>1</v>
      </c>
      <c r="B7" s="60" t="e">
        <f>'Отдыхай и катай| Rest &amp; Ski '!L38+25</f>
        <v>#REF!</v>
      </c>
      <c r="C7" s="60" t="e">
        <f>'Отдыхай и катай| Rest &amp; Ski '!M38+25</f>
        <v>#REF!</v>
      </c>
      <c r="D7" s="60" t="e">
        <f>'Отдыхай и катай| Rest &amp; Ski '!N38+25</f>
        <v>#REF!</v>
      </c>
      <c r="E7" s="60" t="e">
        <f>'Отдыхай и катай| Rest &amp; Ski '!O38+25</f>
        <v>#REF!</v>
      </c>
      <c r="F7" s="60" t="e">
        <f>'Отдыхай и катай| Rest &amp; Ski '!P38+25</f>
        <v>#REF!</v>
      </c>
      <c r="G7" s="60" t="e">
        <f>'Отдыхай и катай| Rest &amp; Ski '!Q38+25</f>
        <v>#REF!</v>
      </c>
      <c r="H7" s="60" t="e">
        <f>'Отдыхай и катай| Rest &amp; Ski '!R38+25</f>
        <v>#REF!</v>
      </c>
      <c r="I7" s="60" t="e">
        <f>'Отдыхай и катай| Rest &amp; Ski '!S38+25</f>
        <v>#REF!</v>
      </c>
      <c r="J7" s="60" t="e">
        <f>'Отдыхай и катай| Rest &amp; Ski '!T38+25</f>
        <v>#REF!</v>
      </c>
      <c r="K7" s="60" t="e">
        <f>'Отдыхай и катай| Rest &amp; Ski '!U38+25</f>
        <v>#REF!</v>
      </c>
      <c r="L7" s="60" t="e">
        <f>'Отдыхай и катай| Rest &amp; Ski '!V38+25</f>
        <v>#REF!</v>
      </c>
      <c r="M7" s="60" t="e">
        <f>'Отдыхай и катай| Rest &amp; Ski '!W38+25</f>
        <v>#REF!</v>
      </c>
      <c r="N7" s="60" t="e">
        <f>'Отдыхай и катай| Rest &amp; Ski '!X38+25</f>
        <v>#REF!</v>
      </c>
      <c r="O7" s="60" t="e">
        <f>'Отдыхай и катай| Rest &amp; Ski '!Y38+25</f>
        <v>#REF!</v>
      </c>
      <c r="P7" s="60" t="e">
        <f>'Отдыхай и катай| Rest &amp; Ski '!Z38+25</f>
        <v>#REF!</v>
      </c>
      <c r="Q7" s="60" t="e">
        <f>'Отдыхай и катай| Rest &amp; Ski '!AA38+25</f>
        <v>#REF!</v>
      </c>
      <c r="R7" s="60" t="e">
        <f>'Отдыхай и катай| Rest &amp; Ski '!AB38+25</f>
        <v>#REF!</v>
      </c>
      <c r="S7" s="60" t="e">
        <f>'Отдыхай и катай| Rest &amp; Ski '!AC38+25</f>
        <v>#REF!</v>
      </c>
      <c r="T7" s="60" t="e">
        <f>'Отдыхай и катай| Rest &amp; Ski '!AD38+25</f>
        <v>#REF!</v>
      </c>
      <c r="U7" s="60" t="e">
        <f>'Отдыхай и катай| Rest &amp; Ski '!AE38+25</f>
        <v>#REF!</v>
      </c>
      <c r="V7" s="60" t="e">
        <f>'Отдыхай и катай| Rest &amp; Ski '!AF38+25</f>
        <v>#REF!</v>
      </c>
      <c r="W7" s="60" t="e">
        <f>'Отдыхай и катай| Rest &amp; Ski '!AG38+25</f>
        <v>#REF!</v>
      </c>
      <c r="X7" s="60" t="e">
        <f>'Отдыхай и катай| Rest &amp; Ski '!AH38+25</f>
        <v>#REF!</v>
      </c>
      <c r="Y7" s="60" t="e">
        <f>'Отдыхай и катай| Rest &amp; Ski '!AI38+25</f>
        <v>#REF!</v>
      </c>
      <c r="Z7" s="60" t="e">
        <f>'Отдыхай и катай| Rest &amp; Ski '!AJ38+25</f>
        <v>#REF!</v>
      </c>
      <c r="AA7" s="60" t="e">
        <f>'Отдыхай и катай| Rest &amp; Ski '!AK38+25</f>
        <v>#REF!</v>
      </c>
      <c r="AB7" s="60" t="e">
        <f>'Отдыхай и катай| Rest &amp; Ski '!AL38+25</f>
        <v>#REF!</v>
      </c>
      <c r="AC7" s="60" t="e">
        <f>'Отдыхай и катай| Rest &amp; Ski '!AM38+25</f>
        <v>#REF!</v>
      </c>
      <c r="AD7" s="60" t="e">
        <f>'Отдыхай и катай| Rest &amp; Ski '!AN38+25</f>
        <v>#REF!</v>
      </c>
      <c r="AE7" s="60" t="e">
        <f>'Отдыхай и катай| Rest &amp; Ski '!AO38+25</f>
        <v>#REF!</v>
      </c>
      <c r="AF7" s="60" t="e">
        <f>'Отдыхай и катай| Rest &amp; Ski '!AP38+25</f>
        <v>#REF!</v>
      </c>
      <c r="AG7" s="60" t="e">
        <f>'Отдыхай и катай| Rest &amp; Ski '!AQ38+25</f>
        <v>#REF!</v>
      </c>
      <c r="AH7" s="60" t="e">
        <f>'Отдыхай и катай| Rest &amp; Ski '!AR38+25</f>
        <v>#REF!</v>
      </c>
      <c r="AI7" s="60" t="e">
        <f>'Отдыхай и катай| Rest &amp; Ski '!AS38+25</f>
        <v>#REF!</v>
      </c>
      <c r="AJ7" s="60" t="e">
        <f>'Отдыхай и катай| Rest &amp; Ski '!AT38+25</f>
        <v>#REF!</v>
      </c>
      <c r="AK7" s="60" t="e">
        <f>'Отдыхай и катай| Rest &amp; Ski '!AU38+25</f>
        <v>#REF!</v>
      </c>
      <c r="AL7" s="60" t="e">
        <f>'Отдыхай и катай| Rest &amp; Ski '!AV38+25</f>
        <v>#REF!</v>
      </c>
    </row>
    <row r="8" spans="1:38" s="36" customFormat="1" ht="12" customHeight="1" x14ac:dyDescent="0.2">
      <c r="A8" s="52">
        <v>2</v>
      </c>
      <c r="B8" s="60" t="e">
        <f>'Отдыхай и катай| Rest &amp; Ski '!L39+25</f>
        <v>#REF!</v>
      </c>
      <c r="C8" s="60" t="e">
        <f>'Отдыхай и катай| Rest &amp; Ski '!M39+25</f>
        <v>#REF!</v>
      </c>
      <c r="D8" s="60" t="e">
        <f>'Отдыхай и катай| Rest &amp; Ski '!N39+25</f>
        <v>#REF!</v>
      </c>
      <c r="E8" s="60" t="e">
        <f>'Отдыхай и катай| Rest &amp; Ski '!O39+25</f>
        <v>#REF!</v>
      </c>
      <c r="F8" s="60" t="e">
        <f>'Отдыхай и катай| Rest &amp; Ski '!P39+25</f>
        <v>#REF!</v>
      </c>
      <c r="G8" s="60" t="e">
        <f>'Отдыхай и катай| Rest &amp; Ski '!Q39+25</f>
        <v>#REF!</v>
      </c>
      <c r="H8" s="60" t="e">
        <f>'Отдыхай и катай| Rest &amp; Ski '!R39+25</f>
        <v>#REF!</v>
      </c>
      <c r="I8" s="60" t="e">
        <f>'Отдыхай и катай| Rest &amp; Ski '!S39+25</f>
        <v>#REF!</v>
      </c>
      <c r="J8" s="60" t="e">
        <f>'Отдыхай и катай| Rest &amp; Ski '!T39+25</f>
        <v>#REF!</v>
      </c>
      <c r="K8" s="60" t="e">
        <f>'Отдыхай и катай| Rest &amp; Ski '!U39+25</f>
        <v>#REF!</v>
      </c>
      <c r="L8" s="60" t="e">
        <f>'Отдыхай и катай| Rest &amp; Ski '!V39+25</f>
        <v>#REF!</v>
      </c>
      <c r="M8" s="60" t="e">
        <f>'Отдыхай и катай| Rest &amp; Ski '!W39+25</f>
        <v>#REF!</v>
      </c>
      <c r="N8" s="60" t="e">
        <f>'Отдыхай и катай| Rest &amp; Ski '!X39+25</f>
        <v>#REF!</v>
      </c>
      <c r="O8" s="60" t="e">
        <f>'Отдыхай и катай| Rest &amp; Ski '!Y39+25</f>
        <v>#REF!</v>
      </c>
      <c r="P8" s="60" t="e">
        <f>'Отдыхай и катай| Rest &amp; Ski '!Z39+25</f>
        <v>#REF!</v>
      </c>
      <c r="Q8" s="60" t="e">
        <f>'Отдыхай и катай| Rest &amp; Ski '!AA39+25</f>
        <v>#REF!</v>
      </c>
      <c r="R8" s="60" t="e">
        <f>'Отдыхай и катай| Rest &amp; Ski '!AB39+25</f>
        <v>#REF!</v>
      </c>
      <c r="S8" s="60" t="e">
        <f>'Отдыхай и катай| Rest &amp; Ski '!AC39+25</f>
        <v>#REF!</v>
      </c>
      <c r="T8" s="60" t="e">
        <f>'Отдыхай и катай| Rest &amp; Ski '!AD39+25</f>
        <v>#REF!</v>
      </c>
      <c r="U8" s="60" t="e">
        <f>'Отдыхай и катай| Rest &amp; Ski '!AE39+25</f>
        <v>#REF!</v>
      </c>
      <c r="V8" s="60" t="e">
        <f>'Отдыхай и катай| Rest &amp; Ski '!AF39+25</f>
        <v>#REF!</v>
      </c>
      <c r="W8" s="60" t="e">
        <f>'Отдыхай и катай| Rest &amp; Ski '!AG39+25</f>
        <v>#REF!</v>
      </c>
      <c r="X8" s="60" t="e">
        <f>'Отдыхай и катай| Rest &amp; Ski '!AH39+25</f>
        <v>#REF!</v>
      </c>
      <c r="Y8" s="60" t="e">
        <f>'Отдыхай и катай| Rest &amp; Ski '!AI39+25</f>
        <v>#REF!</v>
      </c>
      <c r="Z8" s="60" t="e">
        <f>'Отдыхай и катай| Rest &amp; Ski '!AJ39+25</f>
        <v>#REF!</v>
      </c>
      <c r="AA8" s="60" t="e">
        <f>'Отдыхай и катай| Rest &amp; Ski '!AK39+25</f>
        <v>#REF!</v>
      </c>
      <c r="AB8" s="60" t="e">
        <f>'Отдыхай и катай| Rest &amp; Ski '!AL39+25</f>
        <v>#REF!</v>
      </c>
      <c r="AC8" s="60" t="e">
        <f>'Отдыхай и катай| Rest &amp; Ski '!AM39+25</f>
        <v>#REF!</v>
      </c>
      <c r="AD8" s="60" t="e">
        <f>'Отдыхай и катай| Rest &amp; Ski '!AN39+25</f>
        <v>#REF!</v>
      </c>
      <c r="AE8" s="60" t="e">
        <f>'Отдыхай и катай| Rest &amp; Ski '!AO39+25</f>
        <v>#REF!</v>
      </c>
      <c r="AF8" s="60" t="e">
        <f>'Отдыхай и катай| Rest &amp; Ski '!AP39+25</f>
        <v>#REF!</v>
      </c>
      <c r="AG8" s="60" t="e">
        <f>'Отдыхай и катай| Rest &amp; Ski '!AQ39+25</f>
        <v>#REF!</v>
      </c>
      <c r="AH8" s="60" t="e">
        <f>'Отдыхай и катай| Rest &amp; Ski '!AR39+25</f>
        <v>#REF!</v>
      </c>
      <c r="AI8" s="60" t="e">
        <f>'Отдыхай и катай| Rest &amp; Ski '!AS39+25</f>
        <v>#REF!</v>
      </c>
      <c r="AJ8" s="60" t="e">
        <f>'Отдыхай и катай| Rest &amp; Ski '!AT39+25</f>
        <v>#REF!</v>
      </c>
      <c r="AK8" s="60" t="e">
        <f>'Отдыхай и катай| Rest &amp; Ski '!AU39+25</f>
        <v>#REF!</v>
      </c>
      <c r="AL8" s="60" t="e">
        <f>'Отдыхай и катай| Rest &amp; Ski '!AV39+25</f>
        <v>#REF!</v>
      </c>
    </row>
    <row r="9" spans="1:38" s="36" customFormat="1" ht="12" customHeight="1" x14ac:dyDescent="0.2">
      <c r="A9" s="66" t="s">
        <v>64</v>
      </c>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row>
    <row r="10" spans="1:38" s="36" customFormat="1" ht="12" customHeight="1" x14ac:dyDescent="0.2">
      <c r="A10" s="52">
        <v>1</v>
      </c>
      <c r="B10" s="60" t="e">
        <f>'Отдыхай и катай| Rest &amp; Ski '!L41+25</f>
        <v>#REF!</v>
      </c>
      <c r="C10" s="60" t="e">
        <f>'Отдыхай и катай| Rest &amp; Ski '!M41+25</f>
        <v>#REF!</v>
      </c>
      <c r="D10" s="60" t="e">
        <f>'Отдыхай и катай| Rest &amp; Ski '!N41+25</f>
        <v>#REF!</v>
      </c>
      <c r="E10" s="60" t="e">
        <f>'Отдыхай и катай| Rest &amp; Ski '!O41+25</f>
        <v>#REF!</v>
      </c>
      <c r="F10" s="60" t="e">
        <f>'Отдыхай и катай| Rest &amp; Ski '!P41+25</f>
        <v>#REF!</v>
      </c>
      <c r="G10" s="60" t="e">
        <f>'Отдыхай и катай| Rest &amp; Ski '!Q41+25</f>
        <v>#REF!</v>
      </c>
      <c r="H10" s="60" t="e">
        <f>'Отдыхай и катай| Rest &amp; Ski '!R41+25</f>
        <v>#REF!</v>
      </c>
      <c r="I10" s="60" t="e">
        <f>'Отдыхай и катай| Rest &amp; Ski '!S41+25</f>
        <v>#REF!</v>
      </c>
      <c r="J10" s="60" t="e">
        <f>'Отдыхай и катай| Rest &amp; Ski '!T41+25</f>
        <v>#REF!</v>
      </c>
      <c r="K10" s="60" t="e">
        <f>'Отдыхай и катай| Rest &amp; Ski '!U41+25</f>
        <v>#REF!</v>
      </c>
      <c r="L10" s="60" t="e">
        <f>'Отдыхай и катай| Rest &amp; Ski '!V41+25</f>
        <v>#REF!</v>
      </c>
      <c r="M10" s="60" t="e">
        <f>'Отдыхай и катай| Rest &amp; Ski '!W41+25</f>
        <v>#REF!</v>
      </c>
      <c r="N10" s="60" t="e">
        <f>'Отдыхай и катай| Rest &amp; Ski '!X41+25</f>
        <v>#REF!</v>
      </c>
      <c r="O10" s="60" t="e">
        <f>'Отдыхай и катай| Rest &amp; Ski '!Y41+25</f>
        <v>#REF!</v>
      </c>
      <c r="P10" s="60" t="e">
        <f>'Отдыхай и катай| Rest &amp; Ski '!Z41+25</f>
        <v>#REF!</v>
      </c>
      <c r="Q10" s="60" t="e">
        <f>'Отдыхай и катай| Rest &amp; Ski '!AA41+25</f>
        <v>#REF!</v>
      </c>
      <c r="R10" s="60" t="e">
        <f>'Отдыхай и катай| Rest &amp; Ski '!AB41+25</f>
        <v>#REF!</v>
      </c>
      <c r="S10" s="60" t="e">
        <f>'Отдыхай и катай| Rest &amp; Ski '!AC41+25</f>
        <v>#REF!</v>
      </c>
      <c r="T10" s="60" t="e">
        <f>'Отдыхай и катай| Rest &amp; Ski '!AD41+25</f>
        <v>#REF!</v>
      </c>
      <c r="U10" s="60" t="e">
        <f>'Отдыхай и катай| Rest &amp; Ski '!AE41+25</f>
        <v>#REF!</v>
      </c>
      <c r="V10" s="60" t="e">
        <f>'Отдыхай и катай| Rest &amp; Ski '!AF41+25</f>
        <v>#REF!</v>
      </c>
      <c r="W10" s="60" t="e">
        <f>'Отдыхай и катай| Rest &amp; Ski '!AG41+25</f>
        <v>#REF!</v>
      </c>
      <c r="X10" s="60" t="e">
        <f>'Отдыхай и катай| Rest &amp; Ski '!AH41+25</f>
        <v>#REF!</v>
      </c>
      <c r="Y10" s="60" t="e">
        <f>'Отдыхай и катай| Rest &amp; Ski '!AI41+25</f>
        <v>#REF!</v>
      </c>
      <c r="Z10" s="60" t="e">
        <f>'Отдыхай и катай| Rest &amp; Ski '!AJ41+25</f>
        <v>#REF!</v>
      </c>
      <c r="AA10" s="60" t="e">
        <f>'Отдыхай и катай| Rest &amp; Ski '!AK41+25</f>
        <v>#REF!</v>
      </c>
      <c r="AB10" s="60" t="e">
        <f>'Отдыхай и катай| Rest &amp; Ski '!AL41+25</f>
        <v>#REF!</v>
      </c>
      <c r="AC10" s="60" t="e">
        <f>'Отдыхай и катай| Rest &amp; Ski '!AM41+25</f>
        <v>#REF!</v>
      </c>
      <c r="AD10" s="60" t="e">
        <f>'Отдыхай и катай| Rest &amp; Ski '!AN41+25</f>
        <v>#REF!</v>
      </c>
      <c r="AE10" s="60" t="e">
        <f>'Отдыхай и катай| Rest &amp; Ski '!AO41+25</f>
        <v>#REF!</v>
      </c>
      <c r="AF10" s="60" t="e">
        <f>'Отдыхай и катай| Rest &amp; Ski '!AP41+25</f>
        <v>#REF!</v>
      </c>
      <c r="AG10" s="60" t="e">
        <f>'Отдыхай и катай| Rest &amp; Ski '!AQ41+25</f>
        <v>#REF!</v>
      </c>
      <c r="AH10" s="60" t="e">
        <f>'Отдыхай и катай| Rest &amp; Ski '!AR41+25</f>
        <v>#REF!</v>
      </c>
      <c r="AI10" s="60" t="e">
        <f>'Отдыхай и катай| Rest &amp; Ski '!AS41+25</f>
        <v>#REF!</v>
      </c>
      <c r="AJ10" s="60" t="e">
        <f>'Отдыхай и катай| Rest &amp; Ski '!AT41+25</f>
        <v>#REF!</v>
      </c>
      <c r="AK10" s="60" t="e">
        <f>'Отдыхай и катай| Rest &amp; Ski '!AU41+25</f>
        <v>#REF!</v>
      </c>
      <c r="AL10" s="60" t="e">
        <f>'Отдыхай и катай| Rest &amp; Ski '!AV41+25</f>
        <v>#REF!</v>
      </c>
    </row>
    <row r="11" spans="1:38" s="36" customFormat="1" ht="12" customHeight="1" x14ac:dyDescent="0.2">
      <c r="A11" s="52">
        <v>2</v>
      </c>
      <c r="B11" s="60" t="e">
        <f>'Отдыхай и катай| Rest &amp; Ski '!L42+25</f>
        <v>#REF!</v>
      </c>
      <c r="C11" s="60" t="e">
        <f>'Отдыхай и катай| Rest &amp; Ski '!M42+25</f>
        <v>#REF!</v>
      </c>
      <c r="D11" s="60" t="e">
        <f>'Отдыхай и катай| Rest &amp; Ski '!N42+25</f>
        <v>#REF!</v>
      </c>
      <c r="E11" s="60" t="e">
        <f>'Отдыхай и катай| Rest &amp; Ski '!O42+25</f>
        <v>#REF!</v>
      </c>
      <c r="F11" s="60" t="e">
        <f>'Отдыхай и катай| Rest &amp; Ski '!P42+25</f>
        <v>#REF!</v>
      </c>
      <c r="G11" s="60" t="e">
        <f>'Отдыхай и катай| Rest &amp; Ski '!Q42+25</f>
        <v>#REF!</v>
      </c>
      <c r="H11" s="60" t="e">
        <f>'Отдыхай и катай| Rest &amp; Ski '!R42+25</f>
        <v>#REF!</v>
      </c>
      <c r="I11" s="60" t="e">
        <f>'Отдыхай и катай| Rest &amp; Ski '!S42+25</f>
        <v>#REF!</v>
      </c>
      <c r="J11" s="60" t="e">
        <f>'Отдыхай и катай| Rest &amp; Ski '!T42+25</f>
        <v>#REF!</v>
      </c>
      <c r="K11" s="60" t="e">
        <f>'Отдыхай и катай| Rest &amp; Ski '!U42+25</f>
        <v>#REF!</v>
      </c>
      <c r="L11" s="60" t="e">
        <f>'Отдыхай и катай| Rest &amp; Ski '!V42+25</f>
        <v>#REF!</v>
      </c>
      <c r="M11" s="60" t="e">
        <f>'Отдыхай и катай| Rest &amp; Ski '!W42+25</f>
        <v>#REF!</v>
      </c>
      <c r="N11" s="60" t="e">
        <f>'Отдыхай и катай| Rest &amp; Ski '!X42+25</f>
        <v>#REF!</v>
      </c>
      <c r="O11" s="60" t="e">
        <f>'Отдыхай и катай| Rest &amp; Ski '!Y42+25</f>
        <v>#REF!</v>
      </c>
      <c r="P11" s="60" t="e">
        <f>'Отдыхай и катай| Rest &amp; Ski '!Z42+25</f>
        <v>#REF!</v>
      </c>
      <c r="Q11" s="60" t="e">
        <f>'Отдыхай и катай| Rest &amp; Ski '!AA42+25</f>
        <v>#REF!</v>
      </c>
      <c r="R11" s="60" t="e">
        <f>'Отдыхай и катай| Rest &amp; Ski '!AB42+25</f>
        <v>#REF!</v>
      </c>
      <c r="S11" s="60" t="e">
        <f>'Отдыхай и катай| Rest &amp; Ski '!AC42+25</f>
        <v>#REF!</v>
      </c>
      <c r="T11" s="60" t="e">
        <f>'Отдыхай и катай| Rest &amp; Ski '!AD42+25</f>
        <v>#REF!</v>
      </c>
      <c r="U11" s="60" t="e">
        <f>'Отдыхай и катай| Rest &amp; Ski '!AE42+25</f>
        <v>#REF!</v>
      </c>
      <c r="V11" s="60" t="e">
        <f>'Отдыхай и катай| Rest &amp; Ski '!AF42+25</f>
        <v>#REF!</v>
      </c>
      <c r="W11" s="60" t="e">
        <f>'Отдыхай и катай| Rest &amp; Ski '!AG42+25</f>
        <v>#REF!</v>
      </c>
      <c r="X11" s="60" t="e">
        <f>'Отдыхай и катай| Rest &amp; Ski '!AH42+25</f>
        <v>#REF!</v>
      </c>
      <c r="Y11" s="60" t="e">
        <f>'Отдыхай и катай| Rest &amp; Ski '!AI42+25</f>
        <v>#REF!</v>
      </c>
      <c r="Z11" s="60" t="e">
        <f>'Отдыхай и катай| Rest &amp; Ski '!AJ42+25</f>
        <v>#REF!</v>
      </c>
      <c r="AA11" s="60" t="e">
        <f>'Отдыхай и катай| Rest &amp; Ski '!AK42+25</f>
        <v>#REF!</v>
      </c>
      <c r="AB11" s="60" t="e">
        <f>'Отдыхай и катай| Rest &amp; Ski '!AL42+25</f>
        <v>#REF!</v>
      </c>
      <c r="AC11" s="60" t="e">
        <f>'Отдыхай и катай| Rest &amp; Ski '!AM42+25</f>
        <v>#REF!</v>
      </c>
      <c r="AD11" s="60" t="e">
        <f>'Отдыхай и катай| Rest &amp; Ski '!AN42+25</f>
        <v>#REF!</v>
      </c>
      <c r="AE11" s="60" t="e">
        <f>'Отдыхай и катай| Rest &amp; Ski '!AO42+25</f>
        <v>#REF!</v>
      </c>
      <c r="AF11" s="60" t="e">
        <f>'Отдыхай и катай| Rest &amp; Ski '!AP42+25</f>
        <v>#REF!</v>
      </c>
      <c r="AG11" s="60" t="e">
        <f>'Отдыхай и катай| Rest &amp; Ski '!AQ42+25</f>
        <v>#REF!</v>
      </c>
      <c r="AH11" s="60" t="e">
        <f>'Отдыхай и катай| Rest &amp; Ski '!AR42+25</f>
        <v>#REF!</v>
      </c>
      <c r="AI11" s="60" t="e">
        <f>'Отдыхай и катай| Rest &amp; Ski '!AS42+25</f>
        <v>#REF!</v>
      </c>
      <c r="AJ11" s="60" t="e">
        <f>'Отдыхай и катай| Rest &amp; Ski '!AT42+25</f>
        <v>#REF!</v>
      </c>
      <c r="AK11" s="60" t="e">
        <f>'Отдыхай и катай| Rest &amp; Ski '!AU42+25</f>
        <v>#REF!</v>
      </c>
      <c r="AL11" s="60" t="e">
        <f>'Отдыхай и катай| Rest &amp; Ski '!AV42+25</f>
        <v>#REF!</v>
      </c>
    </row>
    <row r="12" spans="1:38" s="36" customFormat="1" ht="12" customHeight="1" x14ac:dyDescent="0.2">
      <c r="A12" s="66" t="s">
        <v>65</v>
      </c>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row>
    <row r="13" spans="1:38" s="36" customFormat="1" ht="12" customHeight="1" x14ac:dyDescent="0.2">
      <c r="A13" s="52">
        <v>1</v>
      </c>
      <c r="B13" s="60" t="e">
        <f>'Отдыхай и катай| Rest &amp; Ski '!L44+25</f>
        <v>#REF!</v>
      </c>
      <c r="C13" s="60" t="e">
        <f>'Отдыхай и катай| Rest &amp; Ski '!M44+25</f>
        <v>#REF!</v>
      </c>
      <c r="D13" s="60" t="e">
        <f>'Отдыхай и катай| Rest &amp; Ski '!N44+25</f>
        <v>#REF!</v>
      </c>
      <c r="E13" s="60" t="e">
        <f>'Отдыхай и катай| Rest &amp; Ski '!O44+25</f>
        <v>#REF!</v>
      </c>
      <c r="F13" s="60" t="e">
        <f>'Отдыхай и катай| Rest &amp; Ski '!P44+25</f>
        <v>#REF!</v>
      </c>
      <c r="G13" s="60" t="e">
        <f>'Отдыхай и катай| Rest &amp; Ski '!Q44+25</f>
        <v>#REF!</v>
      </c>
      <c r="H13" s="60" t="e">
        <f>'Отдыхай и катай| Rest &amp; Ski '!R44+25</f>
        <v>#REF!</v>
      </c>
      <c r="I13" s="60" t="e">
        <f>'Отдыхай и катай| Rest &amp; Ski '!S44+25</f>
        <v>#REF!</v>
      </c>
      <c r="J13" s="60" t="e">
        <f>'Отдыхай и катай| Rest &amp; Ski '!T44+25</f>
        <v>#REF!</v>
      </c>
      <c r="K13" s="60" t="e">
        <f>'Отдыхай и катай| Rest &amp; Ski '!U44+25</f>
        <v>#REF!</v>
      </c>
      <c r="L13" s="60" t="e">
        <f>'Отдыхай и катай| Rest &amp; Ski '!V44+25</f>
        <v>#REF!</v>
      </c>
      <c r="M13" s="60" t="e">
        <f>'Отдыхай и катай| Rest &amp; Ski '!W44+25</f>
        <v>#REF!</v>
      </c>
      <c r="N13" s="60" t="e">
        <f>'Отдыхай и катай| Rest &amp; Ski '!X44+25</f>
        <v>#REF!</v>
      </c>
      <c r="O13" s="60" t="e">
        <f>'Отдыхай и катай| Rest &amp; Ski '!Y44+25</f>
        <v>#REF!</v>
      </c>
      <c r="P13" s="60" t="e">
        <f>'Отдыхай и катай| Rest &amp; Ski '!Z44+25</f>
        <v>#REF!</v>
      </c>
      <c r="Q13" s="60" t="e">
        <f>'Отдыхай и катай| Rest &amp; Ski '!AA44+25</f>
        <v>#REF!</v>
      </c>
      <c r="R13" s="60" t="e">
        <f>'Отдыхай и катай| Rest &amp; Ski '!AB44+25</f>
        <v>#REF!</v>
      </c>
      <c r="S13" s="60" t="e">
        <f>'Отдыхай и катай| Rest &amp; Ski '!AC44+25</f>
        <v>#REF!</v>
      </c>
      <c r="T13" s="60" t="e">
        <f>'Отдыхай и катай| Rest &amp; Ski '!AD44+25</f>
        <v>#REF!</v>
      </c>
      <c r="U13" s="60" t="e">
        <f>'Отдыхай и катай| Rest &amp; Ski '!AE44+25</f>
        <v>#REF!</v>
      </c>
      <c r="V13" s="60" t="e">
        <f>'Отдыхай и катай| Rest &amp; Ski '!AF44+25</f>
        <v>#REF!</v>
      </c>
      <c r="W13" s="60" t="e">
        <f>'Отдыхай и катай| Rest &amp; Ski '!AG44+25</f>
        <v>#REF!</v>
      </c>
      <c r="X13" s="60" t="e">
        <f>'Отдыхай и катай| Rest &amp; Ski '!AH44+25</f>
        <v>#REF!</v>
      </c>
      <c r="Y13" s="60" t="e">
        <f>'Отдыхай и катай| Rest &amp; Ski '!AI44+25</f>
        <v>#REF!</v>
      </c>
      <c r="Z13" s="60" t="e">
        <f>'Отдыхай и катай| Rest &amp; Ski '!AJ44+25</f>
        <v>#REF!</v>
      </c>
      <c r="AA13" s="60" t="e">
        <f>'Отдыхай и катай| Rest &amp; Ski '!AK44+25</f>
        <v>#REF!</v>
      </c>
      <c r="AB13" s="60" t="e">
        <f>'Отдыхай и катай| Rest &amp; Ski '!AL44+25</f>
        <v>#REF!</v>
      </c>
      <c r="AC13" s="60" t="e">
        <f>'Отдыхай и катай| Rest &amp; Ski '!AM44+25</f>
        <v>#REF!</v>
      </c>
      <c r="AD13" s="60" t="e">
        <f>'Отдыхай и катай| Rest &amp; Ski '!AN44+25</f>
        <v>#REF!</v>
      </c>
      <c r="AE13" s="60" t="e">
        <f>'Отдыхай и катай| Rest &amp; Ski '!AO44+25</f>
        <v>#REF!</v>
      </c>
      <c r="AF13" s="60" t="e">
        <f>'Отдыхай и катай| Rest &amp; Ski '!AP44+25</f>
        <v>#REF!</v>
      </c>
      <c r="AG13" s="60" t="e">
        <f>'Отдыхай и катай| Rest &amp; Ski '!AQ44+25</f>
        <v>#REF!</v>
      </c>
      <c r="AH13" s="60" t="e">
        <f>'Отдыхай и катай| Rest &amp; Ski '!AR44+25</f>
        <v>#REF!</v>
      </c>
      <c r="AI13" s="60" t="e">
        <f>'Отдыхай и катай| Rest &amp; Ski '!AS44+25</f>
        <v>#REF!</v>
      </c>
      <c r="AJ13" s="60" t="e">
        <f>'Отдыхай и катай| Rest &amp; Ski '!AT44+25</f>
        <v>#REF!</v>
      </c>
      <c r="AK13" s="60" t="e">
        <f>'Отдыхай и катай| Rest &amp; Ski '!AU44+25</f>
        <v>#REF!</v>
      </c>
      <c r="AL13" s="60" t="e">
        <f>'Отдыхай и катай| Rest &amp; Ski '!AV44+25</f>
        <v>#REF!</v>
      </c>
    </row>
    <row r="14" spans="1:38" s="36" customFormat="1" ht="12" customHeight="1" x14ac:dyDescent="0.2">
      <c r="A14" s="52">
        <v>2</v>
      </c>
      <c r="B14" s="60" t="e">
        <f>'Отдыхай и катай| Rest &amp; Ski '!L45+25</f>
        <v>#REF!</v>
      </c>
      <c r="C14" s="60" t="e">
        <f>'Отдыхай и катай| Rest &amp; Ski '!M45+25</f>
        <v>#REF!</v>
      </c>
      <c r="D14" s="60" t="e">
        <f>'Отдыхай и катай| Rest &amp; Ski '!N45+25</f>
        <v>#REF!</v>
      </c>
      <c r="E14" s="60" t="e">
        <f>'Отдыхай и катай| Rest &amp; Ski '!O45+25</f>
        <v>#REF!</v>
      </c>
      <c r="F14" s="60" t="e">
        <f>'Отдыхай и катай| Rest &amp; Ski '!P45+25</f>
        <v>#REF!</v>
      </c>
      <c r="G14" s="60" t="e">
        <f>'Отдыхай и катай| Rest &amp; Ski '!Q45+25</f>
        <v>#REF!</v>
      </c>
      <c r="H14" s="60" t="e">
        <f>'Отдыхай и катай| Rest &amp; Ski '!R45+25</f>
        <v>#REF!</v>
      </c>
      <c r="I14" s="60" t="e">
        <f>'Отдыхай и катай| Rest &amp; Ski '!S45+25</f>
        <v>#REF!</v>
      </c>
      <c r="J14" s="60" t="e">
        <f>'Отдыхай и катай| Rest &amp; Ski '!T45+25</f>
        <v>#REF!</v>
      </c>
      <c r="K14" s="60" t="e">
        <f>'Отдыхай и катай| Rest &amp; Ski '!U45+25</f>
        <v>#REF!</v>
      </c>
      <c r="L14" s="60" t="e">
        <f>'Отдыхай и катай| Rest &amp; Ski '!V45+25</f>
        <v>#REF!</v>
      </c>
      <c r="M14" s="60" t="e">
        <f>'Отдыхай и катай| Rest &amp; Ski '!W45+25</f>
        <v>#REF!</v>
      </c>
      <c r="N14" s="60" t="e">
        <f>'Отдыхай и катай| Rest &amp; Ski '!X45+25</f>
        <v>#REF!</v>
      </c>
      <c r="O14" s="60" t="e">
        <f>'Отдыхай и катай| Rest &amp; Ski '!Y45+25</f>
        <v>#REF!</v>
      </c>
      <c r="P14" s="60" t="e">
        <f>'Отдыхай и катай| Rest &amp; Ski '!Z45+25</f>
        <v>#REF!</v>
      </c>
      <c r="Q14" s="60" t="e">
        <f>'Отдыхай и катай| Rest &amp; Ski '!AA45+25</f>
        <v>#REF!</v>
      </c>
      <c r="R14" s="60" t="e">
        <f>'Отдыхай и катай| Rest &amp; Ski '!AB45+25</f>
        <v>#REF!</v>
      </c>
      <c r="S14" s="60" t="e">
        <f>'Отдыхай и катай| Rest &amp; Ski '!AC45+25</f>
        <v>#REF!</v>
      </c>
      <c r="T14" s="60" t="e">
        <f>'Отдыхай и катай| Rest &amp; Ski '!AD45+25</f>
        <v>#REF!</v>
      </c>
      <c r="U14" s="60" t="e">
        <f>'Отдыхай и катай| Rest &amp; Ski '!AE45+25</f>
        <v>#REF!</v>
      </c>
      <c r="V14" s="60" t="e">
        <f>'Отдыхай и катай| Rest &amp; Ski '!AF45+25</f>
        <v>#REF!</v>
      </c>
      <c r="W14" s="60" t="e">
        <f>'Отдыхай и катай| Rest &amp; Ski '!AG45+25</f>
        <v>#REF!</v>
      </c>
      <c r="X14" s="60" t="e">
        <f>'Отдыхай и катай| Rest &amp; Ski '!AH45+25</f>
        <v>#REF!</v>
      </c>
      <c r="Y14" s="60" t="e">
        <f>'Отдыхай и катай| Rest &amp; Ski '!AI45+25</f>
        <v>#REF!</v>
      </c>
      <c r="Z14" s="60" t="e">
        <f>'Отдыхай и катай| Rest &amp; Ski '!AJ45+25</f>
        <v>#REF!</v>
      </c>
      <c r="AA14" s="60" t="e">
        <f>'Отдыхай и катай| Rest &amp; Ski '!AK45+25</f>
        <v>#REF!</v>
      </c>
      <c r="AB14" s="60" t="e">
        <f>'Отдыхай и катай| Rest &amp; Ski '!AL45+25</f>
        <v>#REF!</v>
      </c>
      <c r="AC14" s="60" t="e">
        <f>'Отдыхай и катай| Rest &amp; Ski '!AM45+25</f>
        <v>#REF!</v>
      </c>
      <c r="AD14" s="60" t="e">
        <f>'Отдыхай и катай| Rest &amp; Ski '!AN45+25</f>
        <v>#REF!</v>
      </c>
      <c r="AE14" s="60" t="e">
        <f>'Отдыхай и катай| Rest &amp; Ski '!AO45+25</f>
        <v>#REF!</v>
      </c>
      <c r="AF14" s="60" t="e">
        <f>'Отдыхай и катай| Rest &amp; Ski '!AP45+25</f>
        <v>#REF!</v>
      </c>
      <c r="AG14" s="60" t="e">
        <f>'Отдыхай и катай| Rest &amp; Ski '!AQ45+25</f>
        <v>#REF!</v>
      </c>
      <c r="AH14" s="60" t="e">
        <f>'Отдыхай и катай| Rest &amp; Ski '!AR45+25</f>
        <v>#REF!</v>
      </c>
      <c r="AI14" s="60" t="e">
        <f>'Отдыхай и катай| Rest &amp; Ski '!AS45+25</f>
        <v>#REF!</v>
      </c>
      <c r="AJ14" s="60" t="e">
        <f>'Отдыхай и катай| Rest &amp; Ski '!AT45+25</f>
        <v>#REF!</v>
      </c>
      <c r="AK14" s="60" t="e">
        <f>'Отдыхай и катай| Rest &amp; Ski '!AU45+25</f>
        <v>#REF!</v>
      </c>
      <c r="AL14" s="60" t="e">
        <f>'Отдыхай и катай| Rest &amp; Ski '!AV45+25</f>
        <v>#REF!</v>
      </c>
    </row>
    <row r="17" spans="1:29" x14ac:dyDescent="0.2">
      <c r="A17" s="97" t="s">
        <v>83</v>
      </c>
    </row>
    <row r="18" spans="1:29" x14ac:dyDescent="0.2">
      <c r="A18" s="132" t="s">
        <v>120</v>
      </c>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row>
    <row r="19" spans="1:29" x14ac:dyDescent="0.2">
      <c r="A19" s="132" t="s">
        <v>144</v>
      </c>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row>
    <row r="20" spans="1:29" x14ac:dyDescent="0.2">
      <c r="A20" s="6"/>
    </row>
    <row r="21" spans="1:29" x14ac:dyDescent="0.2">
      <c r="A21" s="94" t="s">
        <v>74</v>
      </c>
    </row>
    <row r="22" spans="1:29" ht="12.75" customHeight="1" x14ac:dyDescent="0.2">
      <c r="A22" s="68" t="s">
        <v>75</v>
      </c>
      <c r="B22" s="102"/>
      <c r="C22" s="102"/>
      <c r="D22" s="102"/>
      <c r="E22" s="102"/>
    </row>
    <row r="23" spans="1:29" x14ac:dyDescent="0.2">
      <c r="A23" s="69" t="s">
        <v>76</v>
      </c>
      <c r="B23" s="102"/>
      <c r="C23" s="102"/>
      <c r="D23" s="102"/>
      <c r="E23" s="102"/>
    </row>
    <row r="24" spans="1:29" x14ac:dyDescent="0.2">
      <c r="A24" s="69" t="s">
        <v>89</v>
      </c>
      <c r="B24" s="102"/>
      <c r="C24" s="102"/>
      <c r="D24" s="102"/>
      <c r="E24" s="102"/>
    </row>
    <row r="25" spans="1:29" x14ac:dyDescent="0.2">
      <c r="A25" s="69" t="s">
        <v>78</v>
      </c>
      <c r="B25" s="102"/>
      <c r="C25" s="102"/>
      <c r="D25" s="102"/>
      <c r="E25" s="102"/>
    </row>
    <row r="26" spans="1:29" x14ac:dyDescent="0.2">
      <c r="A26" s="69" t="s">
        <v>79</v>
      </c>
      <c r="B26" s="102"/>
      <c r="C26" s="102"/>
      <c r="D26" s="102"/>
      <c r="E26" s="102"/>
    </row>
    <row r="27" spans="1:29" x14ac:dyDescent="0.2">
      <c r="A27" s="69" t="s">
        <v>90</v>
      </c>
      <c r="B27" s="102"/>
      <c r="C27" s="102"/>
      <c r="D27" s="102"/>
      <c r="E27" s="102"/>
    </row>
    <row r="28" spans="1:29" x14ac:dyDescent="0.2">
      <c r="A28" s="6" t="s">
        <v>93</v>
      </c>
      <c r="B28" s="102"/>
      <c r="C28" s="102"/>
      <c r="D28" s="102"/>
      <c r="E28" s="102"/>
    </row>
    <row r="29" spans="1:29" ht="108" x14ac:dyDescent="0.2">
      <c r="A29" s="75" t="s">
        <v>94</v>
      </c>
      <c r="B29" s="102"/>
      <c r="C29" s="102"/>
      <c r="D29" s="102"/>
      <c r="E29" s="102"/>
    </row>
    <row r="30" spans="1:29" x14ac:dyDescent="0.2">
      <c r="A30" s="101"/>
      <c r="B30" s="102"/>
      <c r="C30" s="102"/>
      <c r="D30" s="102"/>
      <c r="E30" s="102"/>
    </row>
    <row r="31" spans="1:29" ht="24" x14ac:dyDescent="0.2">
      <c r="A31" s="99" t="s">
        <v>95</v>
      </c>
      <c r="B31" s="102"/>
      <c r="C31" s="102"/>
      <c r="D31" s="102"/>
      <c r="E31" s="102"/>
    </row>
    <row r="32" spans="1:29" ht="24" x14ac:dyDescent="0.2">
      <c r="A32" s="131" t="s">
        <v>119</v>
      </c>
      <c r="B32" s="102"/>
      <c r="C32" s="102"/>
      <c r="D32" s="102"/>
      <c r="E32" s="102"/>
    </row>
    <row r="33" spans="1:5" ht="24" x14ac:dyDescent="0.2">
      <c r="A33" s="131" t="s">
        <v>118</v>
      </c>
      <c r="B33" s="102"/>
      <c r="C33" s="102"/>
      <c r="D33" s="102"/>
      <c r="E33" s="102"/>
    </row>
    <row r="34" spans="1:5" x14ac:dyDescent="0.2">
      <c r="A34" s="98" t="s">
        <v>81</v>
      </c>
    </row>
    <row r="35" spans="1:5" ht="33" x14ac:dyDescent="0.2">
      <c r="A35" s="143" t="s">
        <v>142</v>
      </c>
    </row>
    <row r="36" spans="1:5" ht="15" x14ac:dyDescent="0.2">
      <c r="A36" s="103"/>
    </row>
    <row r="37" spans="1:5" ht="15" x14ac:dyDescent="0.2">
      <c r="A37" s="103"/>
    </row>
  </sheetData>
  <mergeCells count="1">
    <mergeCell ref="A2:D2"/>
  </mergeCells>
  <pageMargins left="0.75" right="0.75" top="1" bottom="1" header="0.5" footer="0.5"/>
  <pageSetup paperSize="9" orientation="portrait" horizontalDpi="4294967295" verticalDpi="4294967295"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53"/>
  <sheetViews>
    <sheetView topLeftCell="A7" workbookViewId="0">
      <selection activeCell="A32" sqref="A32"/>
    </sheetView>
  </sheetViews>
  <sheetFormatPr defaultRowHeight="12.75" x14ac:dyDescent="0.2"/>
  <cols>
    <col min="1" max="1" width="69.140625" style="32" customWidth="1"/>
    <col min="2" max="2" width="11.85546875" style="32" hidden="1" customWidth="1"/>
    <col min="3" max="3" width="11" style="32" hidden="1" customWidth="1"/>
    <col min="4" max="4" width="10.5703125" style="32" hidden="1" customWidth="1"/>
    <col min="5" max="5" width="10.42578125" style="31" hidden="1" customWidth="1"/>
    <col min="6" max="6" width="10.42578125" style="31" customWidth="1"/>
  </cols>
  <sheetData>
    <row r="1" spans="1:6" x14ac:dyDescent="0.2">
      <c r="A1" s="63" t="s">
        <v>61</v>
      </c>
      <c r="B1" s="35"/>
      <c r="C1" s="35"/>
    </row>
    <row r="2" spans="1:6" x14ac:dyDescent="0.2">
      <c r="A2" s="93" t="s">
        <v>117</v>
      </c>
    </row>
    <row r="3" spans="1:6" x14ac:dyDescent="0.2">
      <c r="A3" s="11" t="s">
        <v>57</v>
      </c>
      <c r="B3" s="39"/>
      <c r="C3" s="39"/>
    </row>
    <row r="4" spans="1:6" x14ac:dyDescent="0.2">
      <c r="A4" s="64" t="s">
        <v>62</v>
      </c>
      <c r="B4" s="83" t="e">
        <f>'Осенние каникулы FIT20'!#REF!</f>
        <v>#REF!</v>
      </c>
      <c r="C4" s="112" t="e">
        <f>'BAR BB| Open rates'!#REF!</f>
        <v>#REF!</v>
      </c>
      <c r="D4" s="112" t="e">
        <f>'BAR BB| Open rates'!#REF!</f>
        <v>#REF!</v>
      </c>
      <c r="E4" s="112" t="e">
        <f>'BAR BB| Open rates'!#REF!</f>
        <v>#REF!</v>
      </c>
      <c r="F4" s="112" t="e">
        <f>'BAR BB| Open rates'!#REF!</f>
        <v>#REF!</v>
      </c>
    </row>
    <row r="5" spans="1:6" s="31" customFormat="1" x14ac:dyDescent="0.2">
      <c r="A5" s="107"/>
      <c r="B5" s="83"/>
      <c r="C5" s="112" t="e">
        <f>'BAR BB| Open rates'!#REF!</f>
        <v>#REF!</v>
      </c>
      <c r="D5" s="112" t="e">
        <f>'BAR BB| Open rates'!#REF!</f>
        <v>#REF!</v>
      </c>
      <c r="E5" s="112" t="e">
        <f>'BAR BB| Open rates'!#REF!</f>
        <v>#REF!</v>
      </c>
      <c r="F5" s="112" t="e">
        <f>'BAR BB| Open rates'!#REF!</f>
        <v>#REF!</v>
      </c>
    </row>
    <row r="6" spans="1:6" x14ac:dyDescent="0.2">
      <c r="A6" s="65" t="s">
        <v>63</v>
      </c>
      <c r="B6" s="92"/>
      <c r="C6" s="92"/>
      <c r="D6" s="92"/>
      <c r="E6" s="92"/>
      <c r="F6" s="92"/>
    </row>
    <row r="7" spans="1:6" x14ac:dyDescent="0.2">
      <c r="A7" s="52">
        <v>1</v>
      </c>
      <c r="B7" s="92" t="e">
        <f>'Осенние каникулы FIT20'!#REF!+25</f>
        <v>#REF!</v>
      </c>
      <c r="C7" s="92" t="e">
        <f>'Осенние каникулы FIT20'!#REF!+25</f>
        <v>#REF!</v>
      </c>
      <c r="D7" s="92" t="e">
        <f>'Осенние каникулы FIT20'!#REF!+25</f>
        <v>#REF!</v>
      </c>
      <c r="E7" s="92" t="e">
        <f>'Осенние каникулы FIT20'!#REF!+25</f>
        <v>#REF!</v>
      </c>
      <c r="F7" s="92" t="e">
        <f>'Осенние каникулы FIT20'!#REF!+25</f>
        <v>#REF!</v>
      </c>
    </row>
    <row r="8" spans="1:6" x14ac:dyDescent="0.2">
      <c r="A8" s="52">
        <v>2</v>
      </c>
      <c r="B8" s="92" t="e">
        <f>'Осенние каникулы FIT20'!#REF!+25</f>
        <v>#REF!</v>
      </c>
      <c r="C8" s="92" t="e">
        <f>'Осенние каникулы FIT20'!#REF!+25</f>
        <v>#REF!</v>
      </c>
      <c r="D8" s="92" t="e">
        <f>'Осенние каникулы FIT20'!#REF!+25</f>
        <v>#REF!</v>
      </c>
      <c r="E8" s="92" t="e">
        <f>'Осенние каникулы FIT20'!#REF!+25</f>
        <v>#REF!</v>
      </c>
      <c r="F8" s="92" t="e">
        <f>'Осенние каникулы FIT20'!#REF!+25</f>
        <v>#REF!</v>
      </c>
    </row>
    <row r="9" spans="1:6" x14ac:dyDescent="0.2">
      <c r="A9" s="66" t="s">
        <v>64</v>
      </c>
      <c r="B9" s="92"/>
      <c r="C9" s="92"/>
      <c r="D9" s="92"/>
      <c r="E9" s="92"/>
      <c r="F9" s="92"/>
    </row>
    <row r="10" spans="1:6" x14ac:dyDescent="0.2">
      <c r="A10" s="52">
        <v>1</v>
      </c>
      <c r="B10" s="92" t="e">
        <f>'Осенние каникулы FIT20'!#REF!+25</f>
        <v>#REF!</v>
      </c>
      <c r="C10" s="92" t="e">
        <f>'Осенние каникулы FIT20'!#REF!+25</f>
        <v>#REF!</v>
      </c>
      <c r="D10" s="92" t="e">
        <f>'Осенние каникулы FIT20'!#REF!+25</f>
        <v>#REF!</v>
      </c>
      <c r="E10" s="92" t="e">
        <f>'Осенние каникулы FIT20'!#REF!+25</f>
        <v>#REF!</v>
      </c>
      <c r="F10" s="92" t="e">
        <f>'Осенние каникулы FIT20'!#REF!+25</f>
        <v>#REF!</v>
      </c>
    </row>
    <row r="11" spans="1:6" x14ac:dyDescent="0.2">
      <c r="A11" s="52">
        <v>2</v>
      </c>
      <c r="B11" s="92" t="e">
        <f>'Осенние каникулы FIT20'!#REF!+25</f>
        <v>#REF!</v>
      </c>
      <c r="C11" s="92" t="e">
        <f>'Осенние каникулы FIT20'!#REF!+25</f>
        <v>#REF!</v>
      </c>
      <c r="D11" s="92" t="e">
        <f>'Осенние каникулы FIT20'!#REF!+25</f>
        <v>#REF!</v>
      </c>
      <c r="E11" s="92" t="e">
        <f>'Осенние каникулы FIT20'!#REF!+25</f>
        <v>#REF!</v>
      </c>
      <c r="F11" s="92" t="e">
        <f>'Осенние каникулы FIT20'!#REF!+25</f>
        <v>#REF!</v>
      </c>
    </row>
    <row r="12" spans="1:6" x14ac:dyDescent="0.2">
      <c r="A12" s="66" t="s">
        <v>65</v>
      </c>
      <c r="B12" s="92"/>
      <c r="C12" s="92"/>
      <c r="D12" s="92"/>
      <c r="E12" s="92"/>
      <c r="F12" s="92"/>
    </row>
    <row r="13" spans="1:6" x14ac:dyDescent="0.2">
      <c r="A13" s="52">
        <v>1</v>
      </c>
      <c r="B13" s="92" t="e">
        <f>'Осенние каникулы FIT20'!#REF!+25</f>
        <v>#REF!</v>
      </c>
      <c r="C13" s="92" t="e">
        <f>'Осенние каникулы FIT20'!#REF!+25</f>
        <v>#REF!</v>
      </c>
      <c r="D13" s="92" t="e">
        <f>'Осенние каникулы FIT20'!#REF!+25</f>
        <v>#REF!</v>
      </c>
      <c r="E13" s="92" t="e">
        <f>'Осенние каникулы FIT20'!#REF!+25</f>
        <v>#REF!</v>
      </c>
      <c r="F13" s="92" t="e">
        <f>'Осенние каникулы FIT20'!#REF!+25</f>
        <v>#REF!</v>
      </c>
    </row>
    <row r="14" spans="1:6" x14ac:dyDescent="0.2">
      <c r="A14" s="52">
        <v>2</v>
      </c>
      <c r="B14" s="92" t="e">
        <f>'Осенние каникулы FIT20'!#REF!+25</f>
        <v>#REF!</v>
      </c>
      <c r="C14" s="92" t="e">
        <f>'Осенние каникулы FIT20'!#REF!+25</f>
        <v>#REF!</v>
      </c>
      <c r="D14" s="92" t="e">
        <f>'Осенние каникулы FIT20'!#REF!+25</f>
        <v>#REF!</v>
      </c>
      <c r="E14" s="92" t="e">
        <f>'Осенние каникулы FIT20'!#REF!+25</f>
        <v>#REF!</v>
      </c>
      <c r="F14" s="92" t="e">
        <f>'Осенние каникулы FIT20'!#REF!+25</f>
        <v>#REF!</v>
      </c>
    </row>
    <row r="17" spans="1:5" ht="15" x14ac:dyDescent="0.25">
      <c r="A17" s="90" t="s">
        <v>98</v>
      </c>
      <c r="B17" s="90"/>
      <c r="C17" s="90"/>
      <c r="D17" s="90"/>
      <c r="E17" s="21"/>
    </row>
    <row r="18" spans="1:5" ht="15" x14ac:dyDescent="0.25">
      <c r="A18" s="20"/>
      <c r="B18" s="20"/>
      <c r="C18" s="20"/>
      <c r="D18" s="20"/>
    </row>
    <row r="19" spans="1:5" x14ac:dyDescent="0.2">
      <c r="A19" s="97" t="s">
        <v>83</v>
      </c>
    </row>
    <row r="20" spans="1:5" x14ac:dyDescent="0.2">
      <c r="A20" s="6" t="s">
        <v>99</v>
      </c>
    </row>
    <row r="21" spans="1:5" x14ac:dyDescent="0.2">
      <c r="A21" s="6" t="s">
        <v>100</v>
      </c>
    </row>
    <row r="23" spans="1:5" x14ac:dyDescent="0.2">
      <c r="A23" s="6"/>
    </row>
    <row r="24" spans="1:5" x14ac:dyDescent="0.2">
      <c r="A24" s="94" t="s">
        <v>74</v>
      </c>
    </row>
    <row r="25" spans="1:5" x14ac:dyDescent="0.2">
      <c r="A25" s="68" t="s">
        <v>75</v>
      </c>
    </row>
    <row r="26" spans="1:5" x14ac:dyDescent="0.2">
      <c r="A26" s="69" t="s">
        <v>76</v>
      </c>
    </row>
    <row r="27" spans="1:5" x14ac:dyDescent="0.2">
      <c r="A27" s="69" t="s">
        <v>89</v>
      </c>
    </row>
    <row r="28" spans="1:5" x14ac:dyDescent="0.2">
      <c r="A28" s="69" t="s">
        <v>78</v>
      </c>
    </row>
    <row r="29" spans="1:5" x14ac:dyDescent="0.2">
      <c r="A29" s="69" t="s">
        <v>79</v>
      </c>
    </row>
    <row r="30" spans="1:5" x14ac:dyDescent="0.2">
      <c r="A30" s="69" t="s">
        <v>90</v>
      </c>
    </row>
    <row r="31" spans="1:5" x14ac:dyDescent="0.2">
      <c r="A31" s="69" t="s">
        <v>105</v>
      </c>
    </row>
    <row r="32" spans="1:5" s="31" customFormat="1" x14ac:dyDescent="0.2">
      <c r="A32" s="69" t="s">
        <v>143</v>
      </c>
      <c r="B32" s="32"/>
      <c r="C32" s="32"/>
      <c r="D32" s="32"/>
    </row>
    <row r="33" spans="1:4" x14ac:dyDescent="0.2">
      <c r="A33" s="119" t="s">
        <v>121</v>
      </c>
      <c r="B33" s="21"/>
      <c r="C33" s="84"/>
      <c r="D33" s="84"/>
    </row>
    <row r="34" spans="1:4" ht="60" x14ac:dyDescent="0.2">
      <c r="A34" s="75" t="s">
        <v>101</v>
      </c>
    </row>
    <row r="35" spans="1:4" x14ac:dyDescent="0.2">
      <c r="A35" s="6"/>
    </row>
    <row r="36" spans="1:4" ht="24" x14ac:dyDescent="0.2">
      <c r="A36" s="98" t="s">
        <v>95</v>
      </c>
    </row>
    <row r="37" spans="1:4" x14ac:dyDescent="0.2">
      <c r="A37" s="76" t="s">
        <v>103</v>
      </c>
    </row>
    <row r="38" spans="1:4" x14ac:dyDescent="0.2">
      <c r="A38" s="77"/>
    </row>
    <row r="39" spans="1:4" x14ac:dyDescent="0.2">
      <c r="A39" s="98" t="s">
        <v>81</v>
      </c>
    </row>
    <row r="40" spans="1:4" ht="24" x14ac:dyDescent="0.2">
      <c r="A40" s="76" t="s">
        <v>102</v>
      </c>
    </row>
    <row r="41" spans="1:4" ht="25.5" x14ac:dyDescent="0.2">
      <c r="A41" s="78" t="s">
        <v>104</v>
      </c>
    </row>
    <row r="43" spans="1:4" ht="25.5" x14ac:dyDescent="0.2">
      <c r="A43" s="100" t="s">
        <v>115</v>
      </c>
    </row>
    <row r="44" spans="1:4" x14ac:dyDescent="0.2">
      <c r="A44" s="91" t="s">
        <v>106</v>
      </c>
    </row>
    <row r="45" spans="1:4" x14ac:dyDescent="0.2">
      <c r="A45" s="91" t="s">
        <v>107</v>
      </c>
    </row>
    <row r="46" spans="1:4" x14ac:dyDescent="0.2">
      <c r="A46" s="91" t="s">
        <v>108</v>
      </c>
    </row>
    <row r="47" spans="1:4" x14ac:dyDescent="0.2">
      <c r="A47" s="91" t="s">
        <v>109</v>
      </c>
    </row>
    <row r="48" spans="1:4" x14ac:dyDescent="0.2">
      <c r="A48" s="91" t="s">
        <v>110</v>
      </c>
    </row>
    <row r="49" spans="1:1" x14ac:dyDescent="0.2">
      <c r="A49" s="91" t="s">
        <v>111</v>
      </c>
    </row>
    <row r="50" spans="1:1" x14ac:dyDescent="0.2">
      <c r="A50" s="91" t="s">
        <v>112</v>
      </c>
    </row>
    <row r="51" spans="1:1" x14ac:dyDescent="0.2">
      <c r="A51" s="91" t="s">
        <v>113</v>
      </c>
    </row>
    <row r="52" spans="1:1" ht="25.5" x14ac:dyDescent="0.2">
      <c r="A52" s="91" t="s">
        <v>114</v>
      </c>
    </row>
    <row r="53" spans="1:1" x14ac:dyDescent="0.2">
      <c r="A53" s="91" t="s">
        <v>116</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8"/>
  <sheetViews>
    <sheetView workbookViewId="0">
      <selection activeCell="F1" sqref="F1:F1048576"/>
    </sheetView>
  </sheetViews>
  <sheetFormatPr defaultColWidth="9.140625" defaultRowHeight="12.75" x14ac:dyDescent="0.2"/>
  <cols>
    <col min="1" max="1" width="28" style="31" customWidth="1"/>
    <col min="2" max="2" width="12.28515625" style="31" hidden="1" customWidth="1"/>
    <col min="3" max="3" width="13.28515625" style="31" hidden="1" customWidth="1"/>
    <col min="4" max="4" width="10.7109375" style="31" hidden="1" customWidth="1"/>
    <col min="5" max="5" width="11.140625" style="31" hidden="1" customWidth="1"/>
    <col min="6" max="6" width="12.5703125" style="31" hidden="1" customWidth="1"/>
    <col min="7" max="7" width="10.28515625" style="31" customWidth="1"/>
    <col min="8" max="8" width="11.5703125" style="31" customWidth="1"/>
    <col min="9" max="9" width="10.7109375" style="31" customWidth="1"/>
    <col min="10" max="16384" width="9.140625" style="31"/>
  </cols>
  <sheetData>
    <row r="1" spans="1:10" x14ac:dyDescent="0.2">
      <c r="A1" s="63" t="s">
        <v>61</v>
      </c>
      <c r="B1" s="35"/>
      <c r="C1" s="35"/>
      <c r="D1" s="35"/>
      <c r="E1" s="35"/>
      <c r="F1" s="35"/>
      <c r="G1" s="35"/>
      <c r="H1" s="35"/>
      <c r="I1" s="35"/>
      <c r="J1" s="32"/>
    </row>
    <row r="2" spans="1:10" x14ac:dyDescent="0.2">
      <c r="A2" s="121"/>
      <c r="B2" s="105"/>
      <c r="C2" s="105"/>
      <c r="D2" s="105"/>
      <c r="E2" s="105"/>
      <c r="F2" s="105"/>
      <c r="G2" s="105"/>
      <c r="H2" s="105"/>
      <c r="I2" s="105"/>
      <c r="J2" s="33"/>
    </row>
    <row r="3" spans="1:10" x14ac:dyDescent="0.2">
      <c r="A3" s="11" t="s">
        <v>137</v>
      </c>
      <c r="B3" s="105"/>
      <c r="C3" s="105"/>
      <c r="D3" s="105"/>
      <c r="E3" s="105"/>
      <c r="F3" s="105"/>
      <c r="G3" s="105"/>
      <c r="H3" s="105"/>
      <c r="I3" s="105"/>
      <c r="J3" s="33"/>
    </row>
    <row r="4" spans="1:10" ht="14.25" customHeight="1" x14ac:dyDescent="0.2">
      <c r="A4" s="64"/>
      <c r="B4" s="130">
        <f>'Горный Детокс'!B3</f>
        <v>44287</v>
      </c>
      <c r="C4" s="129" t="e">
        <f>'BAR BB| Open rates'!#REF!</f>
        <v>#REF!</v>
      </c>
      <c r="D4" s="129" t="e">
        <f>'BAR BB| Open rates'!#REF!</f>
        <v>#REF!</v>
      </c>
      <c r="E4" s="129" t="e">
        <f>'BAR BB| Open rates'!#REF!</f>
        <v>#REF!</v>
      </c>
      <c r="F4" s="129" t="e">
        <f>'BAR BB| Open rates'!#REF!</f>
        <v>#REF!</v>
      </c>
      <c r="G4" s="129" t="e">
        <f>'BAR BB| Open rates'!#REF!</f>
        <v>#REF!</v>
      </c>
      <c r="H4" s="129" t="e">
        <f>'BAR BB| Open rates'!#REF!</f>
        <v>#REF!</v>
      </c>
      <c r="I4" s="129" t="e">
        <f>'BAR BB| Open rates'!#REF!</f>
        <v>#REF!</v>
      </c>
      <c r="J4" s="33"/>
    </row>
    <row r="5" spans="1:10" x14ac:dyDescent="0.2">
      <c r="A5" s="107"/>
      <c r="B5" s="130">
        <f>'Горный Детокс'!B4</f>
        <v>44289</v>
      </c>
      <c r="C5" s="129" t="e">
        <f>'BAR BB| Open rates'!#REF!</f>
        <v>#REF!</v>
      </c>
      <c r="D5" s="129" t="e">
        <f>'BAR BB| Open rates'!#REF!</f>
        <v>#REF!</v>
      </c>
      <c r="E5" s="129" t="e">
        <f>'BAR BB| Open rates'!#REF!</f>
        <v>#REF!</v>
      </c>
      <c r="F5" s="129" t="e">
        <f>'BAR BB| Open rates'!#REF!</f>
        <v>#REF!</v>
      </c>
      <c r="G5" s="129" t="e">
        <f>'BAR BB| Open rates'!#REF!</f>
        <v>#REF!</v>
      </c>
      <c r="H5" s="129" t="e">
        <f>'BAR BB| Open rates'!#REF!</f>
        <v>#REF!</v>
      </c>
      <c r="I5" s="129" t="e">
        <f>'BAR BB| Open rates'!#REF!</f>
        <v>#REF!</v>
      </c>
      <c r="J5" s="33"/>
    </row>
    <row r="6" spans="1:10" x14ac:dyDescent="0.2">
      <c r="A6" s="65" t="s">
        <v>63</v>
      </c>
      <c r="B6" s="129"/>
      <c r="C6" s="129"/>
      <c r="D6" s="129"/>
      <c r="E6" s="129"/>
      <c r="F6" s="129"/>
      <c r="G6" s="129"/>
      <c r="H6" s="129"/>
      <c r="I6" s="129"/>
      <c r="J6" s="33"/>
    </row>
    <row r="7" spans="1:10" x14ac:dyDescent="0.2">
      <c r="A7" s="52">
        <v>1</v>
      </c>
      <c r="B7" s="120" t="e">
        <f>'Горный Детокс'!B20+25</f>
        <v>#REF!</v>
      </c>
      <c r="C7" s="120" t="e">
        <f>'Горный Детокс'!C20+25</f>
        <v>#REF!</v>
      </c>
      <c r="D7" s="120" t="e">
        <f>'Горный Детокс'!D20+25</f>
        <v>#REF!</v>
      </c>
      <c r="E7" s="120" t="e">
        <f>'Горный Детокс'!E20+25</f>
        <v>#REF!</v>
      </c>
      <c r="F7" s="120" t="e">
        <f>'Горный Детокс'!F20+25</f>
        <v>#REF!</v>
      </c>
      <c r="G7" s="120" t="e">
        <f>'Горный Детокс'!G20+25</f>
        <v>#REF!</v>
      </c>
      <c r="H7" s="120" t="e">
        <f>'Горный Детокс'!H20+25</f>
        <v>#REF!</v>
      </c>
      <c r="I7" s="120" t="e">
        <f>'Горный Детокс'!I20+25</f>
        <v>#REF!</v>
      </c>
      <c r="J7" s="33"/>
    </row>
    <row r="8" spans="1:10" x14ac:dyDescent="0.2">
      <c r="A8" s="52">
        <v>2</v>
      </c>
      <c r="B8" s="60" t="e">
        <f>'Горный Детокс'!B21+25</f>
        <v>#REF!</v>
      </c>
      <c r="C8" s="60" t="e">
        <f>'Горный Детокс'!C21+25</f>
        <v>#REF!</v>
      </c>
      <c r="D8" s="60" t="e">
        <f>'Горный Детокс'!D21+25</f>
        <v>#REF!</v>
      </c>
      <c r="E8" s="60" t="e">
        <f>'Горный Детокс'!E21+25</f>
        <v>#REF!</v>
      </c>
      <c r="F8" s="60" t="e">
        <f>'Горный Детокс'!F21+25</f>
        <v>#REF!</v>
      </c>
      <c r="G8" s="60" t="e">
        <f>'Горный Детокс'!G21+25</f>
        <v>#REF!</v>
      </c>
      <c r="H8" s="60" t="e">
        <f>'Горный Детокс'!H21+25</f>
        <v>#REF!</v>
      </c>
      <c r="I8" s="60" t="e">
        <f>'Горный Детокс'!I21+25</f>
        <v>#REF!</v>
      </c>
      <c r="J8" s="33"/>
    </row>
    <row r="9" spans="1:10" x14ac:dyDescent="0.2">
      <c r="A9" s="89"/>
      <c r="B9" s="105"/>
      <c r="C9" s="105"/>
      <c r="D9" s="105"/>
      <c r="E9" s="105"/>
      <c r="F9" s="105"/>
      <c r="G9" s="105"/>
      <c r="H9" s="105"/>
      <c r="I9" s="105"/>
      <c r="J9" s="33"/>
    </row>
    <row r="10" spans="1:10" ht="15" x14ac:dyDescent="0.25">
      <c r="A10" s="90" t="s">
        <v>134</v>
      </c>
      <c r="B10" s="90"/>
      <c r="C10" s="90"/>
      <c r="D10" s="90"/>
      <c r="E10" s="21"/>
      <c r="F10" s="21"/>
      <c r="G10" s="21"/>
      <c r="H10" s="21"/>
      <c r="I10" s="106"/>
      <c r="J10" s="33"/>
    </row>
    <row r="11" spans="1:10" x14ac:dyDescent="0.2">
      <c r="A11" s="89"/>
      <c r="B11" s="105"/>
      <c r="C11" s="105"/>
      <c r="D11" s="105"/>
      <c r="E11" s="105"/>
      <c r="F11" s="105"/>
      <c r="G11" s="105"/>
      <c r="H11" s="105"/>
      <c r="I11" s="105"/>
      <c r="J11" s="33"/>
    </row>
    <row r="12" spans="1:10" hidden="1" x14ac:dyDescent="0.2">
      <c r="A12" s="33"/>
      <c r="B12" s="80" t="e">
        <f>#REF!</f>
        <v>#REF!</v>
      </c>
      <c r="C12" s="80" t="e">
        <f>#REF!</f>
        <v>#REF!</v>
      </c>
      <c r="D12" s="80" t="e">
        <f>#REF!</f>
        <v>#REF!</v>
      </c>
      <c r="E12" s="80" t="e">
        <f>#REF!</f>
        <v>#REF!</v>
      </c>
      <c r="F12" s="80" t="e">
        <f>#REF!</f>
        <v>#REF!</v>
      </c>
      <c r="G12" s="80" t="e">
        <f>#REF!</f>
        <v>#REF!</v>
      </c>
      <c r="H12" s="80" t="e">
        <f>#REF!</f>
        <v>#REF!</v>
      </c>
      <c r="I12" s="80" t="e">
        <f>#REF!</f>
        <v>#REF!</v>
      </c>
      <c r="J12" s="33"/>
    </row>
    <row r="13" spans="1:10" hidden="1" x14ac:dyDescent="0.2">
      <c r="A13" s="65" t="e">
        <f>#REF!</f>
        <v>#REF!</v>
      </c>
      <c r="B13" s="38" t="e">
        <f>#REF!</f>
        <v>#REF!</v>
      </c>
      <c r="C13" s="38" t="e">
        <f>#REF!</f>
        <v>#REF!</v>
      </c>
      <c r="D13" s="38" t="e">
        <f>#REF!</f>
        <v>#REF!</v>
      </c>
      <c r="E13" s="38" t="e">
        <f>#REF!</f>
        <v>#REF!</v>
      </c>
      <c r="F13" s="38" t="e">
        <f>#REF!</f>
        <v>#REF!</v>
      </c>
      <c r="G13" s="38" t="e">
        <f>#REF!</f>
        <v>#REF!</v>
      </c>
      <c r="H13" s="38" t="e">
        <f>#REF!</f>
        <v>#REF!</v>
      </c>
      <c r="I13" s="38" t="e">
        <f>#REF!</f>
        <v>#REF!</v>
      </c>
      <c r="J13" s="32"/>
    </row>
    <row r="14" spans="1:10" hidden="1" x14ac:dyDescent="0.2">
      <c r="A14" s="52" t="e">
        <f>#REF!</f>
        <v>#REF!</v>
      </c>
      <c r="B14" s="38" t="e">
        <f>#REF!+2500</f>
        <v>#REF!</v>
      </c>
      <c r="C14" s="38" t="e">
        <f>#REF!+2500</f>
        <v>#REF!</v>
      </c>
      <c r="D14" s="38" t="e">
        <f>#REF!+2500</f>
        <v>#REF!</v>
      </c>
      <c r="E14" s="38" t="e">
        <f>#REF!+2500</f>
        <v>#REF!</v>
      </c>
      <c r="F14" s="38" t="e">
        <f>#REF!+2500</f>
        <v>#REF!</v>
      </c>
      <c r="G14" s="38" t="e">
        <f>#REF!+2500</f>
        <v>#REF!</v>
      </c>
      <c r="H14" s="38" t="e">
        <f>#REF!+2500</f>
        <v>#REF!</v>
      </c>
      <c r="I14" s="38" t="e">
        <f>#REF!+2500</f>
        <v>#REF!</v>
      </c>
      <c r="J14" s="33"/>
    </row>
    <row r="15" spans="1:10" hidden="1" x14ac:dyDescent="0.2">
      <c r="A15" s="52" t="e">
        <f>#REF!</f>
        <v>#REF!</v>
      </c>
      <c r="B15" s="38" t="e">
        <f>#REF!+5000</f>
        <v>#REF!</v>
      </c>
      <c r="C15" s="38" t="e">
        <f>#REF!+5000</f>
        <v>#REF!</v>
      </c>
      <c r="D15" s="38" t="e">
        <f>#REF!+5000</f>
        <v>#REF!</v>
      </c>
      <c r="E15" s="38" t="e">
        <f>#REF!+5000</f>
        <v>#REF!</v>
      </c>
      <c r="F15" s="38" t="e">
        <f>#REF!+5000</f>
        <v>#REF!</v>
      </c>
      <c r="G15" s="38" t="e">
        <f>#REF!+5000</f>
        <v>#REF!</v>
      </c>
      <c r="H15" s="38" t="e">
        <f>#REF!+5000</f>
        <v>#REF!</v>
      </c>
      <c r="I15" s="38" t="e">
        <f>#REF!+5000</f>
        <v>#REF!</v>
      </c>
      <c r="J15" s="33"/>
    </row>
    <row r="16" spans="1:10" hidden="1" x14ac:dyDescent="0.2"/>
    <row r="17" spans="1:35" ht="139.5" customHeight="1" x14ac:dyDescent="0.2">
      <c r="A17" s="307" t="s">
        <v>133</v>
      </c>
      <c r="B17" s="307"/>
      <c r="C17" s="307"/>
      <c r="D17" s="128" t="s">
        <v>135</v>
      </c>
      <c r="E17" s="128"/>
      <c r="F17" s="128"/>
      <c r="G17" s="128"/>
      <c r="H17" s="128"/>
      <c r="I17" s="128"/>
      <c r="J17" s="128"/>
      <c r="K17" s="128"/>
      <c r="L17" s="128"/>
      <c r="M17" s="128"/>
    </row>
    <row r="18" spans="1:35" x14ac:dyDescent="0.2">
      <c r="A18" s="127"/>
      <c r="B18" s="127"/>
      <c r="C18" s="127"/>
      <c r="D18" s="127"/>
    </row>
    <row r="19" spans="1:35" ht="12.75" customHeight="1" x14ac:dyDescent="0.2">
      <c r="A19" s="127"/>
      <c r="B19" s="127"/>
      <c r="C19" s="127"/>
      <c r="D19" s="308"/>
      <c r="E19" s="308"/>
      <c r="F19" s="308"/>
      <c r="G19" s="308"/>
      <c r="H19" s="308"/>
      <c r="I19" s="308"/>
      <c r="J19" s="308"/>
      <c r="K19" s="308"/>
      <c r="L19" s="308"/>
    </row>
    <row r="20" spans="1:35" ht="12.75" customHeight="1" x14ac:dyDescent="0.2">
      <c r="A20" s="94" t="s">
        <v>74</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row>
    <row r="21" spans="1:35" x14ac:dyDescent="0.2">
      <c r="A21" s="68" t="s">
        <v>75</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row>
    <row r="22" spans="1:35" x14ac:dyDescent="0.2">
      <c r="A22" s="69" t="s">
        <v>76</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row>
    <row r="23" spans="1:35" x14ac:dyDescent="0.2">
      <c r="A23" s="69" t="s">
        <v>77</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row>
    <row r="24" spans="1:35" x14ac:dyDescent="0.2">
      <c r="A24" s="69" t="s">
        <v>78</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row>
    <row r="25" spans="1:35" ht="21" customHeight="1" x14ac:dyDescent="0.2">
      <c r="A25" s="69" t="s">
        <v>79</v>
      </c>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row>
    <row r="26" spans="1:35" x14ac:dyDescent="0.2">
      <c r="A26" s="69" t="s">
        <v>80</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row>
    <row r="27" spans="1:35" x14ac:dyDescent="0.2">
      <c r="A27" s="6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row>
    <row r="28" spans="1:35" x14ac:dyDescent="0.2">
      <c r="A28" s="97" t="s">
        <v>83</v>
      </c>
      <c r="C28" s="124"/>
      <c r="D28" s="124"/>
    </row>
    <row r="29" spans="1:35" x14ac:dyDescent="0.2">
      <c r="A29" s="123" t="s">
        <v>130</v>
      </c>
      <c r="B29" s="97"/>
    </row>
    <row r="30" spans="1:35" x14ac:dyDescent="0.2">
      <c r="A30" s="139" t="s">
        <v>139</v>
      </c>
      <c r="B30" s="140"/>
      <c r="C30" s="140"/>
      <c r="D30" s="140"/>
    </row>
    <row r="31" spans="1:35" x14ac:dyDescent="0.2">
      <c r="A31" s="139" t="s">
        <v>140</v>
      </c>
      <c r="B31" s="140"/>
      <c r="C31" s="140"/>
      <c r="D31" s="141"/>
      <c r="E31" s="142"/>
    </row>
    <row r="32" spans="1:35" ht="31.5" customHeight="1" x14ac:dyDescent="0.2">
      <c r="A32" s="96" t="s">
        <v>81</v>
      </c>
      <c r="B32" s="96"/>
      <c r="C32" s="96"/>
      <c r="D32" s="122"/>
    </row>
    <row r="33" spans="1:4" ht="31.5" customHeight="1" x14ac:dyDescent="0.2">
      <c r="A33" s="309" t="s">
        <v>131</v>
      </c>
      <c r="B33" s="309"/>
      <c r="C33" s="309"/>
      <c r="D33" s="122"/>
    </row>
    <row r="34" spans="1:4" x14ac:dyDescent="0.2">
      <c r="A34" s="309"/>
      <c r="B34" s="309"/>
      <c r="C34" s="309"/>
      <c r="D34" s="122"/>
    </row>
    <row r="35" spans="1:4" ht="31.5" customHeight="1" x14ac:dyDescent="0.2">
      <c r="A35" s="310" t="s">
        <v>132</v>
      </c>
      <c r="B35" s="310"/>
      <c r="C35" s="310"/>
      <c r="D35" s="122"/>
    </row>
    <row r="36" spans="1:4" ht="21" customHeight="1" x14ac:dyDescent="0.2">
      <c r="A36" s="310"/>
      <c r="B36" s="310"/>
      <c r="C36" s="310"/>
      <c r="D36" s="122"/>
    </row>
    <row r="37" spans="1:4" ht="31.5" customHeight="1" x14ac:dyDescent="0.2">
      <c r="A37" s="310"/>
      <c r="B37" s="310"/>
      <c r="C37" s="310"/>
    </row>
    <row r="38" spans="1:4" ht="31.5" customHeight="1" x14ac:dyDescent="0.2">
      <c r="A38" s="310"/>
      <c r="B38" s="310"/>
      <c r="C38" s="310"/>
    </row>
    <row r="39" spans="1:4" ht="31.5" customHeight="1" x14ac:dyDescent="0.2">
      <c r="A39" s="310"/>
      <c r="B39" s="310"/>
      <c r="C39" s="310"/>
    </row>
    <row r="40" spans="1:4" ht="31.5" customHeight="1" x14ac:dyDescent="0.2">
      <c r="A40" s="310"/>
      <c r="B40" s="310"/>
      <c r="C40" s="310"/>
    </row>
    <row r="41" spans="1:4" ht="31.5" customHeight="1" x14ac:dyDescent="0.2">
      <c r="A41" s="310"/>
      <c r="B41" s="310"/>
      <c r="C41" s="310"/>
    </row>
    <row r="42" spans="1:4" ht="21" customHeight="1" x14ac:dyDescent="0.2">
      <c r="A42" s="126"/>
      <c r="B42" s="126"/>
      <c r="C42" s="126"/>
    </row>
    <row r="43" spans="1:4" x14ac:dyDescent="0.2">
      <c r="A43" s="126"/>
      <c r="B43" s="126"/>
      <c r="C43" s="126"/>
    </row>
    <row r="44" spans="1:4" ht="52.5" customHeight="1" x14ac:dyDescent="0.2">
      <c r="A44" s="126"/>
      <c r="B44" s="126"/>
      <c r="C44" s="126"/>
    </row>
    <row r="45" spans="1:4" x14ac:dyDescent="0.2">
      <c r="A45" s="125"/>
      <c r="B45" s="125"/>
      <c r="C45" s="125"/>
    </row>
    <row r="46" spans="1:4" ht="52.5" customHeight="1" x14ac:dyDescent="0.2">
      <c r="A46" s="125"/>
      <c r="B46" s="125"/>
      <c r="C46" s="125"/>
    </row>
    <row r="47" spans="1:4" x14ac:dyDescent="0.2">
      <c r="A47" s="125"/>
      <c r="B47" s="125"/>
      <c r="C47" s="125"/>
    </row>
    <row r="48" spans="1:4" ht="42" customHeight="1" x14ac:dyDescent="0.2">
      <c r="A48" s="125"/>
      <c r="B48" s="125"/>
      <c r="C48" s="125"/>
    </row>
  </sheetData>
  <mergeCells count="4">
    <mergeCell ref="A17:C17"/>
    <mergeCell ref="D19:L19"/>
    <mergeCell ref="A33:C34"/>
    <mergeCell ref="A35:C41"/>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0"/>
  <sheetViews>
    <sheetView workbookViewId="0">
      <selection activeCell="H14" sqref="H14"/>
    </sheetView>
  </sheetViews>
  <sheetFormatPr defaultRowHeight="12.75" x14ac:dyDescent="0.2"/>
  <cols>
    <col min="1" max="1" width="28" customWidth="1"/>
    <col min="2" max="2" width="12.28515625" hidden="1" customWidth="1"/>
    <col min="3" max="3" width="13.28515625" hidden="1" customWidth="1"/>
    <col min="4" max="4" width="10.7109375" hidden="1" customWidth="1"/>
    <col min="5" max="5" width="11.140625" hidden="1" customWidth="1"/>
    <col min="6" max="6" width="12.5703125" hidden="1" customWidth="1"/>
    <col min="7" max="7" width="10.28515625" customWidth="1"/>
    <col min="8" max="8" width="11.5703125" customWidth="1"/>
    <col min="9" max="9" width="10.7109375" customWidth="1"/>
    <col min="10" max="10" width="10.85546875" customWidth="1"/>
  </cols>
  <sheetData>
    <row r="1" spans="1:10" x14ac:dyDescent="0.2">
      <c r="A1" s="63" t="s">
        <v>61</v>
      </c>
      <c r="B1" s="35"/>
      <c r="C1" s="35"/>
      <c r="D1" s="35"/>
      <c r="E1" s="35"/>
      <c r="F1" s="35"/>
      <c r="G1" s="35"/>
      <c r="H1" s="35"/>
      <c r="I1" s="35"/>
      <c r="J1" s="32"/>
    </row>
    <row r="2" spans="1:10" x14ac:dyDescent="0.2">
      <c r="A2" s="11" t="s">
        <v>16</v>
      </c>
      <c r="B2" s="39"/>
      <c r="C2" s="39"/>
      <c r="D2" s="39"/>
      <c r="E2" s="39"/>
      <c r="F2" s="39"/>
      <c r="G2" s="39"/>
      <c r="H2" s="39"/>
      <c r="I2" s="39"/>
      <c r="J2" s="32"/>
    </row>
    <row r="3" spans="1:10" x14ac:dyDescent="0.2">
      <c r="A3" s="64" t="s">
        <v>62</v>
      </c>
      <c r="B3" s="129">
        <v>44287</v>
      </c>
      <c r="C3" s="129" t="e">
        <f>'BAR BB| Open rates'!#REF!</f>
        <v>#REF!</v>
      </c>
      <c r="D3" s="129" t="e">
        <f>'BAR BB| Open rates'!#REF!</f>
        <v>#REF!</v>
      </c>
      <c r="E3" s="129" t="e">
        <f>'BAR BB| Open rates'!#REF!</f>
        <v>#REF!</v>
      </c>
      <c r="F3" s="129" t="e">
        <f>'BAR BB| Open rates'!#REF!</f>
        <v>#REF!</v>
      </c>
      <c r="G3" s="129" t="e">
        <f>'BAR BB| Open rates'!#REF!</f>
        <v>#REF!</v>
      </c>
      <c r="H3" s="129" t="e">
        <f>'BAR BB| Open rates'!#REF!</f>
        <v>#REF!</v>
      </c>
      <c r="I3" s="129" t="e">
        <f>'BAR BB| Open rates'!#REF!</f>
        <v>#REF!</v>
      </c>
      <c r="J3" s="129" t="e">
        <f>'BAR BB| Open rates'!#REF!</f>
        <v>#REF!</v>
      </c>
    </row>
    <row r="4" spans="1:10" s="31" customFormat="1" x14ac:dyDescent="0.2">
      <c r="A4" s="107"/>
      <c r="B4" s="129">
        <v>44289</v>
      </c>
      <c r="C4" s="129" t="e">
        <f>'BAR BB| Open rates'!#REF!</f>
        <v>#REF!</v>
      </c>
      <c r="D4" s="129" t="e">
        <f>'BAR BB| Open rates'!#REF!</f>
        <v>#REF!</v>
      </c>
      <c r="E4" s="129" t="e">
        <f>'BAR BB| Open rates'!#REF!</f>
        <v>#REF!</v>
      </c>
      <c r="F4" s="129" t="e">
        <f>'BAR BB| Open rates'!#REF!</f>
        <v>#REF!</v>
      </c>
      <c r="G4" s="129" t="e">
        <f>'BAR BB| Open rates'!#REF!</f>
        <v>#REF!</v>
      </c>
      <c r="H4" s="129" t="e">
        <f>'BAR BB| Open rates'!#REF!</f>
        <v>#REF!</v>
      </c>
      <c r="I4" s="129" t="e">
        <f>'BAR BB| Open rates'!#REF!</f>
        <v>#REF!</v>
      </c>
      <c r="J4" s="129" t="e">
        <f>'BAR BB| Open rates'!#REF!</f>
        <v>#REF!</v>
      </c>
    </row>
    <row r="5" spans="1:10" x14ac:dyDescent="0.2">
      <c r="A5" s="65" t="s">
        <v>63</v>
      </c>
      <c r="B5" s="38"/>
      <c r="C5" s="38"/>
      <c r="D5" s="38"/>
      <c r="E5" s="38"/>
      <c r="F5" s="38"/>
      <c r="G5" s="38"/>
      <c r="H5" s="38"/>
      <c r="I5" s="38"/>
      <c r="J5" s="38"/>
    </row>
    <row r="6" spans="1:10" x14ac:dyDescent="0.2">
      <c r="A6" s="52">
        <v>1</v>
      </c>
      <c r="B6" s="51" t="e">
        <f>'BAR BB| Open rates'!#REF!</f>
        <v>#REF!</v>
      </c>
      <c r="C6" s="51" t="e">
        <f>'BAR BB| Open rates'!#REF!</f>
        <v>#REF!</v>
      </c>
      <c r="D6" s="51" t="e">
        <f>'BAR BB| Open rates'!#REF!</f>
        <v>#REF!</v>
      </c>
      <c r="E6" s="51" t="e">
        <f>'BAR BB| Open rates'!#REF!</f>
        <v>#REF!</v>
      </c>
      <c r="F6" s="51" t="e">
        <f>'BAR BB| Open rates'!#REF!</f>
        <v>#REF!</v>
      </c>
      <c r="G6" s="51" t="e">
        <f>'BAR BB| Open rates'!#REF!</f>
        <v>#REF!</v>
      </c>
      <c r="H6" s="51" t="e">
        <f>'BAR BB| Open rates'!#REF!</f>
        <v>#REF!</v>
      </c>
      <c r="I6" s="51" t="e">
        <f>'BAR BB| Open rates'!#REF!</f>
        <v>#REF!</v>
      </c>
      <c r="J6" s="51" t="e">
        <f>'BAR BB| Open rates'!#REF!</f>
        <v>#REF!</v>
      </c>
    </row>
    <row r="7" spans="1:10" x14ac:dyDescent="0.2">
      <c r="A7" s="52">
        <v>2</v>
      </c>
      <c r="B7" s="51" t="e">
        <f>B6+1200</f>
        <v>#REF!</v>
      </c>
      <c r="C7" s="51" t="e">
        <f>C6+1200</f>
        <v>#REF!</v>
      </c>
      <c r="D7" s="51" t="e">
        <f>'BAR BB| Open rates'!#REF!</f>
        <v>#REF!</v>
      </c>
      <c r="E7" s="51" t="e">
        <f>'BAR BB| Open rates'!#REF!</f>
        <v>#REF!</v>
      </c>
      <c r="F7" s="51" t="e">
        <f>'BAR BB| Open rates'!#REF!</f>
        <v>#REF!</v>
      </c>
      <c r="G7" s="51" t="e">
        <f>'BAR BB| Open rates'!#REF!</f>
        <v>#REF!</v>
      </c>
      <c r="H7" s="51" t="e">
        <f>'BAR BB| Open rates'!#REF!</f>
        <v>#REF!</v>
      </c>
      <c r="I7" s="51" t="e">
        <f>'BAR BB| Open rates'!#REF!</f>
        <v>#REF!</v>
      </c>
      <c r="J7" s="51" t="e">
        <f>'BAR BB| Open rates'!#REF!</f>
        <v>#REF!</v>
      </c>
    </row>
    <row r="8" spans="1:10" x14ac:dyDescent="0.2">
      <c r="A8" s="32"/>
      <c r="B8" s="32"/>
      <c r="C8" s="32"/>
      <c r="D8" s="32"/>
      <c r="E8" s="32"/>
      <c r="F8" s="32"/>
      <c r="G8" s="32"/>
      <c r="H8" s="32"/>
      <c r="I8" s="32"/>
      <c r="J8" s="32"/>
    </row>
    <row r="9" spans="1:10" x14ac:dyDescent="0.2">
      <c r="A9" s="31"/>
      <c r="B9" s="31"/>
      <c r="C9" s="31"/>
      <c r="D9" s="31"/>
      <c r="E9" s="31"/>
      <c r="F9" s="31"/>
      <c r="G9" s="31"/>
      <c r="H9" s="31"/>
      <c r="I9" s="31"/>
      <c r="J9" s="31"/>
    </row>
    <row r="10" spans="1:10" x14ac:dyDescent="0.2">
      <c r="A10" s="144" t="s">
        <v>129</v>
      </c>
      <c r="B10" s="129">
        <f t="shared" ref="B10:J10" si="0">B3</f>
        <v>44287</v>
      </c>
      <c r="C10" s="129" t="e">
        <f t="shared" si="0"/>
        <v>#REF!</v>
      </c>
      <c r="D10" s="129" t="e">
        <f t="shared" si="0"/>
        <v>#REF!</v>
      </c>
      <c r="E10" s="129" t="e">
        <f t="shared" si="0"/>
        <v>#REF!</v>
      </c>
      <c r="F10" s="129" t="e">
        <f t="shared" si="0"/>
        <v>#REF!</v>
      </c>
      <c r="G10" s="129" t="e">
        <f t="shared" si="0"/>
        <v>#REF!</v>
      </c>
      <c r="H10" s="129" t="e">
        <f t="shared" si="0"/>
        <v>#REF!</v>
      </c>
      <c r="I10" s="129" t="e">
        <f t="shared" si="0"/>
        <v>#REF!</v>
      </c>
      <c r="J10" s="129" t="e">
        <f t="shared" si="0"/>
        <v>#REF!</v>
      </c>
    </row>
    <row r="11" spans="1:10" s="31" customFormat="1" x14ac:dyDescent="0.2">
      <c r="A11" s="107"/>
      <c r="B11" s="129">
        <f t="shared" ref="B11:J11" si="1">B4</f>
        <v>44289</v>
      </c>
      <c r="C11" s="129" t="e">
        <f t="shared" si="1"/>
        <v>#REF!</v>
      </c>
      <c r="D11" s="129" t="e">
        <f t="shared" si="1"/>
        <v>#REF!</v>
      </c>
      <c r="E11" s="129" t="e">
        <f t="shared" si="1"/>
        <v>#REF!</v>
      </c>
      <c r="F11" s="129" t="e">
        <f t="shared" si="1"/>
        <v>#REF!</v>
      </c>
      <c r="G11" s="129" t="e">
        <f t="shared" si="1"/>
        <v>#REF!</v>
      </c>
      <c r="H11" s="129" t="e">
        <f t="shared" si="1"/>
        <v>#REF!</v>
      </c>
      <c r="I11" s="129" t="e">
        <f t="shared" si="1"/>
        <v>#REF!</v>
      </c>
      <c r="J11" s="129" t="e">
        <f t="shared" si="1"/>
        <v>#REF!</v>
      </c>
    </row>
    <row r="12" spans="1:10" x14ac:dyDescent="0.2">
      <c r="A12" s="65"/>
      <c r="B12" s="38"/>
      <c r="C12" s="38"/>
      <c r="D12" s="38"/>
      <c r="E12" s="38"/>
      <c r="F12" s="38"/>
      <c r="G12" s="38"/>
      <c r="H12" s="38"/>
      <c r="I12" s="38"/>
      <c r="J12" s="38"/>
    </row>
    <row r="13" spans="1:10" x14ac:dyDescent="0.2">
      <c r="A13" s="52">
        <v>1</v>
      </c>
      <c r="B13" s="51" t="e">
        <f t="shared" ref="B13:J13" si="2">B6*0.9</f>
        <v>#REF!</v>
      </c>
      <c r="C13" s="51" t="e">
        <f t="shared" si="2"/>
        <v>#REF!</v>
      </c>
      <c r="D13" s="51" t="e">
        <f t="shared" si="2"/>
        <v>#REF!</v>
      </c>
      <c r="E13" s="51" t="e">
        <f t="shared" si="2"/>
        <v>#REF!</v>
      </c>
      <c r="F13" s="51" t="e">
        <f t="shared" si="2"/>
        <v>#REF!</v>
      </c>
      <c r="G13" s="51" t="e">
        <f t="shared" si="2"/>
        <v>#REF!</v>
      </c>
      <c r="H13" s="51" t="e">
        <f t="shared" si="2"/>
        <v>#REF!</v>
      </c>
      <c r="I13" s="51" t="e">
        <f t="shared" si="2"/>
        <v>#REF!</v>
      </c>
      <c r="J13" s="51" t="e">
        <f t="shared" si="2"/>
        <v>#REF!</v>
      </c>
    </row>
    <row r="14" spans="1:10" x14ac:dyDescent="0.2">
      <c r="A14" s="52">
        <v>2</v>
      </c>
      <c r="B14" s="51" t="e">
        <f t="shared" ref="B14:J14" si="3">B7*0.9</f>
        <v>#REF!</v>
      </c>
      <c r="C14" s="51" t="e">
        <f t="shared" si="3"/>
        <v>#REF!</v>
      </c>
      <c r="D14" s="51" t="e">
        <f t="shared" si="3"/>
        <v>#REF!</v>
      </c>
      <c r="E14" s="51" t="e">
        <f t="shared" si="3"/>
        <v>#REF!</v>
      </c>
      <c r="F14" s="51" t="e">
        <f t="shared" si="3"/>
        <v>#REF!</v>
      </c>
      <c r="G14" s="51" t="e">
        <f t="shared" si="3"/>
        <v>#REF!</v>
      </c>
      <c r="H14" s="51" t="e">
        <f t="shared" si="3"/>
        <v>#REF!</v>
      </c>
      <c r="I14" s="51" t="e">
        <f t="shared" si="3"/>
        <v>#REF!</v>
      </c>
      <c r="J14" s="51" t="e">
        <f t="shared" si="3"/>
        <v>#REF!</v>
      </c>
    </row>
    <row r="15" spans="1:10" s="31" customFormat="1" x14ac:dyDescent="0.2">
      <c r="A15" s="121"/>
      <c r="B15" s="105"/>
      <c r="C15" s="105"/>
      <c r="D15" s="105"/>
      <c r="E15" s="105"/>
      <c r="F15" s="105"/>
      <c r="G15" s="105"/>
      <c r="H15" s="105"/>
      <c r="I15" s="105"/>
      <c r="J15" s="33"/>
    </row>
    <row r="16" spans="1:10" s="31" customFormat="1" x14ac:dyDescent="0.2">
      <c r="A16" s="11" t="s">
        <v>136</v>
      </c>
      <c r="B16" s="105"/>
      <c r="C16" s="105"/>
      <c r="D16" s="105"/>
      <c r="E16" s="105"/>
      <c r="F16" s="105"/>
      <c r="G16" s="105"/>
      <c r="H16" s="105"/>
      <c r="I16" s="105"/>
      <c r="J16" s="33"/>
    </row>
    <row r="17" spans="1:35" s="31" customFormat="1" x14ac:dyDescent="0.2">
      <c r="A17" s="64"/>
      <c r="B17" s="130">
        <f t="shared" ref="B17:G18" si="4">B3</f>
        <v>44287</v>
      </c>
      <c r="C17" s="129" t="e">
        <f t="shared" si="4"/>
        <v>#REF!</v>
      </c>
      <c r="D17" s="129" t="e">
        <f t="shared" si="4"/>
        <v>#REF!</v>
      </c>
      <c r="E17" s="129" t="e">
        <f t="shared" si="4"/>
        <v>#REF!</v>
      </c>
      <c r="F17" s="129" t="e">
        <f t="shared" si="4"/>
        <v>#REF!</v>
      </c>
      <c r="G17" s="129" t="e">
        <f t="shared" si="4"/>
        <v>#REF!</v>
      </c>
      <c r="H17" s="129" t="e">
        <f t="shared" ref="H17:J18" si="5">H3</f>
        <v>#REF!</v>
      </c>
      <c r="I17" s="129" t="e">
        <f t="shared" si="5"/>
        <v>#REF!</v>
      </c>
      <c r="J17" s="129" t="e">
        <f t="shared" si="5"/>
        <v>#REF!</v>
      </c>
    </row>
    <row r="18" spans="1:35" s="31" customFormat="1" x14ac:dyDescent="0.2">
      <c r="A18" s="107"/>
      <c r="B18" s="130">
        <f t="shared" si="4"/>
        <v>44289</v>
      </c>
      <c r="C18" s="129" t="e">
        <f t="shared" si="4"/>
        <v>#REF!</v>
      </c>
      <c r="D18" s="129" t="e">
        <f t="shared" si="4"/>
        <v>#REF!</v>
      </c>
      <c r="E18" s="129" t="e">
        <f t="shared" si="4"/>
        <v>#REF!</v>
      </c>
      <c r="F18" s="129" t="e">
        <f t="shared" si="4"/>
        <v>#REF!</v>
      </c>
      <c r="G18" s="129" t="e">
        <f t="shared" si="4"/>
        <v>#REF!</v>
      </c>
      <c r="H18" s="129" t="e">
        <f t="shared" si="5"/>
        <v>#REF!</v>
      </c>
      <c r="I18" s="129" t="e">
        <f t="shared" si="5"/>
        <v>#REF!</v>
      </c>
      <c r="J18" s="129" t="e">
        <f t="shared" si="5"/>
        <v>#REF!</v>
      </c>
    </row>
    <row r="19" spans="1:35" s="31" customFormat="1" x14ac:dyDescent="0.2">
      <c r="A19" s="65" t="s">
        <v>63</v>
      </c>
      <c r="B19" s="38"/>
      <c r="C19" s="38"/>
      <c r="D19" s="38"/>
      <c r="E19" s="38"/>
      <c r="F19" s="38"/>
      <c r="G19" s="38"/>
      <c r="H19" s="38"/>
      <c r="I19" s="38"/>
      <c r="J19" s="38"/>
    </row>
    <row r="20" spans="1:35" s="31" customFormat="1" x14ac:dyDescent="0.2">
      <c r="A20" s="52">
        <f>A13</f>
        <v>1</v>
      </c>
      <c r="B20" s="120" t="e">
        <f>B13*0.87</f>
        <v>#REF!</v>
      </c>
      <c r="C20" s="120" t="e">
        <f t="shared" ref="C20:G21" si="6">C13*0.87</f>
        <v>#REF!</v>
      </c>
      <c r="D20" s="120" t="e">
        <f t="shared" si="6"/>
        <v>#REF!</v>
      </c>
      <c r="E20" s="120" t="e">
        <f t="shared" si="6"/>
        <v>#REF!</v>
      </c>
      <c r="F20" s="120" t="e">
        <f t="shared" si="6"/>
        <v>#REF!</v>
      </c>
      <c r="G20" s="120" t="e">
        <f t="shared" si="6"/>
        <v>#REF!</v>
      </c>
      <c r="H20" s="120" t="e">
        <f t="shared" ref="H20:J21" si="7">H13*0.87</f>
        <v>#REF!</v>
      </c>
      <c r="I20" s="120" t="e">
        <f t="shared" si="7"/>
        <v>#REF!</v>
      </c>
      <c r="J20" s="120" t="e">
        <f t="shared" si="7"/>
        <v>#REF!</v>
      </c>
    </row>
    <row r="21" spans="1:35" s="31" customFormat="1" x14ac:dyDescent="0.2">
      <c r="A21" s="52">
        <f>A14</f>
        <v>2</v>
      </c>
      <c r="B21" s="60" t="e">
        <f>B14*0.87</f>
        <v>#REF!</v>
      </c>
      <c r="C21" s="60" t="e">
        <f t="shared" si="6"/>
        <v>#REF!</v>
      </c>
      <c r="D21" s="60" t="e">
        <f t="shared" si="6"/>
        <v>#REF!</v>
      </c>
      <c r="E21" s="60" t="e">
        <f t="shared" si="6"/>
        <v>#REF!</v>
      </c>
      <c r="F21" s="60" t="e">
        <f t="shared" si="6"/>
        <v>#REF!</v>
      </c>
      <c r="G21" s="60" t="e">
        <f t="shared" si="6"/>
        <v>#REF!</v>
      </c>
      <c r="H21" s="60" t="e">
        <f t="shared" si="7"/>
        <v>#REF!</v>
      </c>
      <c r="I21" s="60" t="e">
        <f t="shared" si="7"/>
        <v>#REF!</v>
      </c>
      <c r="J21" s="60" t="e">
        <f t="shared" si="7"/>
        <v>#REF!</v>
      </c>
    </row>
    <row r="22" spans="1:35" s="31" customFormat="1" ht="11.25" customHeight="1" x14ac:dyDescent="0.2">
      <c r="A22" s="89"/>
      <c r="B22" s="105"/>
      <c r="C22" s="105"/>
      <c r="D22" s="105"/>
      <c r="E22" s="105"/>
      <c r="F22" s="105"/>
      <c r="G22" s="105"/>
      <c r="H22" s="105"/>
      <c r="I22" s="105"/>
      <c r="J22" s="33"/>
    </row>
    <row r="23" spans="1:35" s="31" customFormat="1" x14ac:dyDescent="0.2">
      <c r="A23" s="89"/>
      <c r="B23" s="105"/>
      <c r="C23" s="105"/>
      <c r="D23" s="105"/>
      <c r="E23" s="105"/>
      <c r="F23" s="105"/>
      <c r="G23" s="105"/>
      <c r="H23" s="105"/>
      <c r="I23" s="105"/>
      <c r="J23" s="33"/>
    </row>
    <row r="24" spans="1:35" s="31" customFormat="1" ht="15" x14ac:dyDescent="0.25">
      <c r="A24" s="90" t="s">
        <v>134</v>
      </c>
      <c r="B24" s="90"/>
      <c r="C24" s="90"/>
      <c r="D24" s="90"/>
      <c r="E24" s="21"/>
      <c r="F24" s="21"/>
      <c r="G24" s="21"/>
      <c r="H24" s="21"/>
      <c r="I24" s="106"/>
      <c r="J24" s="56"/>
      <c r="K24" s="21"/>
      <c r="L24" s="21"/>
    </row>
    <row r="25" spans="1:35" hidden="1" x14ac:dyDescent="0.2">
      <c r="A25" s="33"/>
      <c r="B25" s="80">
        <f t="shared" ref="B25:I25" si="8">B10</f>
        <v>44287</v>
      </c>
      <c r="C25" s="80" t="e">
        <f t="shared" si="8"/>
        <v>#REF!</v>
      </c>
      <c r="D25" s="80" t="e">
        <f t="shared" si="8"/>
        <v>#REF!</v>
      </c>
      <c r="E25" s="80" t="e">
        <f t="shared" si="8"/>
        <v>#REF!</v>
      </c>
      <c r="F25" s="80" t="e">
        <f t="shared" si="8"/>
        <v>#REF!</v>
      </c>
      <c r="G25" s="80" t="e">
        <f t="shared" si="8"/>
        <v>#REF!</v>
      </c>
      <c r="H25" s="80" t="e">
        <f t="shared" si="8"/>
        <v>#REF!</v>
      </c>
      <c r="I25" s="80" t="e">
        <f t="shared" si="8"/>
        <v>#REF!</v>
      </c>
      <c r="J25" s="33"/>
    </row>
    <row r="26" spans="1:35" hidden="1" x14ac:dyDescent="0.2">
      <c r="A26" s="65">
        <f t="shared" ref="A26:I26" si="9">A12</f>
        <v>0</v>
      </c>
      <c r="B26" s="38">
        <f t="shared" si="9"/>
        <v>0</v>
      </c>
      <c r="C26" s="38">
        <f t="shared" si="9"/>
        <v>0</v>
      </c>
      <c r="D26" s="38">
        <f t="shared" si="9"/>
        <v>0</v>
      </c>
      <c r="E26" s="38">
        <f t="shared" si="9"/>
        <v>0</v>
      </c>
      <c r="F26" s="38">
        <f t="shared" si="9"/>
        <v>0</v>
      </c>
      <c r="G26" s="38">
        <f t="shared" si="9"/>
        <v>0</v>
      </c>
      <c r="H26" s="38">
        <f t="shared" si="9"/>
        <v>0</v>
      </c>
      <c r="I26" s="38">
        <f t="shared" si="9"/>
        <v>0</v>
      </c>
      <c r="J26" s="32"/>
    </row>
    <row r="27" spans="1:35" hidden="1" x14ac:dyDescent="0.2">
      <c r="A27" s="52">
        <f>A13</f>
        <v>1</v>
      </c>
      <c r="B27" s="38" t="e">
        <f>B13+2500</f>
        <v>#REF!</v>
      </c>
      <c r="C27" s="38" t="e">
        <f t="shared" ref="C27:I27" si="10">C13+2500</f>
        <v>#REF!</v>
      </c>
      <c r="D27" s="38" t="e">
        <f t="shared" si="10"/>
        <v>#REF!</v>
      </c>
      <c r="E27" s="38" t="e">
        <f t="shared" si="10"/>
        <v>#REF!</v>
      </c>
      <c r="F27" s="38" t="e">
        <f t="shared" si="10"/>
        <v>#REF!</v>
      </c>
      <c r="G27" s="38" t="e">
        <f t="shared" si="10"/>
        <v>#REF!</v>
      </c>
      <c r="H27" s="38" t="e">
        <f t="shared" si="10"/>
        <v>#REF!</v>
      </c>
      <c r="I27" s="38" t="e">
        <f t="shared" si="10"/>
        <v>#REF!</v>
      </c>
      <c r="J27" s="33"/>
    </row>
    <row r="28" spans="1:35" hidden="1" x14ac:dyDescent="0.2">
      <c r="A28" s="52">
        <f>A14</f>
        <v>2</v>
      </c>
      <c r="B28" s="38" t="e">
        <f>B14+5000</f>
        <v>#REF!</v>
      </c>
      <c r="C28" s="38" t="e">
        <f t="shared" ref="C28:I28" si="11">C14+5000</f>
        <v>#REF!</v>
      </c>
      <c r="D28" s="38" t="e">
        <f t="shared" si="11"/>
        <v>#REF!</v>
      </c>
      <c r="E28" s="38" t="e">
        <f t="shared" si="11"/>
        <v>#REF!</v>
      </c>
      <c r="F28" s="38" t="e">
        <f t="shared" si="11"/>
        <v>#REF!</v>
      </c>
      <c r="G28" s="38" t="e">
        <f t="shared" si="11"/>
        <v>#REF!</v>
      </c>
      <c r="H28" s="38" t="e">
        <f t="shared" si="11"/>
        <v>#REF!</v>
      </c>
      <c r="I28" s="38" t="e">
        <f t="shared" si="11"/>
        <v>#REF!</v>
      </c>
      <c r="J28" s="33"/>
    </row>
    <row r="29" spans="1:35" hidden="1" x14ac:dyDescent="0.2">
      <c r="A29" s="31"/>
      <c r="B29" s="31"/>
      <c r="C29" s="31"/>
      <c r="D29" s="31"/>
      <c r="E29" s="31"/>
      <c r="F29" s="31"/>
      <c r="G29" s="31"/>
      <c r="H29" s="31"/>
      <c r="I29" s="31"/>
      <c r="J29" s="31"/>
    </row>
    <row r="30" spans="1:35" ht="132.75" customHeight="1" x14ac:dyDescent="0.2">
      <c r="A30" s="311" t="s">
        <v>133</v>
      </c>
      <c r="B30" s="311"/>
      <c r="C30" s="311"/>
      <c r="D30" s="128" t="s">
        <v>135</v>
      </c>
      <c r="E30" s="128"/>
      <c r="F30" s="128"/>
      <c r="G30" s="128"/>
      <c r="H30" s="128"/>
      <c r="I30" s="128"/>
      <c r="J30" s="128"/>
      <c r="K30" s="128"/>
      <c r="L30" s="128"/>
      <c r="M30" s="128"/>
    </row>
    <row r="31" spans="1:35" x14ac:dyDescent="0.2">
      <c r="A31" s="127"/>
      <c r="B31" s="127"/>
      <c r="C31" s="127"/>
      <c r="D31" s="127"/>
      <c r="E31" s="31"/>
      <c r="F31" s="31"/>
      <c r="G31" s="31"/>
      <c r="H31" s="31"/>
      <c r="I31" s="31"/>
      <c r="J31" s="31"/>
    </row>
    <row r="32" spans="1:35" ht="12.75" customHeight="1" x14ac:dyDescent="0.2">
      <c r="A32" s="94" t="s">
        <v>74</v>
      </c>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row>
    <row r="33" spans="1:35" x14ac:dyDescent="0.2">
      <c r="A33" s="68" t="s">
        <v>75</v>
      </c>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row>
    <row r="34" spans="1:35" x14ac:dyDescent="0.2">
      <c r="A34" s="69" t="s">
        <v>76</v>
      </c>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row>
    <row r="35" spans="1:35" x14ac:dyDescent="0.2">
      <c r="A35" s="69" t="s">
        <v>77</v>
      </c>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row>
    <row r="36" spans="1:35" x14ac:dyDescent="0.2">
      <c r="A36" s="69" t="s">
        <v>78</v>
      </c>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row>
    <row r="37" spans="1:35" ht="21" customHeight="1" x14ac:dyDescent="0.2">
      <c r="A37" s="69" t="s">
        <v>79</v>
      </c>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row>
    <row r="38" spans="1:35" x14ac:dyDescent="0.2">
      <c r="A38" s="69" t="s">
        <v>80</v>
      </c>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row>
    <row r="39" spans="1:35" s="137" customFormat="1" x14ac:dyDescent="0.2">
      <c r="B39" s="135"/>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row>
    <row r="40" spans="1:35" x14ac:dyDescent="0.2">
      <c r="A40" s="97" t="s">
        <v>83</v>
      </c>
      <c r="B40" s="97"/>
    </row>
    <row r="41" spans="1:35" x14ac:dyDescent="0.2">
      <c r="A41" s="139" t="s">
        <v>130</v>
      </c>
      <c r="B41" s="139"/>
      <c r="C41" s="139"/>
      <c r="D41" s="122"/>
    </row>
    <row r="42" spans="1:35" s="31" customFormat="1" x14ac:dyDescent="0.2">
      <c r="A42" s="139" t="s">
        <v>139</v>
      </c>
      <c r="B42" s="140"/>
      <c r="C42" s="140"/>
      <c r="D42" s="140"/>
    </row>
    <row r="43" spans="1:35" s="31" customFormat="1" x14ac:dyDescent="0.2">
      <c r="A43" s="139" t="s">
        <v>140</v>
      </c>
      <c r="B43" s="140"/>
      <c r="C43" s="140"/>
      <c r="D43" s="141"/>
      <c r="E43" s="142"/>
    </row>
    <row r="44" spans="1:35" ht="31.5" customHeight="1" x14ac:dyDescent="0.2">
      <c r="A44" s="96" t="s">
        <v>81</v>
      </c>
      <c r="B44" s="96"/>
      <c r="C44" s="96"/>
      <c r="D44" s="122"/>
    </row>
    <row r="45" spans="1:35" ht="31.5" customHeight="1" x14ac:dyDescent="0.2">
      <c r="A45" s="309" t="s">
        <v>131</v>
      </c>
      <c r="B45" s="309"/>
      <c r="C45" s="309"/>
      <c r="D45" s="122"/>
    </row>
    <row r="46" spans="1:35" x14ac:dyDescent="0.2">
      <c r="A46" s="309"/>
      <c r="B46" s="309"/>
      <c r="C46" s="309"/>
      <c r="D46" s="122"/>
    </row>
    <row r="47" spans="1:35" ht="31.5" customHeight="1" x14ac:dyDescent="0.2">
      <c r="A47" s="310" t="s">
        <v>132</v>
      </c>
      <c r="B47" s="310"/>
      <c r="C47" s="310"/>
      <c r="D47" s="122"/>
    </row>
    <row r="48" spans="1:35" ht="21" customHeight="1" x14ac:dyDescent="0.2">
      <c r="A48" s="310"/>
      <c r="B48" s="310"/>
      <c r="C48" s="310"/>
      <c r="D48" s="122"/>
    </row>
    <row r="49" spans="1:3" ht="31.5" customHeight="1" x14ac:dyDescent="0.2">
      <c r="A49" s="310"/>
      <c r="B49" s="310"/>
      <c r="C49" s="310"/>
    </row>
    <row r="50" spans="1:3" ht="31.5" customHeight="1" x14ac:dyDescent="0.2">
      <c r="A50" s="310"/>
      <c r="B50" s="310"/>
      <c r="C50" s="310"/>
    </row>
    <row r="51" spans="1:3" ht="31.5" customHeight="1" x14ac:dyDescent="0.2">
      <c r="A51" s="310"/>
      <c r="B51" s="310"/>
      <c r="C51" s="310"/>
    </row>
    <row r="52" spans="1:3" ht="31.5" customHeight="1" x14ac:dyDescent="0.2">
      <c r="A52" s="310"/>
      <c r="B52" s="310"/>
      <c r="C52" s="310"/>
    </row>
    <row r="53" spans="1:3" ht="31.5" customHeight="1" x14ac:dyDescent="0.2">
      <c r="A53" s="310"/>
      <c r="B53" s="310"/>
      <c r="C53" s="310"/>
    </row>
    <row r="54" spans="1:3" ht="21" customHeight="1" x14ac:dyDescent="0.2">
      <c r="A54" s="126"/>
      <c r="B54" s="126"/>
      <c r="C54" s="126"/>
    </row>
    <row r="55" spans="1:3" x14ac:dyDescent="0.2">
      <c r="A55" s="126"/>
      <c r="B55" s="126"/>
      <c r="C55" s="126"/>
    </row>
    <row r="56" spans="1:3" ht="52.5" customHeight="1" x14ac:dyDescent="0.2">
      <c r="A56" s="126"/>
      <c r="B56" s="126"/>
      <c r="C56" s="126"/>
    </row>
    <row r="57" spans="1:3" x14ac:dyDescent="0.2">
      <c r="A57" s="125"/>
      <c r="B57" s="125"/>
      <c r="C57" s="125"/>
    </row>
    <row r="58" spans="1:3" ht="52.5" customHeight="1" x14ac:dyDescent="0.2">
      <c r="A58" s="125"/>
      <c r="B58" s="125"/>
      <c r="C58" s="125"/>
    </row>
    <row r="59" spans="1:3" x14ac:dyDescent="0.2">
      <c r="A59" s="125"/>
      <c r="B59" s="125"/>
      <c r="C59" s="125"/>
    </row>
    <row r="60" spans="1:3" ht="42" customHeight="1" x14ac:dyDescent="0.2">
      <c r="A60" s="125"/>
      <c r="B60" s="125"/>
      <c r="C60" s="125"/>
    </row>
  </sheetData>
  <mergeCells count="3">
    <mergeCell ref="A30:C30"/>
    <mergeCell ref="A45:C46"/>
    <mergeCell ref="A47:C53"/>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3"/>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7"/>
    </sheetView>
  </sheetViews>
  <sheetFormatPr defaultColWidth="9.140625" defaultRowHeight="12.75" x14ac:dyDescent="0.2"/>
  <cols>
    <col min="1" max="1" width="75" style="1" customWidth="1"/>
    <col min="2" max="4" width="9.5703125" style="1" customWidth="1"/>
    <col min="5" max="16384" width="9.140625" style="1"/>
  </cols>
  <sheetData>
    <row r="1" spans="1:37" x14ac:dyDescent="0.2">
      <c r="A1" s="10" t="s">
        <v>12</v>
      </c>
      <c r="B1" s="5"/>
      <c r="C1" s="5"/>
      <c r="D1" s="5"/>
      <c r="E1" s="5"/>
      <c r="F1" s="5"/>
      <c r="G1" s="5"/>
      <c r="H1" s="5"/>
      <c r="I1" s="5"/>
      <c r="J1" s="5"/>
      <c r="K1" s="5"/>
      <c r="L1" s="5"/>
      <c r="M1" s="5"/>
    </row>
    <row r="2" spans="1:37" hidden="1" x14ac:dyDescent="0.2">
      <c r="A2" s="11" t="s">
        <v>38</v>
      </c>
    </row>
    <row r="3" spans="1:37" s="2" customFormat="1" ht="26.25" hidden="1" customHeight="1" x14ac:dyDescent="0.2">
      <c r="A3" s="12" t="s">
        <v>0</v>
      </c>
      <c r="B3" s="38" t="e">
        <f>'BAR BB| Open rates'!#REF!</f>
        <v>#REF!</v>
      </c>
      <c r="C3" s="38" t="e">
        <f>'BAR BB| Open rates'!#REF!</f>
        <v>#REF!</v>
      </c>
      <c r="D3" s="38" t="s">
        <v>58</v>
      </c>
    </row>
    <row r="4" spans="1:37" s="7" customFormat="1" ht="12" hidden="1" customHeight="1" x14ac:dyDescent="0.2">
      <c r="A4" s="4" t="s">
        <v>26</v>
      </c>
      <c r="B4" s="35"/>
      <c r="C4" s="35"/>
      <c r="D4" s="35"/>
      <c r="E4" s="1"/>
      <c r="F4" s="1"/>
      <c r="G4" s="1"/>
      <c r="H4" s="1"/>
      <c r="I4" s="1"/>
      <c r="J4" s="1"/>
      <c r="K4" s="1"/>
      <c r="L4" s="1"/>
      <c r="M4" s="1"/>
      <c r="N4" s="1"/>
      <c r="O4" s="1"/>
      <c r="P4" s="1"/>
      <c r="Q4" s="1"/>
      <c r="R4" s="1"/>
      <c r="S4" s="1"/>
      <c r="T4" s="1"/>
      <c r="U4" s="1"/>
      <c r="V4" s="1"/>
      <c r="W4" s="1"/>
      <c r="X4" s="1"/>
      <c r="Y4" s="1"/>
      <c r="Z4" s="1"/>
      <c r="AA4" s="1"/>
      <c r="AB4" s="1"/>
      <c r="AC4" s="1"/>
      <c r="AD4" s="6"/>
      <c r="AE4" s="6"/>
      <c r="AF4" s="6"/>
      <c r="AG4" s="6"/>
      <c r="AH4" s="6"/>
      <c r="AI4" s="6"/>
      <c r="AJ4" s="6"/>
      <c r="AK4" s="6"/>
    </row>
    <row r="5" spans="1:37" s="9" customFormat="1" ht="12" hidden="1" customHeight="1" x14ac:dyDescent="0.2">
      <c r="A5" s="8">
        <v>1</v>
      </c>
      <c r="B5" s="34" t="e">
        <f>'BAR BB| Open rates'!#REF!*0.9+2600</f>
        <v>#REF!</v>
      </c>
      <c r="C5" s="34" t="e">
        <f>'BAR BB| Open rates'!#REF!*0.9+2600</f>
        <v>#REF!</v>
      </c>
      <c r="D5" s="34" t="e">
        <f>'BAR BB| Open rates'!#REF!*0.9+2600</f>
        <v>#REF!</v>
      </c>
      <c r="E5" s="1"/>
      <c r="F5" s="1"/>
      <c r="G5" s="1"/>
      <c r="H5" s="1"/>
      <c r="I5" s="1"/>
      <c r="J5" s="1"/>
      <c r="K5" s="1"/>
      <c r="L5" s="1"/>
      <c r="M5" s="1"/>
      <c r="N5" s="1"/>
      <c r="O5" s="1"/>
      <c r="P5" s="1"/>
      <c r="Q5" s="1"/>
      <c r="R5" s="1"/>
      <c r="S5" s="1"/>
      <c r="T5" s="1"/>
      <c r="U5" s="1"/>
      <c r="V5" s="1"/>
      <c r="W5" s="1"/>
      <c r="X5" s="1"/>
      <c r="Y5" s="1"/>
      <c r="Z5" s="1"/>
      <c r="AA5" s="1"/>
      <c r="AB5" s="1"/>
      <c r="AC5" s="1"/>
      <c r="AD5" s="6"/>
      <c r="AE5" s="6"/>
      <c r="AF5" s="6"/>
      <c r="AG5" s="6"/>
      <c r="AH5" s="6"/>
      <c r="AI5" s="6"/>
      <c r="AJ5" s="6"/>
      <c r="AK5" s="6"/>
    </row>
    <row r="6" spans="1:37" s="9" customFormat="1" ht="12" hidden="1" customHeight="1" x14ac:dyDescent="0.2">
      <c r="A6" s="8">
        <v>2</v>
      </c>
      <c r="B6" s="34" t="e">
        <f>'BAR BB| Open rates'!#REF!*0.9+5200</f>
        <v>#REF!</v>
      </c>
      <c r="C6" s="34" t="e">
        <f>'BAR BB| Open rates'!#REF!*0.9+5200</f>
        <v>#REF!</v>
      </c>
      <c r="D6" s="34" t="e">
        <f>'BAR BB| Open rates'!#REF!*0.9+5200</f>
        <v>#REF!</v>
      </c>
      <c r="E6" s="1"/>
      <c r="F6" s="1"/>
      <c r="G6" s="1"/>
      <c r="H6" s="1"/>
      <c r="I6" s="1"/>
      <c r="J6" s="1"/>
      <c r="K6" s="1"/>
      <c r="L6" s="1"/>
      <c r="M6" s="1"/>
      <c r="N6" s="1"/>
      <c r="O6" s="1"/>
      <c r="P6" s="1"/>
      <c r="Q6" s="1"/>
      <c r="R6" s="1"/>
      <c r="S6" s="1"/>
      <c r="T6" s="1"/>
      <c r="U6" s="1"/>
      <c r="V6" s="1"/>
      <c r="W6" s="1"/>
      <c r="X6" s="1"/>
      <c r="Y6" s="1"/>
      <c r="Z6" s="1"/>
      <c r="AA6" s="1"/>
      <c r="AB6" s="1"/>
      <c r="AC6" s="1"/>
      <c r="AD6" s="6"/>
      <c r="AE6" s="6"/>
      <c r="AF6" s="6"/>
      <c r="AG6" s="6"/>
      <c r="AH6" s="6"/>
      <c r="AI6" s="6"/>
      <c r="AJ6" s="6"/>
      <c r="AK6" s="6"/>
    </row>
    <row r="7" spans="1:37" s="7" customFormat="1" ht="12" hidden="1" customHeight="1" x14ac:dyDescent="0.2">
      <c r="A7" s="4" t="s">
        <v>27</v>
      </c>
      <c r="B7" s="35"/>
      <c r="C7" s="35"/>
      <c r="D7" s="35"/>
      <c r="E7" s="1"/>
      <c r="F7" s="1"/>
      <c r="G7" s="1"/>
      <c r="H7" s="1"/>
      <c r="I7" s="1"/>
      <c r="J7" s="1"/>
      <c r="K7" s="1"/>
      <c r="L7" s="1"/>
      <c r="M7" s="1"/>
      <c r="N7" s="1"/>
      <c r="O7" s="1"/>
      <c r="P7" s="1"/>
      <c r="Q7" s="1"/>
      <c r="R7" s="1"/>
      <c r="S7" s="1"/>
      <c r="T7" s="1"/>
      <c r="U7" s="1"/>
      <c r="V7" s="1"/>
      <c r="W7" s="1"/>
      <c r="X7" s="1"/>
      <c r="Y7" s="1"/>
      <c r="Z7" s="1"/>
      <c r="AA7" s="1"/>
      <c r="AB7" s="1"/>
      <c r="AC7" s="1"/>
      <c r="AD7" s="6"/>
      <c r="AE7" s="6"/>
      <c r="AF7" s="6"/>
      <c r="AG7" s="6"/>
      <c r="AH7" s="6"/>
      <c r="AI7" s="6"/>
      <c r="AJ7" s="6"/>
      <c r="AK7" s="6"/>
    </row>
    <row r="8" spans="1:37" s="9" customFormat="1" ht="12" hidden="1" customHeight="1" x14ac:dyDescent="0.2">
      <c r="A8" s="8">
        <v>1</v>
      </c>
      <c r="B8" s="34" t="e">
        <f>'BAR BB| Open rates'!#REF!*0.9+2600</f>
        <v>#REF!</v>
      </c>
      <c r="C8" s="34" t="e">
        <f>'BAR BB| Open rates'!#REF!*0.9+2600</f>
        <v>#REF!</v>
      </c>
      <c r="D8" s="34" t="e">
        <f>'BAR BB| Open rates'!#REF!*0.9+2600</f>
        <v>#REF!</v>
      </c>
      <c r="E8" s="1"/>
      <c r="F8" s="1"/>
      <c r="G8" s="1"/>
      <c r="H8" s="1"/>
      <c r="I8" s="1"/>
      <c r="J8" s="1"/>
      <c r="K8" s="1"/>
      <c r="L8" s="1"/>
      <c r="M8" s="1"/>
      <c r="N8" s="1"/>
      <c r="O8" s="1"/>
      <c r="P8" s="1"/>
      <c r="Q8" s="1"/>
      <c r="R8" s="1"/>
      <c r="S8" s="1"/>
      <c r="T8" s="1"/>
      <c r="U8" s="1"/>
      <c r="V8" s="1"/>
      <c r="W8" s="1"/>
      <c r="X8" s="1"/>
      <c r="Y8" s="1"/>
      <c r="Z8" s="1"/>
      <c r="AA8" s="1"/>
      <c r="AB8" s="1"/>
      <c r="AC8" s="1"/>
      <c r="AD8" s="6"/>
      <c r="AE8" s="6"/>
      <c r="AF8" s="6"/>
      <c r="AG8" s="6"/>
      <c r="AH8" s="6"/>
      <c r="AI8" s="6"/>
      <c r="AJ8" s="6"/>
      <c r="AK8" s="6"/>
    </row>
    <row r="9" spans="1:37" s="9" customFormat="1" ht="12" hidden="1" customHeight="1" x14ac:dyDescent="0.2">
      <c r="A9" s="8">
        <v>2</v>
      </c>
      <c r="B9" s="34" t="e">
        <f>'BAR BB| Open rates'!#REF!*0.9+5200</f>
        <v>#REF!</v>
      </c>
      <c r="C9" s="34" t="e">
        <f>'BAR BB| Open rates'!#REF!*0.9+5200</f>
        <v>#REF!</v>
      </c>
      <c r="D9" s="34" t="e">
        <f>'BAR BB| Open rates'!#REF!*0.9+5200</f>
        <v>#REF!</v>
      </c>
      <c r="E9" s="1"/>
      <c r="F9" s="1"/>
      <c r="G9" s="1"/>
      <c r="H9" s="1"/>
      <c r="I9" s="1"/>
      <c r="J9" s="1"/>
      <c r="K9" s="1"/>
      <c r="L9" s="1"/>
      <c r="M9" s="1"/>
      <c r="N9" s="1"/>
      <c r="O9" s="1"/>
      <c r="P9" s="1"/>
      <c r="Q9" s="1"/>
      <c r="R9" s="1"/>
      <c r="S9" s="1"/>
      <c r="T9" s="1"/>
      <c r="U9" s="1"/>
      <c r="V9" s="1"/>
      <c r="W9" s="1"/>
      <c r="X9" s="1"/>
      <c r="Y9" s="1"/>
      <c r="Z9" s="1"/>
      <c r="AA9" s="1"/>
      <c r="AB9" s="1"/>
      <c r="AC9" s="1"/>
      <c r="AD9" s="6"/>
      <c r="AE9" s="6"/>
      <c r="AF9" s="6"/>
      <c r="AG9" s="6"/>
      <c r="AH9" s="6"/>
      <c r="AI9" s="6"/>
      <c r="AJ9" s="6"/>
      <c r="AK9" s="6"/>
    </row>
    <row r="10" spans="1:37" s="7" customFormat="1" ht="12" hidden="1" customHeight="1" x14ac:dyDescent="0.2">
      <c r="A10" s="4" t="s">
        <v>3</v>
      </c>
      <c r="B10" s="35"/>
      <c r="C10" s="35"/>
      <c r="D10" s="35"/>
      <c r="E10" s="1"/>
      <c r="F10" s="1"/>
      <c r="G10" s="1"/>
      <c r="H10" s="1"/>
      <c r="I10" s="1"/>
      <c r="J10" s="1"/>
      <c r="K10" s="1"/>
      <c r="L10" s="1"/>
      <c r="M10" s="1"/>
      <c r="N10" s="1"/>
      <c r="O10" s="1"/>
      <c r="P10" s="1"/>
      <c r="Q10" s="1"/>
      <c r="R10" s="1"/>
      <c r="S10" s="1"/>
      <c r="T10" s="1"/>
      <c r="U10" s="1"/>
      <c r="V10" s="1"/>
      <c r="W10" s="1"/>
      <c r="X10" s="1"/>
      <c r="Y10" s="1"/>
      <c r="Z10" s="1"/>
      <c r="AA10" s="1"/>
      <c r="AB10" s="1"/>
      <c r="AC10" s="1"/>
      <c r="AD10" s="6"/>
      <c r="AE10" s="6"/>
      <c r="AF10" s="6"/>
      <c r="AG10" s="6"/>
      <c r="AH10" s="6"/>
      <c r="AI10" s="6"/>
      <c r="AJ10" s="6"/>
      <c r="AK10" s="6"/>
    </row>
    <row r="11" spans="1:37" s="9" customFormat="1" ht="12" hidden="1" customHeight="1" x14ac:dyDescent="0.2">
      <c r="A11" s="8">
        <v>1</v>
      </c>
      <c r="B11" s="34" t="e">
        <f>'BAR BB| Open rates'!#REF!*0.9+2600</f>
        <v>#REF!</v>
      </c>
      <c r="C11" s="34" t="e">
        <f>'BAR BB| Open rates'!#REF!*0.9+2600</f>
        <v>#REF!</v>
      </c>
      <c r="D11" s="34" t="e">
        <f>'BAR BB| Open rates'!#REF!*0.9+2600</f>
        <v>#REF!</v>
      </c>
      <c r="E11" s="1"/>
      <c r="F11" s="1"/>
      <c r="G11" s="1"/>
      <c r="H11" s="1"/>
      <c r="I11" s="1"/>
      <c r="J11" s="1"/>
      <c r="K11" s="1"/>
      <c r="L11" s="1"/>
      <c r="M11" s="1"/>
      <c r="N11" s="1"/>
      <c r="O11" s="1"/>
      <c r="P11" s="1"/>
      <c r="Q11" s="1"/>
      <c r="R11" s="1"/>
      <c r="S11" s="1"/>
      <c r="T11" s="1"/>
      <c r="U11" s="1"/>
      <c r="V11" s="1"/>
      <c r="W11" s="1"/>
      <c r="X11" s="1"/>
      <c r="Y11" s="1"/>
      <c r="Z11" s="1"/>
      <c r="AA11" s="1"/>
      <c r="AB11" s="1"/>
      <c r="AC11" s="1"/>
      <c r="AD11" s="6"/>
      <c r="AE11" s="6"/>
      <c r="AF11" s="6"/>
      <c r="AG11" s="6"/>
      <c r="AH11" s="6"/>
      <c r="AI11" s="6"/>
      <c r="AJ11" s="6"/>
      <c r="AK11" s="6"/>
    </row>
    <row r="12" spans="1:37" s="9" customFormat="1" ht="12" hidden="1" customHeight="1" x14ac:dyDescent="0.2">
      <c r="A12" s="8">
        <v>2</v>
      </c>
      <c r="B12" s="34" t="e">
        <f>'BAR BB| Open rates'!#REF!*0.9+5200</f>
        <v>#REF!</v>
      </c>
      <c r="C12" s="34" t="e">
        <f>'BAR BB| Open rates'!#REF!*0.9+5200</f>
        <v>#REF!</v>
      </c>
      <c r="D12" s="34" t="e">
        <f>'BAR BB| Open rates'!#REF!*0.9+5200</f>
        <v>#REF!</v>
      </c>
      <c r="E12" s="1"/>
      <c r="F12" s="1"/>
      <c r="G12" s="1"/>
      <c r="H12" s="1"/>
      <c r="I12" s="1"/>
      <c r="J12" s="1"/>
      <c r="K12" s="1"/>
      <c r="L12" s="1"/>
      <c r="M12" s="1"/>
      <c r="N12" s="1"/>
      <c r="O12" s="1"/>
      <c r="P12" s="1"/>
      <c r="Q12" s="1"/>
      <c r="R12" s="1"/>
      <c r="S12" s="1"/>
      <c r="T12" s="1"/>
      <c r="U12" s="1"/>
      <c r="V12" s="1"/>
      <c r="W12" s="1"/>
      <c r="X12" s="1"/>
      <c r="Y12" s="1"/>
      <c r="Z12" s="1"/>
      <c r="AA12" s="1"/>
      <c r="AB12" s="1"/>
      <c r="AC12" s="1"/>
      <c r="AD12" s="6"/>
      <c r="AE12" s="6"/>
      <c r="AF12" s="6"/>
      <c r="AG12" s="6"/>
      <c r="AH12" s="6"/>
      <c r="AI12" s="6"/>
      <c r="AJ12" s="6"/>
      <c r="AK12" s="6"/>
    </row>
    <row r="13" spans="1:37" hidden="1" x14ac:dyDescent="0.2">
      <c r="B13" s="32"/>
      <c r="C13" s="32"/>
      <c r="D13" s="32"/>
    </row>
    <row r="14" spans="1:37" hidden="1" x14ac:dyDescent="0.2">
      <c r="B14" s="32"/>
      <c r="C14" s="32"/>
      <c r="D14" s="32"/>
    </row>
    <row r="15" spans="1:37" x14ac:dyDescent="0.2">
      <c r="A15" s="79" t="s">
        <v>82</v>
      </c>
      <c r="B15" s="39"/>
      <c r="C15" s="39"/>
      <c r="D15" s="39"/>
    </row>
    <row r="16" spans="1:37" s="33" customFormat="1" ht="26.25" customHeight="1" x14ac:dyDescent="0.2">
      <c r="A16" s="40" t="s">
        <v>0</v>
      </c>
      <c r="B16" s="81" t="e">
        <f>B3</f>
        <v>#REF!</v>
      </c>
      <c r="C16" s="81" t="e">
        <f>C3</f>
        <v>#REF!</v>
      </c>
      <c r="D16" s="81" t="str">
        <f>D3</f>
        <v>10.12.2020-15.12.2020</v>
      </c>
    </row>
    <row r="17" spans="1:37" s="36" customFormat="1" ht="12" customHeight="1" x14ac:dyDescent="0.2">
      <c r="A17" s="65" t="s">
        <v>63</v>
      </c>
      <c r="B17" s="35"/>
      <c r="C17" s="35"/>
      <c r="D17" s="35"/>
      <c r="E17" s="33"/>
      <c r="F17" s="33"/>
      <c r="G17" s="33"/>
      <c r="H17" s="33"/>
      <c r="I17" s="33"/>
      <c r="J17" s="33"/>
      <c r="K17" s="33"/>
      <c r="L17" s="33"/>
      <c r="M17" s="33"/>
      <c r="N17" s="33"/>
      <c r="O17" s="33"/>
      <c r="P17" s="33"/>
      <c r="Q17" s="33"/>
      <c r="R17" s="33"/>
      <c r="S17" s="33"/>
      <c r="T17" s="33"/>
      <c r="U17" s="33"/>
      <c r="V17" s="33"/>
      <c r="W17" s="33"/>
      <c r="X17" s="33"/>
      <c r="Y17" s="33"/>
      <c r="Z17" s="33"/>
      <c r="AA17" s="33"/>
      <c r="AB17" s="33"/>
      <c r="AC17" s="33"/>
    </row>
    <row r="18" spans="1:37" s="9" customFormat="1" ht="12" customHeight="1" x14ac:dyDescent="0.2">
      <c r="A18" s="8">
        <v>1</v>
      </c>
      <c r="B18" s="19" t="e">
        <f t="shared" ref="B18:D19" si="0">B5*0.87</f>
        <v>#REF!</v>
      </c>
      <c r="C18" s="19" t="e">
        <f t="shared" si="0"/>
        <v>#REF!</v>
      </c>
      <c r="D18" s="19" t="e">
        <f t="shared" si="0"/>
        <v>#REF!</v>
      </c>
      <c r="E18" s="1"/>
      <c r="F18" s="1"/>
      <c r="G18" s="1"/>
      <c r="H18" s="1"/>
      <c r="I18" s="1"/>
      <c r="J18" s="1"/>
      <c r="K18" s="1"/>
      <c r="L18" s="1"/>
      <c r="M18" s="1"/>
      <c r="N18" s="1"/>
      <c r="O18" s="1"/>
      <c r="P18" s="1"/>
      <c r="Q18" s="1"/>
      <c r="R18" s="1"/>
      <c r="S18" s="1"/>
      <c r="T18" s="1"/>
      <c r="U18" s="1"/>
      <c r="V18" s="1"/>
      <c r="W18" s="1"/>
      <c r="X18" s="1"/>
      <c r="Y18" s="1"/>
      <c r="Z18" s="1"/>
      <c r="AA18" s="1"/>
      <c r="AB18" s="1"/>
      <c r="AC18" s="1"/>
      <c r="AD18" s="6"/>
      <c r="AE18" s="6"/>
      <c r="AF18" s="6"/>
      <c r="AG18" s="6"/>
      <c r="AH18" s="6"/>
      <c r="AI18" s="6"/>
      <c r="AJ18" s="6"/>
      <c r="AK18" s="6"/>
    </row>
    <row r="19" spans="1:37"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1"/>
      <c r="S19" s="1"/>
      <c r="T19" s="1"/>
      <c r="U19" s="1"/>
      <c r="V19" s="1"/>
      <c r="W19" s="1"/>
      <c r="X19" s="1"/>
      <c r="Y19" s="1"/>
      <c r="Z19" s="1"/>
      <c r="AA19" s="1"/>
      <c r="AB19" s="1"/>
      <c r="AC19" s="1"/>
      <c r="AD19" s="6"/>
      <c r="AE19" s="6"/>
      <c r="AF19" s="6"/>
      <c r="AG19" s="6"/>
      <c r="AH19" s="6"/>
      <c r="AI19" s="6"/>
      <c r="AJ19" s="6"/>
      <c r="AK19" s="6"/>
    </row>
    <row r="20" spans="1:37" s="7" customFormat="1" ht="12" customHeight="1" x14ac:dyDescent="0.2">
      <c r="A20" s="66" t="s">
        <v>64</v>
      </c>
      <c r="B20" s="19"/>
      <c r="C20" s="19"/>
      <c r="D20" s="19"/>
      <c r="E20" s="1"/>
      <c r="F20" s="1"/>
      <c r="G20" s="1"/>
      <c r="H20" s="1"/>
      <c r="I20" s="1"/>
      <c r="J20" s="1"/>
      <c r="K20" s="1"/>
      <c r="L20" s="1"/>
      <c r="M20" s="1"/>
      <c r="N20" s="1"/>
      <c r="O20" s="1"/>
      <c r="P20" s="1"/>
      <c r="Q20" s="1"/>
      <c r="R20" s="1"/>
      <c r="S20" s="1"/>
      <c r="T20" s="1"/>
      <c r="U20" s="1"/>
      <c r="V20" s="1"/>
      <c r="W20" s="1"/>
      <c r="X20" s="1"/>
      <c r="Y20" s="1"/>
      <c r="Z20" s="1"/>
      <c r="AA20" s="1"/>
      <c r="AB20" s="1"/>
      <c r="AC20" s="1"/>
      <c r="AD20" s="6"/>
      <c r="AE20" s="6"/>
      <c r="AF20" s="6"/>
      <c r="AG20" s="6"/>
      <c r="AH20" s="6"/>
      <c r="AI20" s="6"/>
      <c r="AJ20" s="6"/>
      <c r="AK20" s="6"/>
    </row>
    <row r="21" spans="1:37" s="9" customFormat="1" ht="12" customHeight="1" x14ac:dyDescent="0.2">
      <c r="A21" s="8">
        <v>1</v>
      </c>
      <c r="B21" s="19" t="e">
        <f t="shared" ref="B21:D22" si="1">B8*0.87</f>
        <v>#REF!</v>
      </c>
      <c r="C21" s="19" t="e">
        <f t="shared" si="1"/>
        <v>#REF!</v>
      </c>
      <c r="D21" s="19" t="e">
        <f t="shared" si="1"/>
        <v>#REF!</v>
      </c>
      <c r="E21" s="1"/>
      <c r="F21" s="1"/>
      <c r="G21" s="1"/>
      <c r="H21" s="1"/>
      <c r="I21" s="1"/>
      <c r="J21" s="1"/>
      <c r="K21" s="1"/>
      <c r="L21" s="1"/>
      <c r="M21" s="1"/>
      <c r="N21" s="1"/>
      <c r="O21" s="1"/>
      <c r="P21" s="1"/>
      <c r="Q21" s="1"/>
      <c r="R21" s="1"/>
      <c r="S21" s="1"/>
      <c r="T21" s="1"/>
      <c r="U21" s="1"/>
      <c r="V21" s="1"/>
      <c r="W21" s="1"/>
      <c r="X21" s="1"/>
      <c r="Y21" s="1"/>
      <c r="Z21" s="1"/>
      <c r="AA21" s="1"/>
      <c r="AB21" s="1"/>
      <c r="AC21" s="1"/>
      <c r="AD21" s="6"/>
      <c r="AE21" s="6"/>
      <c r="AF21" s="6"/>
      <c r="AG21" s="6"/>
      <c r="AH21" s="6"/>
      <c r="AI21" s="6"/>
      <c r="AJ21" s="6"/>
      <c r="AK21" s="6"/>
    </row>
    <row r="22" spans="1:37" s="9" customFormat="1" ht="12" customHeight="1" x14ac:dyDescent="0.2">
      <c r="A22" s="8">
        <v>2</v>
      </c>
      <c r="B22" s="19" t="e">
        <f t="shared" si="1"/>
        <v>#REF!</v>
      </c>
      <c r="C22" s="19" t="e">
        <f t="shared" si="1"/>
        <v>#REF!</v>
      </c>
      <c r="D22" s="19" t="e">
        <f t="shared" si="1"/>
        <v>#REF!</v>
      </c>
      <c r="E22" s="1"/>
      <c r="F22" s="1"/>
      <c r="G22" s="1"/>
      <c r="H22" s="1"/>
      <c r="I22" s="1"/>
      <c r="J22" s="1"/>
      <c r="K22" s="1"/>
      <c r="L22" s="1"/>
      <c r="M22" s="1"/>
      <c r="N22" s="1"/>
      <c r="O22" s="1"/>
      <c r="P22" s="1"/>
      <c r="Q22" s="1"/>
      <c r="R22" s="1"/>
      <c r="S22" s="1"/>
      <c r="T22" s="1"/>
      <c r="U22" s="1"/>
      <c r="V22" s="1"/>
      <c r="W22" s="1"/>
      <c r="X22" s="1"/>
      <c r="Y22" s="1"/>
      <c r="Z22" s="1"/>
      <c r="AA22" s="1"/>
      <c r="AB22" s="1"/>
      <c r="AC22" s="1"/>
      <c r="AD22" s="6"/>
      <c r="AE22" s="6"/>
      <c r="AF22" s="6"/>
      <c r="AG22" s="6"/>
      <c r="AH22" s="6"/>
      <c r="AI22" s="6"/>
      <c r="AJ22" s="6"/>
      <c r="AK22" s="6"/>
    </row>
    <row r="23" spans="1:37" s="7" customFormat="1" ht="12" customHeight="1" x14ac:dyDescent="0.2">
      <c r="A23" s="66" t="s">
        <v>65</v>
      </c>
      <c r="B23" s="19"/>
      <c r="C23" s="19"/>
      <c r="D23" s="19"/>
      <c r="E23" s="1"/>
      <c r="F23" s="1"/>
      <c r="G23" s="1"/>
      <c r="H23" s="1"/>
      <c r="I23" s="1"/>
      <c r="J23" s="1"/>
      <c r="K23" s="1"/>
      <c r="L23" s="1"/>
      <c r="M23" s="1"/>
      <c r="N23" s="1"/>
      <c r="O23" s="1"/>
      <c r="P23" s="1"/>
      <c r="Q23" s="1"/>
      <c r="R23" s="1"/>
      <c r="S23" s="1"/>
      <c r="T23" s="1"/>
      <c r="U23" s="1"/>
      <c r="V23" s="1"/>
      <c r="W23" s="1"/>
      <c r="X23" s="1"/>
      <c r="Y23" s="1"/>
      <c r="Z23" s="1"/>
      <c r="AA23" s="1"/>
      <c r="AB23" s="1"/>
      <c r="AC23" s="1"/>
      <c r="AD23" s="6"/>
      <c r="AE23" s="6"/>
      <c r="AF23" s="6"/>
      <c r="AG23" s="6"/>
      <c r="AH23" s="6"/>
      <c r="AI23" s="6"/>
      <c r="AJ23" s="6"/>
      <c r="AK23" s="6"/>
    </row>
    <row r="24" spans="1:37" s="9" customFormat="1" ht="12" customHeight="1" x14ac:dyDescent="0.2">
      <c r="A24" s="8">
        <v>1</v>
      </c>
      <c r="B24" s="19" t="e">
        <f t="shared" ref="B24:D25" si="2">B11*0.87</f>
        <v>#REF!</v>
      </c>
      <c r="C24" s="19" t="e">
        <f t="shared" si="2"/>
        <v>#REF!</v>
      </c>
      <c r="D24" s="19" t="e">
        <f t="shared" si="2"/>
        <v>#REF!</v>
      </c>
      <c r="E24" s="1"/>
      <c r="F24" s="1"/>
      <c r="G24" s="1"/>
      <c r="H24" s="1"/>
      <c r="I24" s="1"/>
      <c r="J24" s="1"/>
      <c r="K24" s="1"/>
      <c r="L24" s="1"/>
      <c r="M24" s="1"/>
      <c r="N24" s="1"/>
      <c r="O24" s="1"/>
      <c r="P24" s="1"/>
      <c r="Q24" s="1"/>
      <c r="R24" s="1"/>
      <c r="S24" s="1"/>
      <c r="T24" s="1"/>
      <c r="U24" s="1"/>
      <c r="V24" s="1"/>
      <c r="W24" s="1"/>
      <c r="X24" s="1"/>
      <c r="Y24" s="1"/>
      <c r="Z24" s="1"/>
      <c r="AA24" s="1"/>
      <c r="AB24" s="1"/>
      <c r="AC24" s="1"/>
      <c r="AD24" s="6"/>
      <c r="AE24" s="6"/>
      <c r="AF24" s="6"/>
      <c r="AG24" s="6"/>
      <c r="AH24" s="6"/>
      <c r="AI24" s="6"/>
      <c r="AJ24" s="6"/>
      <c r="AK24" s="6"/>
    </row>
    <row r="25" spans="1:37" s="9" customFormat="1" ht="12" customHeight="1" x14ac:dyDescent="0.2">
      <c r="A25" s="8">
        <v>2</v>
      </c>
      <c r="B25" s="19" t="e">
        <f t="shared" si="2"/>
        <v>#REF!</v>
      </c>
      <c r="C25" s="19" t="e">
        <f t="shared" si="2"/>
        <v>#REF!</v>
      </c>
      <c r="D25" s="19" t="e">
        <f t="shared" si="2"/>
        <v>#REF!</v>
      </c>
      <c r="E25" s="1"/>
      <c r="F25" s="1"/>
      <c r="G25" s="1"/>
      <c r="H25" s="1"/>
      <c r="I25" s="1"/>
      <c r="J25" s="1"/>
      <c r="K25" s="1"/>
      <c r="L25" s="1"/>
      <c r="M25" s="1"/>
      <c r="N25" s="1"/>
      <c r="O25" s="1"/>
      <c r="P25" s="1"/>
      <c r="Q25" s="1"/>
      <c r="R25" s="1"/>
      <c r="S25" s="1"/>
      <c r="T25" s="1"/>
      <c r="U25" s="1"/>
      <c r="V25" s="1"/>
      <c r="W25" s="1"/>
      <c r="X25" s="1"/>
      <c r="Y25" s="1"/>
      <c r="Z25" s="1"/>
      <c r="AA25" s="1"/>
      <c r="AB25" s="1"/>
      <c r="AC25" s="1"/>
      <c r="AD25" s="6"/>
      <c r="AE25" s="6"/>
      <c r="AF25" s="6"/>
      <c r="AG25" s="6"/>
      <c r="AH25" s="6"/>
      <c r="AI25" s="6"/>
      <c r="AJ25" s="6"/>
      <c r="AK25" s="6"/>
    </row>
    <row r="26" spans="1:37" s="9" customFormat="1" ht="12" customHeight="1" x14ac:dyDescent="0.2">
      <c r="A26" s="8"/>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6"/>
      <c r="AE26" s="6"/>
      <c r="AF26" s="6"/>
      <c r="AG26" s="6"/>
      <c r="AH26" s="6"/>
      <c r="AI26" s="6"/>
      <c r="AJ26" s="6"/>
      <c r="AK26" s="6"/>
    </row>
    <row r="27" spans="1:37" customFormat="1" x14ac:dyDescent="0.2">
      <c r="A27" s="72" t="s">
        <v>83</v>
      </c>
    </row>
    <row r="28" spans="1:37" customFormat="1" ht="120" x14ac:dyDescent="0.2">
      <c r="A28" s="73" t="s">
        <v>84</v>
      </c>
    </row>
    <row r="29" spans="1:37" customFormat="1" x14ac:dyDescent="0.2">
      <c r="A29" s="74" t="s">
        <v>85</v>
      </c>
    </row>
    <row r="30" spans="1:37" customFormat="1" x14ac:dyDescent="0.2">
      <c r="A30" s="74" t="s">
        <v>86</v>
      </c>
    </row>
    <row r="31" spans="1:37" customFormat="1" x14ac:dyDescent="0.2">
      <c r="A31" s="74" t="s">
        <v>87</v>
      </c>
    </row>
    <row r="32" spans="1:37" customFormat="1" ht="15" x14ac:dyDescent="0.25">
      <c r="A32" s="20"/>
    </row>
    <row r="33" spans="1:1" customFormat="1" x14ac:dyDescent="0.2">
      <c r="A33" s="67" t="s">
        <v>74</v>
      </c>
    </row>
    <row r="34" spans="1:1" x14ac:dyDescent="0.2">
      <c r="A34" s="68" t="s">
        <v>75</v>
      </c>
    </row>
    <row r="35" spans="1:1" x14ac:dyDescent="0.2">
      <c r="A35" s="68" t="s">
        <v>88</v>
      </c>
    </row>
    <row r="36" spans="1:1" x14ac:dyDescent="0.2">
      <c r="A36" s="69" t="s">
        <v>76</v>
      </c>
    </row>
    <row r="37" spans="1:1" x14ac:dyDescent="0.2">
      <c r="A37" s="69" t="s">
        <v>89</v>
      </c>
    </row>
    <row r="38" spans="1:1" x14ac:dyDescent="0.2">
      <c r="A38" s="69" t="s">
        <v>78</v>
      </c>
    </row>
    <row r="39" spans="1:1" x14ac:dyDescent="0.2">
      <c r="A39" s="69" t="s">
        <v>79</v>
      </c>
    </row>
    <row r="40" spans="1:1" x14ac:dyDescent="0.2">
      <c r="A40" s="69" t="s">
        <v>90</v>
      </c>
    </row>
    <row r="42" spans="1:1" x14ac:dyDescent="0.2">
      <c r="A42" s="70" t="s">
        <v>81</v>
      </c>
    </row>
    <row r="43" spans="1:1" ht="48" x14ac:dyDescent="0.2">
      <c r="A43" s="71" t="s">
        <v>91</v>
      </c>
    </row>
  </sheetData>
  <pageMargins left="0.75" right="0.75" top="1" bottom="1" header="0.5" footer="0.5"/>
  <pageSetup paperSize="9" orientation="portrait" horizontalDpi="4294967295" verticalDpi="4294967295"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8"/>
  <sheetViews>
    <sheetView workbookViewId="0">
      <selection activeCell="G6" sqref="G6:J7"/>
    </sheetView>
  </sheetViews>
  <sheetFormatPr defaultColWidth="9.140625" defaultRowHeight="12.75" x14ac:dyDescent="0.2"/>
  <cols>
    <col min="1" max="1" width="28" style="31" customWidth="1"/>
    <col min="2" max="2" width="12.28515625" style="31" hidden="1" customWidth="1"/>
    <col min="3" max="3" width="13.28515625" style="31" hidden="1" customWidth="1"/>
    <col min="4" max="4" width="10.7109375" style="31" hidden="1" customWidth="1"/>
    <col min="5" max="5" width="11.140625" style="31" hidden="1" customWidth="1"/>
    <col min="6" max="6" width="12.5703125" style="31" hidden="1" customWidth="1"/>
    <col min="7" max="7" width="10.28515625" style="31" customWidth="1"/>
    <col min="8" max="8" width="11.5703125" style="31" customWidth="1"/>
    <col min="9" max="9" width="10.7109375" style="31" customWidth="1"/>
    <col min="10" max="10" width="10.42578125" style="31" customWidth="1"/>
    <col min="11" max="16384" width="9.140625" style="31"/>
  </cols>
  <sheetData>
    <row r="1" spans="1:10" x14ac:dyDescent="0.2">
      <c r="A1" s="63" t="s">
        <v>61</v>
      </c>
      <c r="B1" s="35"/>
      <c r="C1" s="35"/>
      <c r="D1" s="35"/>
      <c r="E1" s="35"/>
      <c r="F1" s="35"/>
      <c r="G1" s="35"/>
      <c r="H1" s="35"/>
      <c r="I1" s="35"/>
      <c r="J1" s="32"/>
    </row>
    <row r="2" spans="1:10" x14ac:dyDescent="0.2">
      <c r="B2" s="105"/>
      <c r="C2" s="105"/>
      <c r="D2" s="105"/>
      <c r="E2" s="105"/>
      <c r="F2" s="105"/>
      <c r="G2" s="105"/>
      <c r="H2" s="105"/>
      <c r="I2" s="105"/>
      <c r="J2" s="33"/>
    </row>
    <row r="3" spans="1:10" x14ac:dyDescent="0.2">
      <c r="A3" s="11" t="s">
        <v>138</v>
      </c>
      <c r="B3" s="130">
        <f>'Горный Детокс'!B3</f>
        <v>44287</v>
      </c>
      <c r="C3" s="129" t="e">
        <f>'Горный Детокс'!C3</f>
        <v>#REF!</v>
      </c>
      <c r="D3" s="129" t="e">
        <f>'Горный Детокс'!D3</f>
        <v>#REF!</v>
      </c>
      <c r="E3" s="129" t="e">
        <f>'Горный Детокс'!E3</f>
        <v>#REF!</v>
      </c>
      <c r="F3" s="129" t="e">
        <f>'Горный Детокс'!F3</f>
        <v>#REF!</v>
      </c>
      <c r="G3" s="129" t="e">
        <f>'Горный Детокс'!G3</f>
        <v>#REF!</v>
      </c>
      <c r="H3" s="129" t="e">
        <f>'Горный Детокс'!H3</f>
        <v>#REF!</v>
      </c>
      <c r="I3" s="129" t="e">
        <f>'Горный Детокс'!I3</f>
        <v>#REF!</v>
      </c>
      <c r="J3" s="129" t="e">
        <f>'Горный Детокс'!J3</f>
        <v>#REF!</v>
      </c>
    </row>
    <row r="4" spans="1:10" x14ac:dyDescent="0.2">
      <c r="A4" s="107"/>
      <c r="B4" s="130">
        <f>'Горный Детокс'!B4</f>
        <v>44289</v>
      </c>
      <c r="C4" s="129" t="e">
        <f>'Горный Детокс'!C4</f>
        <v>#REF!</v>
      </c>
      <c r="D4" s="129" t="e">
        <f>'Горный Детокс'!D4</f>
        <v>#REF!</v>
      </c>
      <c r="E4" s="129" t="e">
        <f>'Горный Детокс'!E4</f>
        <v>#REF!</v>
      </c>
      <c r="F4" s="129" t="e">
        <f>'Горный Детокс'!F4</f>
        <v>#REF!</v>
      </c>
      <c r="G4" s="129" t="e">
        <f>'Горный Детокс'!G4</f>
        <v>#REF!</v>
      </c>
      <c r="H4" s="129" t="e">
        <f>'Горный Детокс'!H4</f>
        <v>#REF!</v>
      </c>
      <c r="I4" s="129" t="e">
        <f>'Горный Детокс'!I4</f>
        <v>#REF!</v>
      </c>
      <c r="J4" s="129" t="e">
        <f>'Горный Детокс'!J4</f>
        <v>#REF!</v>
      </c>
    </row>
    <row r="5" spans="1:10" x14ac:dyDescent="0.2">
      <c r="A5" s="65" t="s">
        <v>63</v>
      </c>
      <c r="B5" s="38"/>
      <c r="C5" s="38"/>
      <c r="D5" s="38"/>
      <c r="E5" s="38"/>
      <c r="F5" s="38"/>
      <c r="G5" s="38"/>
      <c r="H5" s="38"/>
      <c r="I5" s="38"/>
      <c r="J5" s="38"/>
    </row>
    <row r="6" spans="1:10" x14ac:dyDescent="0.2">
      <c r="A6" s="52">
        <v>1</v>
      </c>
      <c r="B6" s="120" t="e">
        <f>'Горный Детокс'!B6*0.85</f>
        <v>#REF!</v>
      </c>
      <c r="C6" s="120" t="e">
        <f>'Горный Детокс'!C6*0.85</f>
        <v>#REF!</v>
      </c>
      <c r="D6" s="120" t="e">
        <f>'Горный Детокс'!D6*0.85</f>
        <v>#REF!</v>
      </c>
      <c r="E6" s="120" t="e">
        <f>'Горный Детокс'!E6*0.85</f>
        <v>#REF!</v>
      </c>
      <c r="F6" s="120" t="e">
        <f>'Горный Детокс'!F6*0.85</f>
        <v>#REF!</v>
      </c>
      <c r="G6" s="60" t="e">
        <f>'Горный Детокс'!G13*0.9</f>
        <v>#REF!</v>
      </c>
      <c r="H6" s="60" t="e">
        <f>'Горный Детокс'!H13*0.9</f>
        <v>#REF!</v>
      </c>
      <c r="I6" s="60" t="e">
        <f>'Горный Детокс'!I13*0.9</f>
        <v>#REF!</v>
      </c>
      <c r="J6" s="60" t="e">
        <f>'Горный Детокс'!J13*0.9</f>
        <v>#REF!</v>
      </c>
    </row>
    <row r="7" spans="1:10" x14ac:dyDescent="0.2">
      <c r="A7" s="52">
        <v>2</v>
      </c>
      <c r="B7" s="60" t="e">
        <f>'Горный Детокс'!B7*0.85</f>
        <v>#REF!</v>
      </c>
      <c r="C7" s="60" t="e">
        <f>'Горный Детокс'!C7*0.85</f>
        <v>#REF!</v>
      </c>
      <c r="D7" s="60" t="e">
        <f>'Горный Детокс'!D7*0.85</f>
        <v>#REF!</v>
      </c>
      <c r="E7" s="60" t="e">
        <f>'Горный Детокс'!E7*0.85</f>
        <v>#REF!</v>
      </c>
      <c r="F7" s="60" t="e">
        <f>'Горный Детокс'!F7*0.85</f>
        <v>#REF!</v>
      </c>
      <c r="G7" s="60" t="e">
        <f>'Горный Детокс'!G14*0.9</f>
        <v>#REF!</v>
      </c>
      <c r="H7" s="60" t="e">
        <f>'Горный Детокс'!H14*0.9</f>
        <v>#REF!</v>
      </c>
      <c r="I7" s="60" t="e">
        <f>'Горный Детокс'!I14*0.9</f>
        <v>#REF!</v>
      </c>
      <c r="J7" s="60" t="e">
        <f>'Горный Детокс'!J14*0.9</f>
        <v>#REF!</v>
      </c>
    </row>
    <row r="8" spans="1:10" x14ac:dyDescent="0.2">
      <c r="A8" s="89"/>
      <c r="B8" s="105"/>
      <c r="C8" s="105"/>
      <c r="D8" s="105"/>
      <c r="E8" s="105"/>
      <c r="F8" s="105"/>
      <c r="G8" s="105"/>
      <c r="H8" s="105"/>
      <c r="I8" s="105"/>
      <c r="J8" s="33"/>
    </row>
    <row r="9" spans="1:10" ht="15" x14ac:dyDescent="0.25">
      <c r="A9" s="90" t="s">
        <v>134</v>
      </c>
      <c r="B9" s="90"/>
      <c r="C9" s="90"/>
      <c r="D9" s="90"/>
      <c r="E9" s="21"/>
      <c r="F9" s="21"/>
      <c r="G9" s="21"/>
      <c r="H9" s="21"/>
      <c r="I9" s="106"/>
      <c r="J9" s="33"/>
    </row>
    <row r="10" spans="1:10" x14ac:dyDescent="0.2">
      <c r="A10" s="89"/>
      <c r="B10" s="105"/>
      <c r="C10" s="105"/>
      <c r="D10" s="105"/>
      <c r="E10" s="105"/>
      <c r="F10" s="105"/>
      <c r="G10" s="105"/>
      <c r="H10" s="105"/>
      <c r="I10" s="105"/>
      <c r="J10" s="33"/>
    </row>
    <row r="12" spans="1:10" hidden="1" x14ac:dyDescent="0.2">
      <c r="A12" s="33"/>
      <c r="B12" s="80" t="e">
        <f>#REF!</f>
        <v>#REF!</v>
      </c>
      <c r="C12" s="80" t="e">
        <f>#REF!</f>
        <v>#REF!</v>
      </c>
      <c r="D12" s="80" t="e">
        <f>#REF!</f>
        <v>#REF!</v>
      </c>
      <c r="E12" s="80" t="e">
        <f>#REF!</f>
        <v>#REF!</v>
      </c>
      <c r="F12" s="80" t="e">
        <f>#REF!</f>
        <v>#REF!</v>
      </c>
      <c r="G12" s="80" t="e">
        <f>#REF!</f>
        <v>#REF!</v>
      </c>
      <c r="H12" s="80" t="e">
        <f>#REF!</f>
        <v>#REF!</v>
      </c>
      <c r="I12" s="80" t="e">
        <f>#REF!</f>
        <v>#REF!</v>
      </c>
      <c r="J12" s="33"/>
    </row>
    <row r="13" spans="1:10" hidden="1" x14ac:dyDescent="0.2">
      <c r="A13" s="65" t="e">
        <f>#REF!</f>
        <v>#REF!</v>
      </c>
      <c r="B13" s="38" t="e">
        <f>#REF!</f>
        <v>#REF!</v>
      </c>
      <c r="C13" s="38" t="e">
        <f>#REF!</f>
        <v>#REF!</v>
      </c>
      <c r="D13" s="38" t="e">
        <f>#REF!</f>
        <v>#REF!</v>
      </c>
      <c r="E13" s="38" t="e">
        <f>#REF!</f>
        <v>#REF!</v>
      </c>
      <c r="F13" s="38" t="e">
        <f>#REF!</f>
        <v>#REF!</v>
      </c>
      <c r="G13" s="38" t="e">
        <f>#REF!</f>
        <v>#REF!</v>
      </c>
      <c r="H13" s="38" t="e">
        <f>#REF!</f>
        <v>#REF!</v>
      </c>
      <c r="I13" s="38" t="e">
        <f>#REF!</f>
        <v>#REF!</v>
      </c>
      <c r="J13" s="32"/>
    </row>
    <row r="14" spans="1:10" hidden="1" x14ac:dyDescent="0.2">
      <c r="A14" s="52" t="e">
        <f>#REF!</f>
        <v>#REF!</v>
      </c>
      <c r="B14" s="38" t="e">
        <f>#REF!+2500</f>
        <v>#REF!</v>
      </c>
      <c r="C14" s="38" t="e">
        <f>#REF!+2500</f>
        <v>#REF!</v>
      </c>
      <c r="D14" s="38" t="e">
        <f>#REF!+2500</f>
        <v>#REF!</v>
      </c>
      <c r="E14" s="38" t="e">
        <f>#REF!+2500</f>
        <v>#REF!</v>
      </c>
      <c r="F14" s="38" t="e">
        <f>#REF!+2500</f>
        <v>#REF!</v>
      </c>
      <c r="G14" s="38" t="e">
        <f>#REF!+2500</f>
        <v>#REF!</v>
      </c>
      <c r="H14" s="38" t="e">
        <f>#REF!+2500</f>
        <v>#REF!</v>
      </c>
      <c r="I14" s="38" t="e">
        <f>#REF!+2500</f>
        <v>#REF!</v>
      </c>
      <c r="J14" s="33"/>
    </row>
    <row r="15" spans="1:10" hidden="1" x14ac:dyDescent="0.2">
      <c r="A15" s="52" t="e">
        <f>#REF!</f>
        <v>#REF!</v>
      </c>
      <c r="B15" s="38" t="e">
        <f>#REF!+5000</f>
        <v>#REF!</v>
      </c>
      <c r="C15" s="38" t="e">
        <f>#REF!+5000</f>
        <v>#REF!</v>
      </c>
      <c r="D15" s="38" t="e">
        <f>#REF!+5000</f>
        <v>#REF!</v>
      </c>
      <c r="E15" s="38" t="e">
        <f>#REF!+5000</f>
        <v>#REF!</v>
      </c>
      <c r="F15" s="38" t="e">
        <f>#REF!+5000</f>
        <v>#REF!</v>
      </c>
      <c r="G15" s="38" t="e">
        <f>#REF!+5000</f>
        <v>#REF!</v>
      </c>
      <c r="H15" s="38" t="e">
        <f>#REF!+5000</f>
        <v>#REF!</v>
      </c>
      <c r="I15" s="38" t="e">
        <f>#REF!+5000</f>
        <v>#REF!</v>
      </c>
      <c r="J15" s="33"/>
    </row>
    <row r="16" spans="1:10" hidden="1" x14ac:dyDescent="0.2"/>
    <row r="17" spans="1:35" ht="142.5" customHeight="1" x14ac:dyDescent="0.2">
      <c r="A17" s="307" t="s">
        <v>133</v>
      </c>
      <c r="B17" s="307"/>
      <c r="C17" s="307"/>
      <c r="D17" s="128" t="s">
        <v>135</v>
      </c>
      <c r="E17" s="128"/>
      <c r="F17" s="128"/>
      <c r="G17" s="128"/>
      <c r="H17" s="128"/>
      <c r="I17" s="128"/>
      <c r="J17" s="128"/>
      <c r="K17" s="128"/>
      <c r="L17" s="128"/>
      <c r="M17" s="128"/>
    </row>
    <row r="18" spans="1:35" x14ac:dyDescent="0.2">
      <c r="A18" s="127"/>
      <c r="B18" s="127"/>
      <c r="C18" s="127"/>
      <c r="D18" s="127"/>
    </row>
    <row r="19" spans="1:35" ht="12.75" customHeight="1" x14ac:dyDescent="0.2">
      <c r="A19" s="127"/>
      <c r="B19" s="127"/>
      <c r="C19" s="127"/>
      <c r="D19" s="308"/>
      <c r="E19" s="308"/>
      <c r="F19" s="308"/>
      <c r="G19" s="308"/>
      <c r="H19" s="308"/>
      <c r="I19" s="308"/>
      <c r="J19" s="308"/>
      <c r="K19" s="308"/>
      <c r="L19" s="308"/>
    </row>
    <row r="20" spans="1:35" ht="12.75" customHeight="1" x14ac:dyDescent="0.2">
      <c r="A20" s="94" t="s">
        <v>74</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row>
    <row r="21" spans="1:35" x14ac:dyDescent="0.2">
      <c r="A21" s="68" t="s">
        <v>75</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row>
    <row r="22" spans="1:35" x14ac:dyDescent="0.2">
      <c r="A22" s="69" t="s">
        <v>76</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row>
    <row r="23" spans="1:35" x14ac:dyDescent="0.2">
      <c r="A23" s="69" t="s">
        <v>77</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row>
    <row r="24" spans="1:35" x14ac:dyDescent="0.2">
      <c r="A24" s="69" t="s">
        <v>78</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row>
    <row r="25" spans="1:35" ht="21" customHeight="1" x14ac:dyDescent="0.2">
      <c r="A25" s="69" t="s">
        <v>79</v>
      </c>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row>
    <row r="26" spans="1:35" x14ac:dyDescent="0.2">
      <c r="A26" s="69" t="s">
        <v>80</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row>
    <row r="27" spans="1:35" x14ac:dyDescent="0.2">
      <c r="A27" s="6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row>
    <row r="28" spans="1:35" x14ac:dyDescent="0.2">
      <c r="A28" s="97" t="s">
        <v>83</v>
      </c>
      <c r="C28" s="124"/>
      <c r="D28" s="124"/>
    </row>
    <row r="29" spans="1:35" x14ac:dyDescent="0.2">
      <c r="A29" s="139" t="s">
        <v>130</v>
      </c>
      <c r="B29" s="139"/>
      <c r="C29" s="139"/>
    </row>
    <row r="30" spans="1:35" x14ac:dyDescent="0.2">
      <c r="A30" s="139" t="s">
        <v>139</v>
      </c>
      <c r="B30" s="140"/>
      <c r="C30" s="140"/>
      <c r="D30" s="140"/>
    </row>
    <row r="31" spans="1:35" x14ac:dyDescent="0.2">
      <c r="A31" s="139" t="s">
        <v>140</v>
      </c>
      <c r="B31" s="140"/>
      <c r="C31" s="140"/>
      <c r="D31" s="141"/>
      <c r="E31" s="142"/>
    </row>
    <row r="32" spans="1:35" ht="31.5" customHeight="1" x14ac:dyDescent="0.2">
      <c r="A32" s="96" t="s">
        <v>81</v>
      </c>
      <c r="B32" s="96"/>
      <c r="C32" s="96"/>
      <c r="D32" s="122"/>
    </row>
    <row r="33" spans="1:4" ht="31.5" customHeight="1" x14ac:dyDescent="0.2">
      <c r="A33" s="309" t="s">
        <v>131</v>
      </c>
      <c r="B33" s="309"/>
      <c r="C33" s="309"/>
      <c r="D33" s="122"/>
    </row>
    <row r="34" spans="1:4" x14ac:dyDescent="0.2">
      <c r="A34" s="309"/>
      <c r="B34" s="309"/>
      <c r="C34" s="309"/>
      <c r="D34" s="122"/>
    </row>
    <row r="35" spans="1:4" ht="31.5" customHeight="1" x14ac:dyDescent="0.2">
      <c r="A35" s="310" t="s">
        <v>132</v>
      </c>
      <c r="B35" s="310"/>
      <c r="C35" s="310"/>
      <c r="D35" s="122"/>
    </row>
    <row r="36" spans="1:4" ht="21" customHeight="1" x14ac:dyDescent="0.2">
      <c r="A36" s="310"/>
      <c r="B36" s="310"/>
      <c r="C36" s="310"/>
      <c r="D36" s="122"/>
    </row>
    <row r="37" spans="1:4" ht="31.5" customHeight="1" x14ac:dyDescent="0.2">
      <c r="A37" s="310"/>
      <c r="B37" s="310"/>
      <c r="C37" s="310"/>
    </row>
    <row r="38" spans="1:4" ht="31.5" customHeight="1" x14ac:dyDescent="0.2">
      <c r="A38" s="310"/>
      <c r="B38" s="310"/>
      <c r="C38" s="310"/>
    </row>
    <row r="39" spans="1:4" ht="31.5" customHeight="1" x14ac:dyDescent="0.2">
      <c r="A39" s="310"/>
      <c r="B39" s="310"/>
      <c r="C39" s="310"/>
    </row>
    <row r="40" spans="1:4" ht="31.5" customHeight="1" x14ac:dyDescent="0.2">
      <c r="A40" s="310"/>
      <c r="B40" s="310"/>
      <c r="C40" s="310"/>
    </row>
    <row r="41" spans="1:4" ht="31.5" customHeight="1" x14ac:dyDescent="0.2">
      <c r="A41" s="310"/>
      <c r="B41" s="310"/>
      <c r="C41" s="310"/>
    </row>
    <row r="42" spans="1:4" ht="21" customHeight="1" x14ac:dyDescent="0.2">
      <c r="A42" s="126"/>
      <c r="B42" s="126"/>
      <c r="C42" s="126"/>
    </row>
    <row r="43" spans="1:4" x14ac:dyDescent="0.2">
      <c r="A43" s="126"/>
      <c r="B43" s="126"/>
      <c r="C43" s="126"/>
    </row>
    <row r="44" spans="1:4" ht="52.5" customHeight="1" x14ac:dyDescent="0.2">
      <c r="A44" s="126"/>
      <c r="B44" s="126"/>
      <c r="C44" s="126"/>
    </row>
    <row r="45" spans="1:4" x14ac:dyDescent="0.2">
      <c r="A45" s="125"/>
      <c r="B45" s="125"/>
      <c r="C45" s="125"/>
    </row>
    <row r="46" spans="1:4" ht="52.5" customHeight="1" x14ac:dyDescent="0.2">
      <c r="A46" s="125"/>
      <c r="B46" s="125"/>
      <c r="C46" s="125"/>
    </row>
    <row r="47" spans="1:4" x14ac:dyDescent="0.2">
      <c r="A47" s="125"/>
      <c r="B47" s="125"/>
      <c r="C47" s="125"/>
    </row>
    <row r="48" spans="1:4" ht="42" customHeight="1" x14ac:dyDescent="0.2">
      <c r="A48" s="125"/>
      <c r="B48" s="125"/>
      <c r="C48" s="125"/>
    </row>
  </sheetData>
  <mergeCells count="4">
    <mergeCell ref="A17:C17"/>
    <mergeCell ref="D19:L19"/>
    <mergeCell ref="A33:C34"/>
    <mergeCell ref="A35:C41"/>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0"/>
  <sheetViews>
    <sheetView workbookViewId="0">
      <selection activeCell="BK3" sqref="BK3"/>
    </sheetView>
  </sheetViews>
  <sheetFormatPr defaultColWidth="9.140625" defaultRowHeight="12.75" x14ac:dyDescent="0.2"/>
  <cols>
    <col min="1" max="1" width="66" style="32" customWidth="1"/>
    <col min="2" max="62" width="11" style="32" hidden="1" customWidth="1"/>
    <col min="63"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9.85546875" style="32" customWidth="1"/>
    <col min="83" max="16384" width="9.140625" style="32"/>
  </cols>
  <sheetData>
    <row r="1" spans="1:82"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2"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2"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row>
    <row r="4" spans="1:82"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row>
    <row r="5" spans="1:82"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row>
    <row r="6" spans="1:82"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row>
    <row r="7" spans="1:82"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row>
    <row r="8" spans="1:82" s="36" customFormat="1" ht="12" customHeight="1" x14ac:dyDescent="0.2">
      <c r="A8" s="66" t="s">
        <v>64</v>
      </c>
      <c r="B8" s="43"/>
    </row>
    <row r="9" spans="1:82"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row>
    <row r="10" spans="1:82"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row>
    <row r="11" spans="1:82"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row>
    <row r="12" spans="1:82"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row>
    <row r="13" spans="1:82"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row>
    <row r="14" spans="1:82"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row>
    <row r="15" spans="1:82"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row>
    <row r="16" spans="1:82"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row>
    <row r="17" spans="1:82"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row>
    <row r="18" spans="1:82"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row>
    <row r="19" spans="1:82"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D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row>
    <row r="20" spans="1:82"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row>
    <row r="21" spans="1:82"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row>
    <row r="22" spans="1:82"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row>
    <row r="23" spans="1:82"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row>
    <row r="24" spans="1:82"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row>
    <row r="25" spans="1:82"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row>
    <row r="26" spans="1:82"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2"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2"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2"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2"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2"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2"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2" s="6" customFormat="1" ht="12.75" customHeight="1" x14ac:dyDescent="0.2"/>
    <row r="82" spans="1:82" s="6" customFormat="1" ht="12" x14ac:dyDescent="0.2">
      <c r="A82" s="11" t="s">
        <v>147</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2"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34" t="e">
        <f t="shared" si="46"/>
        <v>#REF!</v>
      </c>
      <c r="AX83" s="134" t="e">
        <f t="shared" si="46"/>
        <v>#REF!</v>
      </c>
      <c r="AY83" s="115" t="e">
        <f t="shared" si="46"/>
        <v>#REF!</v>
      </c>
      <c r="AZ83" s="115" t="e">
        <f t="shared" si="46"/>
        <v>#REF!</v>
      </c>
      <c r="BA83" s="115" t="e">
        <f t="shared" si="46"/>
        <v>#REF!</v>
      </c>
      <c r="BB83" s="115" t="e">
        <f t="shared" si="46"/>
        <v>#REF!</v>
      </c>
      <c r="BC83" s="115" t="e">
        <f t="shared" si="46"/>
        <v>#REF!</v>
      </c>
      <c r="BD83" s="115" t="e">
        <f t="shared" si="46"/>
        <v>#REF!</v>
      </c>
      <c r="BE83" s="115" t="e">
        <f t="shared" si="46"/>
        <v>#REF!</v>
      </c>
      <c r="BF83" s="115" t="e">
        <f t="shared" si="46"/>
        <v>#REF!</v>
      </c>
      <c r="BG83" s="115" t="e">
        <f t="shared" si="46"/>
        <v>#REF!</v>
      </c>
      <c r="BH83" s="115" t="e">
        <f t="shared" si="46"/>
        <v>#REF!</v>
      </c>
      <c r="BI83" s="115" t="e">
        <f t="shared" si="46"/>
        <v>#REF!</v>
      </c>
      <c r="BJ83" s="115" t="e">
        <f t="shared" si="46"/>
        <v>#REF!</v>
      </c>
      <c r="BK83" s="115" t="e">
        <f t="shared" si="46"/>
        <v>#REF!</v>
      </c>
      <c r="BL83" s="115" t="e">
        <f t="shared" ref="BL83:CD83" si="47">BL3</f>
        <v>#REF!</v>
      </c>
      <c r="BM83" s="115" t="e">
        <f t="shared" si="47"/>
        <v>#REF!</v>
      </c>
      <c r="BN83" s="115" t="e">
        <f t="shared" si="47"/>
        <v>#REF!</v>
      </c>
      <c r="BO83" s="115" t="e">
        <f t="shared" si="47"/>
        <v>#REF!</v>
      </c>
      <c r="BP83" s="115" t="e">
        <f t="shared" si="47"/>
        <v>#REF!</v>
      </c>
      <c r="BQ83" s="115" t="e">
        <f t="shared" si="47"/>
        <v>#REF!</v>
      </c>
      <c r="BR83" s="115" t="e">
        <f t="shared" si="47"/>
        <v>#REF!</v>
      </c>
      <c r="BS83" s="115" t="e">
        <f t="shared" si="47"/>
        <v>#REF!</v>
      </c>
      <c r="BT83" s="115" t="e">
        <f t="shared" si="47"/>
        <v>#REF!</v>
      </c>
      <c r="BU83" s="115" t="e">
        <f t="shared" si="47"/>
        <v>#REF!</v>
      </c>
      <c r="BV83" s="115" t="e">
        <f t="shared" si="47"/>
        <v>#REF!</v>
      </c>
      <c r="BW83" s="115" t="e">
        <f t="shared" si="47"/>
        <v>#REF!</v>
      </c>
      <c r="BX83" s="115" t="e">
        <f t="shared" si="47"/>
        <v>#REF!</v>
      </c>
      <c r="BY83" s="115" t="e">
        <f t="shared" si="47"/>
        <v>#REF!</v>
      </c>
      <c r="BZ83" s="115" t="e">
        <f t="shared" si="47"/>
        <v>#REF!</v>
      </c>
      <c r="CA83" s="115" t="e">
        <f t="shared" si="47"/>
        <v>#REF!</v>
      </c>
      <c r="CB83" s="115" t="e">
        <f t="shared" si="47"/>
        <v>#REF!</v>
      </c>
      <c r="CC83" s="115" t="e">
        <f t="shared" si="47"/>
        <v>#REF!</v>
      </c>
      <c r="CD83" s="115" t="e">
        <f t="shared" si="47"/>
        <v>#REF!</v>
      </c>
    </row>
    <row r="84" spans="1:82"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34" t="e">
        <f t="shared" si="46"/>
        <v>#REF!</v>
      </c>
      <c r="AX84" s="134" t="e">
        <f t="shared" si="46"/>
        <v>#REF!</v>
      </c>
      <c r="AY84" s="115" t="e">
        <f t="shared" si="46"/>
        <v>#REF!</v>
      </c>
      <c r="AZ84" s="115" t="e">
        <f t="shared" si="46"/>
        <v>#REF!</v>
      </c>
      <c r="BA84" s="115" t="e">
        <f t="shared" si="46"/>
        <v>#REF!</v>
      </c>
      <c r="BB84" s="115" t="e">
        <f t="shared" si="46"/>
        <v>#REF!</v>
      </c>
      <c r="BC84" s="115" t="e">
        <f t="shared" si="46"/>
        <v>#REF!</v>
      </c>
      <c r="BD84" s="115" t="e">
        <f t="shared" si="46"/>
        <v>#REF!</v>
      </c>
      <c r="BE84" s="115" t="e">
        <f t="shared" si="46"/>
        <v>#REF!</v>
      </c>
      <c r="BF84" s="115" t="e">
        <f t="shared" si="46"/>
        <v>#REF!</v>
      </c>
      <c r="BG84" s="115" t="e">
        <f t="shared" si="46"/>
        <v>#REF!</v>
      </c>
      <c r="BH84" s="115" t="e">
        <f t="shared" si="46"/>
        <v>#REF!</v>
      </c>
      <c r="BI84" s="115" t="e">
        <f t="shared" si="46"/>
        <v>#REF!</v>
      </c>
      <c r="BJ84" s="115" t="e">
        <f t="shared" si="46"/>
        <v>#REF!</v>
      </c>
      <c r="BK84" s="115" t="e">
        <f t="shared" si="46"/>
        <v>#REF!</v>
      </c>
      <c r="BL84" s="115" t="e">
        <f t="shared" ref="BL84:CD84" si="48">BL4</f>
        <v>#REF!</v>
      </c>
      <c r="BM84" s="115" t="e">
        <f t="shared" si="48"/>
        <v>#REF!</v>
      </c>
      <c r="BN84" s="115" t="e">
        <f t="shared" si="48"/>
        <v>#REF!</v>
      </c>
      <c r="BO84" s="115" t="e">
        <f t="shared" si="48"/>
        <v>#REF!</v>
      </c>
      <c r="BP84" s="115" t="e">
        <f t="shared" si="48"/>
        <v>#REF!</v>
      </c>
      <c r="BQ84" s="115" t="e">
        <f t="shared" si="48"/>
        <v>#REF!</v>
      </c>
      <c r="BR84" s="115" t="e">
        <f t="shared" si="48"/>
        <v>#REF!</v>
      </c>
      <c r="BS84" s="115" t="e">
        <f t="shared" si="48"/>
        <v>#REF!</v>
      </c>
      <c r="BT84" s="115" t="e">
        <f t="shared" si="48"/>
        <v>#REF!</v>
      </c>
      <c r="BU84" s="115" t="e">
        <f t="shared" si="48"/>
        <v>#REF!</v>
      </c>
      <c r="BV84" s="115" t="e">
        <f t="shared" si="48"/>
        <v>#REF!</v>
      </c>
      <c r="BW84" s="115" t="e">
        <f t="shared" si="48"/>
        <v>#REF!</v>
      </c>
      <c r="BX84" s="115" t="e">
        <f t="shared" si="48"/>
        <v>#REF!</v>
      </c>
      <c r="BY84" s="115" t="e">
        <f t="shared" si="48"/>
        <v>#REF!</v>
      </c>
      <c r="BZ84" s="115" t="e">
        <f t="shared" si="48"/>
        <v>#REF!</v>
      </c>
      <c r="CA84" s="115" t="e">
        <f t="shared" si="48"/>
        <v>#REF!</v>
      </c>
      <c r="CB84" s="115" t="e">
        <f t="shared" si="48"/>
        <v>#REF!</v>
      </c>
      <c r="CC84" s="115" t="e">
        <f t="shared" si="48"/>
        <v>#REF!</v>
      </c>
      <c r="CD84" s="115" t="e">
        <f t="shared" si="48"/>
        <v>#REF!</v>
      </c>
    </row>
    <row r="85" spans="1:82"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row>
    <row r="86" spans="1:82"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43" t="e">
        <f>AW6*0.9*0.9</f>
        <v>#REF!</v>
      </c>
      <c r="AX86" s="43" t="e">
        <f t="shared" ref="AX86:BG87" si="50">AX6*0.9*0.9</f>
        <v>#REF!</v>
      </c>
      <c r="AY86" s="43" t="e">
        <f t="shared" si="50"/>
        <v>#REF!</v>
      </c>
      <c r="AZ86" s="43" t="e">
        <f t="shared" si="50"/>
        <v>#REF!</v>
      </c>
      <c r="BA86" s="43" t="e">
        <f t="shared" si="50"/>
        <v>#REF!</v>
      </c>
      <c r="BB86" s="43" t="e">
        <f t="shared" si="50"/>
        <v>#REF!</v>
      </c>
      <c r="BC86" s="43" t="e">
        <f t="shared" si="50"/>
        <v>#REF!</v>
      </c>
      <c r="BD86" s="43" t="e">
        <f t="shared" si="50"/>
        <v>#REF!</v>
      </c>
      <c r="BE86" s="43" t="e">
        <f t="shared" si="50"/>
        <v>#REF!</v>
      </c>
      <c r="BF86" s="43" t="e">
        <f t="shared" si="50"/>
        <v>#REF!</v>
      </c>
      <c r="BG86" s="43" t="e">
        <f t="shared" si="50"/>
        <v>#REF!</v>
      </c>
      <c r="BH86" s="57" t="e">
        <f>BH6*0.85*0.9</f>
        <v>#REF!</v>
      </c>
      <c r="BI86" s="57" t="e">
        <f t="shared" ref="BI86:BK101" si="51">BI6*0.85*0.9</f>
        <v>#REF!</v>
      </c>
      <c r="BJ86" s="57" t="e">
        <f t="shared" si="51"/>
        <v>#REF!</v>
      </c>
      <c r="BK86" s="57" t="e">
        <f t="shared" si="51"/>
        <v>#REF!</v>
      </c>
      <c r="BL86" s="57" t="e">
        <f t="shared" ref="BL86:CD86" si="52">BL6*0.85*0.9</f>
        <v>#REF!</v>
      </c>
      <c r="BM86" s="57" t="e">
        <f t="shared" si="52"/>
        <v>#REF!</v>
      </c>
      <c r="BN86" s="57" t="e">
        <f t="shared" si="52"/>
        <v>#REF!</v>
      </c>
      <c r="BO86" s="57" t="e">
        <f t="shared" si="52"/>
        <v>#REF!</v>
      </c>
      <c r="BP86" s="57" t="e">
        <f t="shared" si="52"/>
        <v>#REF!</v>
      </c>
      <c r="BQ86" s="57" t="e">
        <f t="shared" si="52"/>
        <v>#REF!</v>
      </c>
      <c r="BR86" s="57" t="e">
        <f t="shared" si="52"/>
        <v>#REF!</v>
      </c>
      <c r="BS86" s="57" t="e">
        <f t="shared" si="52"/>
        <v>#REF!</v>
      </c>
      <c r="BT86" s="57" t="e">
        <f t="shared" si="52"/>
        <v>#REF!</v>
      </c>
      <c r="BU86" s="57" t="e">
        <f t="shared" si="52"/>
        <v>#REF!</v>
      </c>
      <c r="BV86" s="57" t="e">
        <f t="shared" si="52"/>
        <v>#REF!</v>
      </c>
      <c r="BW86" s="57" t="e">
        <f t="shared" si="52"/>
        <v>#REF!</v>
      </c>
      <c r="BX86" s="57" t="e">
        <f t="shared" si="52"/>
        <v>#REF!</v>
      </c>
      <c r="BY86" s="57" t="e">
        <f t="shared" si="52"/>
        <v>#REF!</v>
      </c>
      <c r="BZ86" s="57" t="e">
        <f t="shared" si="52"/>
        <v>#REF!</v>
      </c>
      <c r="CA86" s="57" t="e">
        <f t="shared" si="52"/>
        <v>#REF!</v>
      </c>
      <c r="CB86" s="57" t="e">
        <f t="shared" si="52"/>
        <v>#REF!</v>
      </c>
      <c r="CC86" s="57" t="e">
        <f t="shared" si="52"/>
        <v>#REF!</v>
      </c>
      <c r="CD86" s="57" t="e">
        <f t="shared" si="52"/>
        <v>#REF!</v>
      </c>
    </row>
    <row r="87" spans="1:82" s="36" customFormat="1" ht="12" customHeight="1" x14ac:dyDescent="0.2">
      <c r="A87" s="52">
        <v>2</v>
      </c>
      <c r="B87" s="43" t="e">
        <f t="shared" ref="B87:Q93" si="53">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43" t="e">
        <f t="shared" ref="AW87:BG101" si="54">AW7*0.9*0.9</f>
        <v>#REF!</v>
      </c>
      <c r="AX87" s="43" t="e">
        <f t="shared" si="50"/>
        <v>#REF!</v>
      </c>
      <c r="AY87" s="43" t="e">
        <f t="shared" si="50"/>
        <v>#REF!</v>
      </c>
      <c r="AZ87" s="43" t="e">
        <f t="shared" si="50"/>
        <v>#REF!</v>
      </c>
      <c r="BA87" s="43" t="e">
        <f t="shared" si="50"/>
        <v>#REF!</v>
      </c>
      <c r="BB87" s="43" t="e">
        <f t="shared" si="50"/>
        <v>#REF!</v>
      </c>
      <c r="BC87" s="43" t="e">
        <f t="shared" si="50"/>
        <v>#REF!</v>
      </c>
      <c r="BD87" s="43" t="e">
        <f t="shared" si="50"/>
        <v>#REF!</v>
      </c>
      <c r="BE87" s="43" t="e">
        <f t="shared" si="50"/>
        <v>#REF!</v>
      </c>
      <c r="BF87" s="43" t="e">
        <f t="shared" si="50"/>
        <v>#REF!</v>
      </c>
      <c r="BG87" s="43" t="e">
        <f t="shared" si="50"/>
        <v>#REF!</v>
      </c>
      <c r="BH87" s="57" t="e">
        <f>BH7*0.85*0.9</f>
        <v>#REF!</v>
      </c>
      <c r="BI87" s="57" t="e">
        <f>BI7*0.85*0.9</f>
        <v>#REF!</v>
      </c>
      <c r="BJ87" s="57" t="e">
        <f>BJ7*0.85*0.9</f>
        <v>#REF!</v>
      </c>
      <c r="BK87" s="57" t="e">
        <f>BK7*0.85*0.9</f>
        <v>#REF!</v>
      </c>
      <c r="BL87" s="57" t="e">
        <f t="shared" ref="BL87:CD87" si="55">BL7*0.85*0.9</f>
        <v>#REF!</v>
      </c>
      <c r="BM87" s="57" t="e">
        <f t="shared" si="55"/>
        <v>#REF!</v>
      </c>
      <c r="BN87" s="57" t="e">
        <f t="shared" si="55"/>
        <v>#REF!</v>
      </c>
      <c r="BO87" s="57" t="e">
        <f t="shared" si="55"/>
        <v>#REF!</v>
      </c>
      <c r="BP87" s="57" t="e">
        <f t="shared" si="55"/>
        <v>#REF!</v>
      </c>
      <c r="BQ87" s="57" t="e">
        <f t="shared" si="55"/>
        <v>#REF!</v>
      </c>
      <c r="BR87" s="57" t="e">
        <f t="shared" si="55"/>
        <v>#REF!</v>
      </c>
      <c r="BS87" s="57" t="e">
        <f t="shared" si="55"/>
        <v>#REF!</v>
      </c>
      <c r="BT87" s="57" t="e">
        <f t="shared" si="55"/>
        <v>#REF!</v>
      </c>
      <c r="BU87" s="57" t="e">
        <f t="shared" si="55"/>
        <v>#REF!</v>
      </c>
      <c r="BV87" s="57" t="e">
        <f t="shared" si="55"/>
        <v>#REF!</v>
      </c>
      <c r="BW87" s="57" t="e">
        <f t="shared" si="55"/>
        <v>#REF!</v>
      </c>
      <c r="BX87" s="57" t="e">
        <f t="shared" si="55"/>
        <v>#REF!</v>
      </c>
      <c r="BY87" s="57" t="e">
        <f t="shared" si="55"/>
        <v>#REF!</v>
      </c>
      <c r="BZ87" s="57" t="e">
        <f t="shared" si="55"/>
        <v>#REF!</v>
      </c>
      <c r="CA87" s="57" t="e">
        <f t="shared" si="55"/>
        <v>#REF!</v>
      </c>
      <c r="CB87" s="57" t="e">
        <f t="shared" si="55"/>
        <v>#REF!</v>
      </c>
      <c r="CC87" s="57" t="e">
        <f t="shared" si="55"/>
        <v>#REF!</v>
      </c>
      <c r="CD87" s="57" t="e">
        <f t="shared" si="55"/>
        <v>#REF!</v>
      </c>
    </row>
    <row r="88" spans="1:82"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57"/>
      <c r="BI88" s="57"/>
      <c r="BJ88" s="57"/>
      <c r="BK88" s="57"/>
      <c r="BL88" s="57"/>
      <c r="BM88" s="57"/>
      <c r="BN88" s="57"/>
      <c r="BO88" s="57"/>
      <c r="BP88" s="57"/>
      <c r="BQ88" s="57"/>
      <c r="BR88" s="57"/>
      <c r="BS88" s="57"/>
      <c r="BT88" s="57"/>
      <c r="BU88" s="57"/>
      <c r="BV88" s="57"/>
      <c r="BW88" s="57"/>
      <c r="BX88" s="57"/>
      <c r="BY88" s="57"/>
      <c r="BZ88" s="57"/>
      <c r="CA88" s="57"/>
      <c r="CB88" s="57"/>
      <c r="CC88" s="57"/>
      <c r="CD88" s="57"/>
    </row>
    <row r="89" spans="1:82" s="9" customFormat="1" ht="12" customHeight="1" x14ac:dyDescent="0.2">
      <c r="A89" s="8">
        <v>1</v>
      </c>
      <c r="B89" s="43" t="e">
        <f t="shared" si="53"/>
        <v>#REF!</v>
      </c>
      <c r="C89" s="43" t="e">
        <f t="shared" si="53"/>
        <v>#REF!</v>
      </c>
      <c r="D89" s="43" t="e">
        <f t="shared" si="53"/>
        <v>#REF!</v>
      </c>
      <c r="E89" s="43" t="e">
        <f t="shared" si="53"/>
        <v>#REF!</v>
      </c>
      <c r="F89" s="43" t="e">
        <f t="shared" si="53"/>
        <v>#REF!</v>
      </c>
      <c r="G89" s="43" t="e">
        <f t="shared" si="53"/>
        <v>#REF!</v>
      </c>
      <c r="H89" s="43" t="e">
        <f t="shared" si="53"/>
        <v>#REF!</v>
      </c>
      <c r="I89" s="43" t="e">
        <f t="shared" si="53"/>
        <v>#REF!</v>
      </c>
      <c r="J89" s="43" t="e">
        <f t="shared" si="53"/>
        <v>#REF!</v>
      </c>
      <c r="K89" s="43" t="e">
        <f t="shared" si="53"/>
        <v>#REF!</v>
      </c>
      <c r="L89" s="43" t="e">
        <f t="shared" si="53"/>
        <v>#REF!</v>
      </c>
      <c r="M89" s="43" t="e">
        <f t="shared" si="53"/>
        <v>#REF!</v>
      </c>
      <c r="N89" s="43" t="e">
        <f t="shared" si="53"/>
        <v>#REF!</v>
      </c>
      <c r="O89" s="43" t="e">
        <f t="shared" si="53"/>
        <v>#REF!</v>
      </c>
      <c r="P89" s="43" t="e">
        <f t="shared" si="53"/>
        <v>#REF!</v>
      </c>
      <c r="Q89" s="43" t="e">
        <f t="shared" si="53"/>
        <v>#REF!</v>
      </c>
      <c r="R89" s="43" t="e">
        <f t="shared" ref="R89:AV90" si="56">R9*0.8*0.9</f>
        <v>#REF!</v>
      </c>
      <c r="S89" s="43" t="e">
        <f t="shared" si="56"/>
        <v>#REF!</v>
      </c>
      <c r="T89" s="43" t="e">
        <f t="shared" si="56"/>
        <v>#REF!</v>
      </c>
      <c r="U89" s="43" t="e">
        <f t="shared" si="56"/>
        <v>#REF!</v>
      </c>
      <c r="V89" s="43" t="e">
        <f t="shared" si="56"/>
        <v>#REF!</v>
      </c>
      <c r="W89" s="43" t="e">
        <f t="shared" si="56"/>
        <v>#REF!</v>
      </c>
      <c r="X89" s="43" t="e">
        <f t="shared" si="56"/>
        <v>#REF!</v>
      </c>
      <c r="Y89" s="43" t="e">
        <f t="shared" si="56"/>
        <v>#REF!</v>
      </c>
      <c r="Z89" s="43" t="e">
        <f t="shared" si="56"/>
        <v>#REF!</v>
      </c>
      <c r="AA89" s="43" t="e">
        <f t="shared" si="56"/>
        <v>#REF!</v>
      </c>
      <c r="AB89" s="43" t="e">
        <f t="shared" si="56"/>
        <v>#REF!</v>
      </c>
      <c r="AC89" s="43" t="e">
        <f t="shared" si="56"/>
        <v>#REF!</v>
      </c>
      <c r="AD89" s="43" t="e">
        <f t="shared" si="56"/>
        <v>#REF!</v>
      </c>
      <c r="AE89" s="43" t="e">
        <f t="shared" si="56"/>
        <v>#REF!</v>
      </c>
      <c r="AF89" s="43" t="e">
        <f t="shared" si="56"/>
        <v>#REF!</v>
      </c>
      <c r="AG89" s="43" t="e">
        <f t="shared" si="56"/>
        <v>#REF!</v>
      </c>
      <c r="AH89" s="43" t="e">
        <f t="shared" si="56"/>
        <v>#REF!</v>
      </c>
      <c r="AI89" s="43" t="e">
        <f t="shared" si="56"/>
        <v>#REF!</v>
      </c>
      <c r="AJ89" s="43" t="e">
        <f t="shared" si="56"/>
        <v>#REF!</v>
      </c>
      <c r="AK89" s="43" t="e">
        <f t="shared" si="56"/>
        <v>#REF!</v>
      </c>
      <c r="AL89" s="43" t="e">
        <f t="shared" si="56"/>
        <v>#REF!</v>
      </c>
      <c r="AM89" s="43" t="e">
        <f t="shared" si="56"/>
        <v>#REF!</v>
      </c>
      <c r="AN89" s="43" t="e">
        <f t="shared" si="56"/>
        <v>#REF!</v>
      </c>
      <c r="AO89" s="43" t="e">
        <f t="shared" si="56"/>
        <v>#REF!</v>
      </c>
      <c r="AP89" s="43" t="e">
        <f t="shared" si="56"/>
        <v>#REF!</v>
      </c>
      <c r="AQ89" s="43" t="e">
        <f t="shared" si="56"/>
        <v>#REF!</v>
      </c>
      <c r="AR89" s="43" t="e">
        <f t="shared" si="56"/>
        <v>#REF!</v>
      </c>
      <c r="AS89" s="43" t="e">
        <f t="shared" si="56"/>
        <v>#REF!</v>
      </c>
      <c r="AT89" s="43" t="e">
        <f t="shared" si="56"/>
        <v>#REF!</v>
      </c>
      <c r="AU89" s="43" t="e">
        <f t="shared" si="56"/>
        <v>#REF!</v>
      </c>
      <c r="AV89" s="43" t="e">
        <f t="shared" si="56"/>
        <v>#REF!</v>
      </c>
      <c r="AW89" s="43" t="e">
        <f t="shared" si="54"/>
        <v>#REF!</v>
      </c>
      <c r="AX89" s="43" t="e">
        <f t="shared" si="54"/>
        <v>#REF!</v>
      </c>
      <c r="AY89" s="43" t="e">
        <f t="shared" si="54"/>
        <v>#REF!</v>
      </c>
      <c r="AZ89" s="43" t="e">
        <f t="shared" si="54"/>
        <v>#REF!</v>
      </c>
      <c r="BA89" s="43" t="e">
        <f t="shared" si="54"/>
        <v>#REF!</v>
      </c>
      <c r="BB89" s="43" t="e">
        <f t="shared" si="54"/>
        <v>#REF!</v>
      </c>
      <c r="BC89" s="43" t="e">
        <f t="shared" si="54"/>
        <v>#REF!</v>
      </c>
      <c r="BD89" s="43" t="e">
        <f t="shared" si="54"/>
        <v>#REF!</v>
      </c>
      <c r="BE89" s="43" t="e">
        <f t="shared" si="54"/>
        <v>#REF!</v>
      </c>
      <c r="BF89" s="43" t="e">
        <f t="shared" si="54"/>
        <v>#REF!</v>
      </c>
      <c r="BG89" s="43" t="e">
        <f t="shared" si="54"/>
        <v>#REF!</v>
      </c>
      <c r="BH89" s="57" t="e">
        <f>BH9*0.85*0.9</f>
        <v>#REF!</v>
      </c>
      <c r="BI89" s="57" t="e">
        <f t="shared" si="51"/>
        <v>#REF!</v>
      </c>
      <c r="BJ89" s="57" t="e">
        <f t="shared" si="51"/>
        <v>#REF!</v>
      </c>
      <c r="BK89" s="57" t="e">
        <f t="shared" si="51"/>
        <v>#REF!</v>
      </c>
      <c r="BL89" s="57" t="e">
        <f t="shared" ref="BL89:CD89" si="57">BL9*0.85*0.9</f>
        <v>#REF!</v>
      </c>
      <c r="BM89" s="57" t="e">
        <f t="shared" si="57"/>
        <v>#REF!</v>
      </c>
      <c r="BN89" s="57" t="e">
        <f t="shared" si="57"/>
        <v>#REF!</v>
      </c>
      <c r="BO89" s="57" t="e">
        <f t="shared" si="57"/>
        <v>#REF!</v>
      </c>
      <c r="BP89" s="57" t="e">
        <f t="shared" si="57"/>
        <v>#REF!</v>
      </c>
      <c r="BQ89" s="57" t="e">
        <f t="shared" si="57"/>
        <v>#REF!</v>
      </c>
      <c r="BR89" s="57" t="e">
        <f t="shared" si="57"/>
        <v>#REF!</v>
      </c>
      <c r="BS89" s="57" t="e">
        <f t="shared" si="57"/>
        <v>#REF!</v>
      </c>
      <c r="BT89" s="57" t="e">
        <f t="shared" si="57"/>
        <v>#REF!</v>
      </c>
      <c r="BU89" s="57" t="e">
        <f t="shared" si="57"/>
        <v>#REF!</v>
      </c>
      <c r="BV89" s="57" t="e">
        <f t="shared" si="57"/>
        <v>#REF!</v>
      </c>
      <c r="BW89" s="57" t="e">
        <f t="shared" si="57"/>
        <v>#REF!</v>
      </c>
      <c r="BX89" s="57" t="e">
        <f t="shared" si="57"/>
        <v>#REF!</v>
      </c>
      <c r="BY89" s="57" t="e">
        <f t="shared" si="57"/>
        <v>#REF!</v>
      </c>
      <c r="BZ89" s="57" t="e">
        <f t="shared" si="57"/>
        <v>#REF!</v>
      </c>
      <c r="CA89" s="57" t="e">
        <f t="shared" si="57"/>
        <v>#REF!</v>
      </c>
      <c r="CB89" s="57" t="e">
        <f t="shared" si="57"/>
        <v>#REF!</v>
      </c>
      <c r="CC89" s="57" t="e">
        <f t="shared" si="57"/>
        <v>#REF!</v>
      </c>
      <c r="CD89" s="57" t="e">
        <f t="shared" si="57"/>
        <v>#REF!</v>
      </c>
    </row>
    <row r="90" spans="1:82" s="9" customFormat="1" ht="12" customHeight="1" x14ac:dyDescent="0.2">
      <c r="A90" s="8">
        <v>2</v>
      </c>
      <c r="B90" s="43" t="e">
        <f t="shared" si="53"/>
        <v>#REF!</v>
      </c>
      <c r="C90" s="43" t="e">
        <f t="shared" si="53"/>
        <v>#REF!</v>
      </c>
      <c r="D90" s="43" t="e">
        <f t="shared" si="53"/>
        <v>#REF!</v>
      </c>
      <c r="E90" s="43" t="e">
        <f t="shared" si="53"/>
        <v>#REF!</v>
      </c>
      <c r="F90" s="43" t="e">
        <f t="shared" si="53"/>
        <v>#REF!</v>
      </c>
      <c r="G90" s="43" t="e">
        <f t="shared" si="53"/>
        <v>#REF!</v>
      </c>
      <c r="H90" s="43" t="e">
        <f t="shared" si="53"/>
        <v>#REF!</v>
      </c>
      <c r="I90" s="43" t="e">
        <f t="shared" si="53"/>
        <v>#REF!</v>
      </c>
      <c r="J90" s="43" t="e">
        <f t="shared" si="53"/>
        <v>#REF!</v>
      </c>
      <c r="K90" s="43" t="e">
        <f t="shared" si="53"/>
        <v>#REF!</v>
      </c>
      <c r="L90" s="43" t="e">
        <f t="shared" si="53"/>
        <v>#REF!</v>
      </c>
      <c r="M90" s="43" t="e">
        <f t="shared" si="53"/>
        <v>#REF!</v>
      </c>
      <c r="N90" s="43" t="e">
        <f t="shared" si="53"/>
        <v>#REF!</v>
      </c>
      <c r="O90" s="43" t="e">
        <f t="shared" si="53"/>
        <v>#REF!</v>
      </c>
      <c r="P90" s="43" t="e">
        <f t="shared" si="53"/>
        <v>#REF!</v>
      </c>
      <c r="Q90" s="43" t="e">
        <f t="shared" si="53"/>
        <v>#REF!</v>
      </c>
      <c r="R90" s="43" t="e">
        <f t="shared" si="56"/>
        <v>#REF!</v>
      </c>
      <c r="S90" s="43" t="e">
        <f t="shared" si="56"/>
        <v>#REF!</v>
      </c>
      <c r="T90" s="43" t="e">
        <f t="shared" si="56"/>
        <v>#REF!</v>
      </c>
      <c r="U90" s="43" t="e">
        <f t="shared" si="56"/>
        <v>#REF!</v>
      </c>
      <c r="V90" s="43" t="e">
        <f t="shared" si="56"/>
        <v>#REF!</v>
      </c>
      <c r="W90" s="43" t="e">
        <f t="shared" si="56"/>
        <v>#REF!</v>
      </c>
      <c r="X90" s="43" t="e">
        <f t="shared" si="56"/>
        <v>#REF!</v>
      </c>
      <c r="Y90" s="43" t="e">
        <f t="shared" si="56"/>
        <v>#REF!</v>
      </c>
      <c r="Z90" s="43" t="e">
        <f t="shared" si="56"/>
        <v>#REF!</v>
      </c>
      <c r="AA90" s="43" t="e">
        <f t="shared" si="56"/>
        <v>#REF!</v>
      </c>
      <c r="AB90" s="43" t="e">
        <f t="shared" si="56"/>
        <v>#REF!</v>
      </c>
      <c r="AC90" s="43" t="e">
        <f t="shared" si="56"/>
        <v>#REF!</v>
      </c>
      <c r="AD90" s="43" t="e">
        <f t="shared" si="56"/>
        <v>#REF!</v>
      </c>
      <c r="AE90" s="43" t="e">
        <f t="shared" si="56"/>
        <v>#REF!</v>
      </c>
      <c r="AF90" s="43" t="e">
        <f t="shared" si="56"/>
        <v>#REF!</v>
      </c>
      <c r="AG90" s="43" t="e">
        <f t="shared" si="56"/>
        <v>#REF!</v>
      </c>
      <c r="AH90" s="43" t="e">
        <f t="shared" si="56"/>
        <v>#REF!</v>
      </c>
      <c r="AI90" s="43" t="e">
        <f t="shared" si="56"/>
        <v>#REF!</v>
      </c>
      <c r="AJ90" s="43" t="e">
        <f t="shared" si="56"/>
        <v>#REF!</v>
      </c>
      <c r="AK90" s="43" t="e">
        <f t="shared" si="56"/>
        <v>#REF!</v>
      </c>
      <c r="AL90" s="43" t="e">
        <f t="shared" si="56"/>
        <v>#REF!</v>
      </c>
      <c r="AM90" s="43" t="e">
        <f t="shared" si="56"/>
        <v>#REF!</v>
      </c>
      <c r="AN90" s="43" t="e">
        <f t="shared" si="56"/>
        <v>#REF!</v>
      </c>
      <c r="AO90" s="43" t="e">
        <f t="shared" si="56"/>
        <v>#REF!</v>
      </c>
      <c r="AP90" s="43" t="e">
        <f t="shared" si="56"/>
        <v>#REF!</v>
      </c>
      <c r="AQ90" s="43" t="e">
        <f t="shared" si="56"/>
        <v>#REF!</v>
      </c>
      <c r="AR90" s="43" t="e">
        <f t="shared" si="56"/>
        <v>#REF!</v>
      </c>
      <c r="AS90" s="43" t="e">
        <f t="shared" si="56"/>
        <v>#REF!</v>
      </c>
      <c r="AT90" s="43" t="e">
        <f t="shared" si="56"/>
        <v>#REF!</v>
      </c>
      <c r="AU90" s="43" t="e">
        <f t="shared" si="56"/>
        <v>#REF!</v>
      </c>
      <c r="AV90" s="43" t="e">
        <f t="shared" si="56"/>
        <v>#REF!</v>
      </c>
      <c r="AW90" s="43" t="e">
        <f t="shared" si="54"/>
        <v>#REF!</v>
      </c>
      <c r="AX90" s="43" t="e">
        <f t="shared" si="54"/>
        <v>#REF!</v>
      </c>
      <c r="AY90" s="43" t="e">
        <f t="shared" si="54"/>
        <v>#REF!</v>
      </c>
      <c r="AZ90" s="43" t="e">
        <f t="shared" si="54"/>
        <v>#REF!</v>
      </c>
      <c r="BA90" s="43" t="e">
        <f t="shared" si="54"/>
        <v>#REF!</v>
      </c>
      <c r="BB90" s="43" t="e">
        <f t="shared" si="54"/>
        <v>#REF!</v>
      </c>
      <c r="BC90" s="43" t="e">
        <f t="shared" si="54"/>
        <v>#REF!</v>
      </c>
      <c r="BD90" s="43" t="e">
        <f t="shared" si="54"/>
        <v>#REF!</v>
      </c>
      <c r="BE90" s="43" t="e">
        <f t="shared" si="54"/>
        <v>#REF!</v>
      </c>
      <c r="BF90" s="43" t="e">
        <f t="shared" si="54"/>
        <v>#REF!</v>
      </c>
      <c r="BG90" s="43" t="e">
        <f t="shared" si="54"/>
        <v>#REF!</v>
      </c>
      <c r="BH90" s="57" t="e">
        <f>BH10*0.85*0.9</f>
        <v>#REF!</v>
      </c>
      <c r="BI90" s="57" t="e">
        <f t="shared" si="51"/>
        <v>#REF!</v>
      </c>
      <c r="BJ90" s="57" t="e">
        <f t="shared" si="51"/>
        <v>#REF!</v>
      </c>
      <c r="BK90" s="57" t="e">
        <f t="shared" si="51"/>
        <v>#REF!</v>
      </c>
      <c r="BL90" s="57" t="e">
        <f t="shared" ref="BL90:CD90" si="58">BL10*0.85*0.9</f>
        <v>#REF!</v>
      </c>
      <c r="BM90" s="57" t="e">
        <f t="shared" si="58"/>
        <v>#REF!</v>
      </c>
      <c r="BN90" s="57" t="e">
        <f t="shared" si="58"/>
        <v>#REF!</v>
      </c>
      <c r="BO90" s="57" t="e">
        <f t="shared" si="58"/>
        <v>#REF!</v>
      </c>
      <c r="BP90" s="57" t="e">
        <f t="shared" si="58"/>
        <v>#REF!</v>
      </c>
      <c r="BQ90" s="57" t="e">
        <f t="shared" si="58"/>
        <v>#REF!</v>
      </c>
      <c r="BR90" s="57" t="e">
        <f t="shared" si="58"/>
        <v>#REF!</v>
      </c>
      <c r="BS90" s="57" t="e">
        <f t="shared" si="58"/>
        <v>#REF!</v>
      </c>
      <c r="BT90" s="57" t="e">
        <f t="shared" si="58"/>
        <v>#REF!</v>
      </c>
      <c r="BU90" s="57" t="e">
        <f t="shared" si="58"/>
        <v>#REF!</v>
      </c>
      <c r="BV90" s="57" t="e">
        <f t="shared" si="58"/>
        <v>#REF!</v>
      </c>
      <c r="BW90" s="57" t="e">
        <f t="shared" si="58"/>
        <v>#REF!</v>
      </c>
      <c r="BX90" s="57" t="e">
        <f t="shared" si="58"/>
        <v>#REF!</v>
      </c>
      <c r="BY90" s="57" t="e">
        <f t="shared" si="58"/>
        <v>#REF!</v>
      </c>
      <c r="BZ90" s="57" t="e">
        <f t="shared" si="58"/>
        <v>#REF!</v>
      </c>
      <c r="CA90" s="57" t="e">
        <f t="shared" si="58"/>
        <v>#REF!</v>
      </c>
      <c r="CB90" s="57" t="e">
        <f t="shared" si="58"/>
        <v>#REF!</v>
      </c>
      <c r="CC90" s="57" t="e">
        <f t="shared" si="58"/>
        <v>#REF!</v>
      </c>
      <c r="CD90" s="57" t="e">
        <f t="shared" si="58"/>
        <v>#REF!</v>
      </c>
    </row>
    <row r="91" spans="1:82"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57"/>
      <c r="BI91" s="57"/>
      <c r="BJ91" s="57"/>
      <c r="BK91" s="57"/>
      <c r="BL91" s="57"/>
      <c r="BM91" s="57"/>
      <c r="BN91" s="57"/>
      <c r="BO91" s="57"/>
      <c r="BP91" s="57"/>
      <c r="BQ91" s="57"/>
      <c r="BR91" s="57"/>
      <c r="BS91" s="57"/>
      <c r="BT91" s="57"/>
      <c r="BU91" s="57"/>
      <c r="BV91" s="57"/>
      <c r="BW91" s="57"/>
      <c r="BX91" s="57"/>
      <c r="BY91" s="57"/>
      <c r="BZ91" s="57"/>
      <c r="CA91" s="57"/>
      <c r="CB91" s="57"/>
      <c r="CC91" s="57"/>
      <c r="CD91" s="57"/>
    </row>
    <row r="92" spans="1:82" s="9" customFormat="1" ht="12" customHeight="1" x14ac:dyDescent="0.2">
      <c r="A92" s="8">
        <v>1</v>
      </c>
      <c r="B92" s="43" t="e">
        <f t="shared" si="53"/>
        <v>#REF!</v>
      </c>
      <c r="C92" s="43" t="e">
        <f t="shared" si="53"/>
        <v>#REF!</v>
      </c>
      <c r="D92" s="43" t="e">
        <f t="shared" si="53"/>
        <v>#REF!</v>
      </c>
      <c r="E92" s="43" t="e">
        <f t="shared" si="53"/>
        <v>#REF!</v>
      </c>
      <c r="F92" s="43" t="e">
        <f t="shared" si="53"/>
        <v>#REF!</v>
      </c>
      <c r="G92" s="43" t="e">
        <f t="shared" si="53"/>
        <v>#REF!</v>
      </c>
      <c r="H92" s="43" t="e">
        <f t="shared" si="53"/>
        <v>#REF!</v>
      </c>
      <c r="I92" s="43" t="e">
        <f t="shared" si="53"/>
        <v>#REF!</v>
      </c>
      <c r="J92" s="43" t="e">
        <f t="shared" si="53"/>
        <v>#REF!</v>
      </c>
      <c r="K92" s="43" t="e">
        <f t="shared" si="53"/>
        <v>#REF!</v>
      </c>
      <c r="L92" s="43" t="e">
        <f t="shared" si="53"/>
        <v>#REF!</v>
      </c>
      <c r="M92" s="43" t="e">
        <f t="shared" si="53"/>
        <v>#REF!</v>
      </c>
      <c r="N92" s="43" t="e">
        <f t="shared" si="53"/>
        <v>#REF!</v>
      </c>
      <c r="O92" s="43" t="e">
        <f t="shared" si="53"/>
        <v>#REF!</v>
      </c>
      <c r="P92" s="43" t="e">
        <f t="shared" si="53"/>
        <v>#REF!</v>
      </c>
      <c r="Q92" s="43" t="e">
        <f t="shared" si="53"/>
        <v>#REF!</v>
      </c>
      <c r="R92" s="43" t="e">
        <f t="shared" ref="R92:AV93" si="59">R12*0.8*0.9</f>
        <v>#REF!</v>
      </c>
      <c r="S92" s="43" t="e">
        <f t="shared" si="59"/>
        <v>#REF!</v>
      </c>
      <c r="T92" s="43" t="e">
        <f t="shared" si="59"/>
        <v>#REF!</v>
      </c>
      <c r="U92" s="43" t="e">
        <f t="shared" si="59"/>
        <v>#REF!</v>
      </c>
      <c r="V92" s="43" t="e">
        <f t="shared" si="59"/>
        <v>#REF!</v>
      </c>
      <c r="W92" s="43" t="e">
        <f t="shared" si="59"/>
        <v>#REF!</v>
      </c>
      <c r="X92" s="43" t="e">
        <f t="shared" si="59"/>
        <v>#REF!</v>
      </c>
      <c r="Y92" s="43" t="e">
        <f t="shared" si="59"/>
        <v>#REF!</v>
      </c>
      <c r="Z92" s="43" t="e">
        <f t="shared" si="59"/>
        <v>#REF!</v>
      </c>
      <c r="AA92" s="43" t="e">
        <f t="shared" si="59"/>
        <v>#REF!</v>
      </c>
      <c r="AB92" s="43" t="e">
        <f t="shared" si="59"/>
        <v>#REF!</v>
      </c>
      <c r="AC92" s="43" t="e">
        <f t="shared" si="59"/>
        <v>#REF!</v>
      </c>
      <c r="AD92" s="43" t="e">
        <f t="shared" si="59"/>
        <v>#REF!</v>
      </c>
      <c r="AE92" s="43" t="e">
        <f t="shared" si="59"/>
        <v>#REF!</v>
      </c>
      <c r="AF92" s="43" t="e">
        <f t="shared" si="59"/>
        <v>#REF!</v>
      </c>
      <c r="AG92" s="43" t="e">
        <f t="shared" si="59"/>
        <v>#REF!</v>
      </c>
      <c r="AH92" s="43" t="e">
        <f t="shared" si="59"/>
        <v>#REF!</v>
      </c>
      <c r="AI92" s="43" t="e">
        <f t="shared" si="59"/>
        <v>#REF!</v>
      </c>
      <c r="AJ92" s="43" t="e">
        <f t="shared" si="59"/>
        <v>#REF!</v>
      </c>
      <c r="AK92" s="43" t="e">
        <f t="shared" si="59"/>
        <v>#REF!</v>
      </c>
      <c r="AL92" s="43" t="e">
        <f t="shared" si="59"/>
        <v>#REF!</v>
      </c>
      <c r="AM92" s="43" t="e">
        <f t="shared" si="59"/>
        <v>#REF!</v>
      </c>
      <c r="AN92" s="43" t="e">
        <f t="shared" si="59"/>
        <v>#REF!</v>
      </c>
      <c r="AO92" s="43" t="e">
        <f t="shared" si="59"/>
        <v>#REF!</v>
      </c>
      <c r="AP92" s="43" t="e">
        <f t="shared" si="59"/>
        <v>#REF!</v>
      </c>
      <c r="AQ92" s="43" t="e">
        <f t="shared" si="59"/>
        <v>#REF!</v>
      </c>
      <c r="AR92" s="43" t="e">
        <f t="shared" si="59"/>
        <v>#REF!</v>
      </c>
      <c r="AS92" s="43" t="e">
        <f t="shared" si="59"/>
        <v>#REF!</v>
      </c>
      <c r="AT92" s="43" t="e">
        <f t="shared" si="59"/>
        <v>#REF!</v>
      </c>
      <c r="AU92" s="43" t="e">
        <f t="shared" si="59"/>
        <v>#REF!</v>
      </c>
      <c r="AV92" s="43" t="e">
        <f t="shared" si="59"/>
        <v>#REF!</v>
      </c>
      <c r="AW92" s="43" t="e">
        <f t="shared" si="54"/>
        <v>#REF!</v>
      </c>
      <c r="AX92" s="43" t="e">
        <f t="shared" si="54"/>
        <v>#REF!</v>
      </c>
      <c r="AY92" s="43" t="e">
        <f t="shared" si="54"/>
        <v>#REF!</v>
      </c>
      <c r="AZ92" s="43" t="e">
        <f t="shared" si="54"/>
        <v>#REF!</v>
      </c>
      <c r="BA92" s="43" t="e">
        <f t="shared" si="54"/>
        <v>#REF!</v>
      </c>
      <c r="BB92" s="43" t="e">
        <f t="shared" si="54"/>
        <v>#REF!</v>
      </c>
      <c r="BC92" s="43" t="e">
        <f t="shared" si="54"/>
        <v>#REF!</v>
      </c>
      <c r="BD92" s="43" t="e">
        <f t="shared" si="54"/>
        <v>#REF!</v>
      </c>
      <c r="BE92" s="43" t="e">
        <f t="shared" si="54"/>
        <v>#REF!</v>
      </c>
      <c r="BF92" s="43" t="e">
        <f t="shared" si="54"/>
        <v>#REF!</v>
      </c>
      <c r="BG92" s="43" t="e">
        <f t="shared" si="54"/>
        <v>#REF!</v>
      </c>
      <c r="BH92" s="57" t="e">
        <f>BH12*0.85*0.9</f>
        <v>#REF!</v>
      </c>
      <c r="BI92" s="57" t="e">
        <f t="shared" si="51"/>
        <v>#REF!</v>
      </c>
      <c r="BJ92" s="57" t="e">
        <f t="shared" si="51"/>
        <v>#REF!</v>
      </c>
      <c r="BK92" s="57" t="e">
        <f t="shared" si="51"/>
        <v>#REF!</v>
      </c>
      <c r="BL92" s="57" t="e">
        <f t="shared" ref="BL92:CD92" si="60">BL12*0.85*0.9</f>
        <v>#REF!</v>
      </c>
      <c r="BM92" s="57" t="e">
        <f t="shared" si="60"/>
        <v>#REF!</v>
      </c>
      <c r="BN92" s="57" t="e">
        <f t="shared" si="60"/>
        <v>#REF!</v>
      </c>
      <c r="BO92" s="57" t="e">
        <f t="shared" si="60"/>
        <v>#REF!</v>
      </c>
      <c r="BP92" s="57" t="e">
        <f t="shared" si="60"/>
        <v>#REF!</v>
      </c>
      <c r="BQ92" s="57" t="e">
        <f t="shared" si="60"/>
        <v>#REF!</v>
      </c>
      <c r="BR92" s="57" t="e">
        <f t="shared" si="60"/>
        <v>#REF!</v>
      </c>
      <c r="BS92" s="57" t="e">
        <f t="shared" si="60"/>
        <v>#REF!</v>
      </c>
      <c r="BT92" s="57" t="e">
        <f t="shared" si="60"/>
        <v>#REF!</v>
      </c>
      <c r="BU92" s="57" t="e">
        <f t="shared" si="60"/>
        <v>#REF!</v>
      </c>
      <c r="BV92" s="57" t="e">
        <f t="shared" si="60"/>
        <v>#REF!</v>
      </c>
      <c r="BW92" s="57" t="e">
        <f t="shared" si="60"/>
        <v>#REF!</v>
      </c>
      <c r="BX92" s="57" t="e">
        <f t="shared" si="60"/>
        <v>#REF!</v>
      </c>
      <c r="BY92" s="57" t="e">
        <f t="shared" si="60"/>
        <v>#REF!</v>
      </c>
      <c r="BZ92" s="57" t="e">
        <f t="shared" si="60"/>
        <v>#REF!</v>
      </c>
      <c r="CA92" s="57" t="e">
        <f t="shared" si="60"/>
        <v>#REF!</v>
      </c>
      <c r="CB92" s="57" t="e">
        <f t="shared" si="60"/>
        <v>#REF!</v>
      </c>
      <c r="CC92" s="57" t="e">
        <f t="shared" si="60"/>
        <v>#REF!</v>
      </c>
      <c r="CD92" s="57" t="e">
        <f t="shared" si="60"/>
        <v>#REF!</v>
      </c>
    </row>
    <row r="93" spans="1:82" s="9" customFormat="1" ht="12" customHeight="1" x14ac:dyDescent="0.2">
      <c r="A93" s="8">
        <v>2</v>
      </c>
      <c r="B93" s="43" t="e">
        <f t="shared" si="53"/>
        <v>#REF!</v>
      </c>
      <c r="C93" s="43" t="e">
        <f t="shared" si="53"/>
        <v>#REF!</v>
      </c>
      <c r="D93" s="43" t="e">
        <f t="shared" si="53"/>
        <v>#REF!</v>
      </c>
      <c r="E93" s="43" t="e">
        <f t="shared" si="53"/>
        <v>#REF!</v>
      </c>
      <c r="F93" s="43" t="e">
        <f t="shared" si="53"/>
        <v>#REF!</v>
      </c>
      <c r="G93" s="43" t="e">
        <f t="shared" si="53"/>
        <v>#REF!</v>
      </c>
      <c r="H93" s="43" t="e">
        <f t="shared" si="53"/>
        <v>#REF!</v>
      </c>
      <c r="I93" s="43" t="e">
        <f t="shared" si="53"/>
        <v>#REF!</v>
      </c>
      <c r="J93" s="43" t="e">
        <f t="shared" si="53"/>
        <v>#REF!</v>
      </c>
      <c r="K93" s="43" t="e">
        <f t="shared" si="53"/>
        <v>#REF!</v>
      </c>
      <c r="L93" s="43" t="e">
        <f t="shared" si="53"/>
        <v>#REF!</v>
      </c>
      <c r="M93" s="43" t="e">
        <f t="shared" si="53"/>
        <v>#REF!</v>
      </c>
      <c r="N93" s="43" t="e">
        <f t="shared" si="53"/>
        <v>#REF!</v>
      </c>
      <c r="O93" s="43" t="e">
        <f t="shared" si="53"/>
        <v>#REF!</v>
      </c>
      <c r="P93" s="43" t="e">
        <f t="shared" si="53"/>
        <v>#REF!</v>
      </c>
      <c r="Q93" s="43" t="e">
        <f t="shared" si="53"/>
        <v>#REF!</v>
      </c>
      <c r="R93" s="43" t="e">
        <f t="shared" si="59"/>
        <v>#REF!</v>
      </c>
      <c r="S93" s="43" t="e">
        <f t="shared" si="59"/>
        <v>#REF!</v>
      </c>
      <c r="T93" s="43" t="e">
        <f t="shared" si="59"/>
        <v>#REF!</v>
      </c>
      <c r="U93" s="43" t="e">
        <f t="shared" si="59"/>
        <v>#REF!</v>
      </c>
      <c r="V93" s="43" t="e">
        <f t="shared" si="59"/>
        <v>#REF!</v>
      </c>
      <c r="W93" s="43" t="e">
        <f t="shared" si="59"/>
        <v>#REF!</v>
      </c>
      <c r="X93" s="43" t="e">
        <f t="shared" si="59"/>
        <v>#REF!</v>
      </c>
      <c r="Y93" s="43" t="e">
        <f t="shared" si="59"/>
        <v>#REF!</v>
      </c>
      <c r="Z93" s="43" t="e">
        <f t="shared" si="59"/>
        <v>#REF!</v>
      </c>
      <c r="AA93" s="43" t="e">
        <f t="shared" si="59"/>
        <v>#REF!</v>
      </c>
      <c r="AB93" s="43" t="e">
        <f t="shared" si="59"/>
        <v>#REF!</v>
      </c>
      <c r="AC93" s="43" t="e">
        <f t="shared" si="59"/>
        <v>#REF!</v>
      </c>
      <c r="AD93" s="43" t="e">
        <f t="shared" si="59"/>
        <v>#REF!</v>
      </c>
      <c r="AE93" s="43" t="e">
        <f t="shared" si="59"/>
        <v>#REF!</v>
      </c>
      <c r="AF93" s="43" t="e">
        <f t="shared" si="59"/>
        <v>#REF!</v>
      </c>
      <c r="AG93" s="43" t="e">
        <f t="shared" si="59"/>
        <v>#REF!</v>
      </c>
      <c r="AH93" s="43" t="e">
        <f t="shared" si="59"/>
        <v>#REF!</v>
      </c>
      <c r="AI93" s="43" t="e">
        <f t="shared" si="59"/>
        <v>#REF!</v>
      </c>
      <c r="AJ93" s="43" t="e">
        <f t="shared" si="59"/>
        <v>#REF!</v>
      </c>
      <c r="AK93" s="43" t="e">
        <f t="shared" si="59"/>
        <v>#REF!</v>
      </c>
      <c r="AL93" s="43" t="e">
        <f t="shared" si="59"/>
        <v>#REF!</v>
      </c>
      <c r="AM93" s="43" t="e">
        <f t="shared" si="59"/>
        <v>#REF!</v>
      </c>
      <c r="AN93" s="43" t="e">
        <f t="shared" si="59"/>
        <v>#REF!</v>
      </c>
      <c r="AO93" s="43" t="e">
        <f t="shared" si="59"/>
        <v>#REF!</v>
      </c>
      <c r="AP93" s="43" t="e">
        <f t="shared" si="59"/>
        <v>#REF!</v>
      </c>
      <c r="AQ93" s="43" t="e">
        <f t="shared" si="59"/>
        <v>#REF!</v>
      </c>
      <c r="AR93" s="43" t="e">
        <f t="shared" si="59"/>
        <v>#REF!</v>
      </c>
      <c r="AS93" s="43" t="e">
        <f t="shared" si="59"/>
        <v>#REF!</v>
      </c>
      <c r="AT93" s="43" t="e">
        <f t="shared" si="59"/>
        <v>#REF!</v>
      </c>
      <c r="AU93" s="43" t="e">
        <f t="shared" si="59"/>
        <v>#REF!</v>
      </c>
      <c r="AV93" s="43" t="e">
        <f t="shared" si="59"/>
        <v>#REF!</v>
      </c>
      <c r="AW93" s="43" t="e">
        <f t="shared" si="54"/>
        <v>#REF!</v>
      </c>
      <c r="AX93" s="43" t="e">
        <f t="shared" si="54"/>
        <v>#REF!</v>
      </c>
      <c r="AY93" s="43" t="e">
        <f t="shared" si="54"/>
        <v>#REF!</v>
      </c>
      <c r="AZ93" s="43" t="e">
        <f t="shared" si="54"/>
        <v>#REF!</v>
      </c>
      <c r="BA93" s="43" t="e">
        <f t="shared" si="54"/>
        <v>#REF!</v>
      </c>
      <c r="BB93" s="43" t="e">
        <f t="shared" si="54"/>
        <v>#REF!</v>
      </c>
      <c r="BC93" s="43" t="e">
        <f t="shared" si="54"/>
        <v>#REF!</v>
      </c>
      <c r="BD93" s="43" t="e">
        <f t="shared" si="54"/>
        <v>#REF!</v>
      </c>
      <c r="BE93" s="43" t="e">
        <f t="shared" si="54"/>
        <v>#REF!</v>
      </c>
      <c r="BF93" s="43" t="e">
        <f t="shared" si="54"/>
        <v>#REF!</v>
      </c>
      <c r="BG93" s="43" t="e">
        <f t="shared" si="54"/>
        <v>#REF!</v>
      </c>
      <c r="BH93" s="57" t="e">
        <f>BH13*0.85*0.9</f>
        <v>#REF!</v>
      </c>
      <c r="BI93" s="57" t="e">
        <f t="shared" si="51"/>
        <v>#REF!</v>
      </c>
      <c r="BJ93" s="57" t="e">
        <f t="shared" si="51"/>
        <v>#REF!</v>
      </c>
      <c r="BK93" s="57" t="e">
        <f t="shared" si="51"/>
        <v>#REF!</v>
      </c>
      <c r="BL93" s="57" t="e">
        <f t="shared" ref="BL93:CD93" si="61">BL13*0.85*0.9</f>
        <v>#REF!</v>
      </c>
      <c r="BM93" s="57" t="e">
        <f t="shared" si="61"/>
        <v>#REF!</v>
      </c>
      <c r="BN93" s="57" t="e">
        <f t="shared" si="61"/>
        <v>#REF!</v>
      </c>
      <c r="BO93" s="57" t="e">
        <f t="shared" si="61"/>
        <v>#REF!</v>
      </c>
      <c r="BP93" s="57" t="e">
        <f t="shared" si="61"/>
        <v>#REF!</v>
      </c>
      <c r="BQ93" s="57" t="e">
        <f t="shared" si="61"/>
        <v>#REF!</v>
      </c>
      <c r="BR93" s="57" t="e">
        <f t="shared" si="61"/>
        <v>#REF!</v>
      </c>
      <c r="BS93" s="57" t="e">
        <f t="shared" si="61"/>
        <v>#REF!</v>
      </c>
      <c r="BT93" s="57" t="e">
        <f t="shared" si="61"/>
        <v>#REF!</v>
      </c>
      <c r="BU93" s="57" t="e">
        <f t="shared" si="61"/>
        <v>#REF!</v>
      </c>
      <c r="BV93" s="57" t="e">
        <f t="shared" si="61"/>
        <v>#REF!</v>
      </c>
      <c r="BW93" s="57" t="e">
        <f t="shared" si="61"/>
        <v>#REF!</v>
      </c>
      <c r="BX93" s="57" t="e">
        <f t="shared" si="61"/>
        <v>#REF!</v>
      </c>
      <c r="BY93" s="57" t="e">
        <f t="shared" si="61"/>
        <v>#REF!</v>
      </c>
      <c r="BZ93" s="57" t="e">
        <f t="shared" si="61"/>
        <v>#REF!</v>
      </c>
      <c r="CA93" s="57" t="e">
        <f t="shared" si="61"/>
        <v>#REF!</v>
      </c>
      <c r="CB93" s="57" t="e">
        <f t="shared" si="61"/>
        <v>#REF!</v>
      </c>
      <c r="CC93" s="57" t="e">
        <f t="shared" si="61"/>
        <v>#REF!</v>
      </c>
      <c r="CD93" s="57" t="e">
        <f t="shared" si="61"/>
        <v>#REF!</v>
      </c>
    </row>
    <row r="94" spans="1:82"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43"/>
      <c r="AX94" s="43"/>
      <c r="AY94" s="43"/>
      <c r="AZ94" s="43"/>
      <c r="BA94" s="43"/>
      <c r="BB94" s="43"/>
      <c r="BC94" s="43"/>
      <c r="BD94" s="43"/>
      <c r="BE94" s="43"/>
      <c r="BF94" s="43"/>
      <c r="BG94" s="43"/>
      <c r="BH94" s="57"/>
      <c r="BI94" s="57"/>
      <c r="BJ94" s="57"/>
      <c r="BK94" s="57"/>
      <c r="BL94" s="57"/>
      <c r="BM94" s="57"/>
      <c r="BN94" s="57"/>
      <c r="BO94" s="57"/>
      <c r="BP94" s="57"/>
      <c r="BQ94" s="57"/>
      <c r="BR94" s="57"/>
      <c r="BS94" s="57"/>
      <c r="BT94" s="57"/>
      <c r="BU94" s="57"/>
      <c r="BV94" s="57"/>
      <c r="BW94" s="57"/>
      <c r="BX94" s="57"/>
      <c r="BY94" s="57"/>
      <c r="BZ94" s="57"/>
      <c r="CA94" s="57"/>
      <c r="CB94" s="57"/>
      <c r="CC94" s="57"/>
      <c r="CD94" s="57"/>
    </row>
    <row r="95" spans="1:82"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2">AO15*0.8*0.9</f>
        <v>#REF!</v>
      </c>
      <c r="AP95" s="43" t="e">
        <f t="shared" si="62"/>
        <v>#REF!</v>
      </c>
      <c r="AQ95" s="43" t="e">
        <f t="shared" si="62"/>
        <v>#REF!</v>
      </c>
      <c r="AR95" s="43" t="e">
        <f t="shared" si="62"/>
        <v>#REF!</v>
      </c>
      <c r="AS95" s="43" t="e">
        <f t="shared" si="62"/>
        <v>#REF!</v>
      </c>
      <c r="AT95" s="43" t="e">
        <f t="shared" si="62"/>
        <v>#REF!</v>
      </c>
      <c r="AU95" s="43" t="e">
        <f t="shared" si="62"/>
        <v>#REF!</v>
      </c>
      <c r="AV95" s="43" t="e">
        <f t="shared" si="62"/>
        <v>#REF!</v>
      </c>
      <c r="AW95" s="43" t="e">
        <f t="shared" si="54"/>
        <v>#REF!</v>
      </c>
      <c r="AX95" s="43" t="e">
        <f t="shared" si="54"/>
        <v>#REF!</v>
      </c>
      <c r="AY95" s="43" t="e">
        <f t="shared" si="54"/>
        <v>#REF!</v>
      </c>
      <c r="AZ95" s="43" t="e">
        <f t="shared" si="54"/>
        <v>#REF!</v>
      </c>
      <c r="BA95" s="43" t="e">
        <f t="shared" si="54"/>
        <v>#REF!</v>
      </c>
      <c r="BB95" s="43" t="e">
        <f t="shared" si="54"/>
        <v>#REF!</v>
      </c>
      <c r="BC95" s="43" t="e">
        <f t="shared" si="54"/>
        <v>#REF!</v>
      </c>
      <c r="BD95" s="43" t="e">
        <f t="shared" si="54"/>
        <v>#REF!</v>
      </c>
      <c r="BE95" s="43" t="e">
        <f t="shared" si="54"/>
        <v>#REF!</v>
      </c>
      <c r="BF95" s="43" t="e">
        <f t="shared" si="54"/>
        <v>#REF!</v>
      </c>
      <c r="BG95" s="43" t="e">
        <f t="shared" si="54"/>
        <v>#REF!</v>
      </c>
      <c r="BH95" s="57" t="e">
        <f>BH15*0.85*0.9</f>
        <v>#REF!</v>
      </c>
      <c r="BI95" s="57" t="e">
        <f t="shared" si="51"/>
        <v>#REF!</v>
      </c>
      <c r="BJ95" s="57" t="e">
        <f t="shared" si="51"/>
        <v>#REF!</v>
      </c>
      <c r="BK95" s="57" t="e">
        <f t="shared" si="51"/>
        <v>#REF!</v>
      </c>
      <c r="BL95" s="57" t="e">
        <f t="shared" ref="BL95:CD95" si="63">BL15*0.85*0.9</f>
        <v>#REF!</v>
      </c>
      <c r="BM95" s="57" t="e">
        <f t="shared" si="63"/>
        <v>#REF!</v>
      </c>
      <c r="BN95" s="57" t="e">
        <f t="shared" si="63"/>
        <v>#REF!</v>
      </c>
      <c r="BO95" s="57" t="e">
        <f t="shared" si="63"/>
        <v>#REF!</v>
      </c>
      <c r="BP95" s="57" t="e">
        <f t="shared" si="63"/>
        <v>#REF!</v>
      </c>
      <c r="BQ95" s="57" t="e">
        <f t="shared" si="63"/>
        <v>#REF!</v>
      </c>
      <c r="BR95" s="57" t="e">
        <f t="shared" si="63"/>
        <v>#REF!</v>
      </c>
      <c r="BS95" s="57" t="e">
        <f t="shared" si="63"/>
        <v>#REF!</v>
      </c>
      <c r="BT95" s="57" t="e">
        <f t="shared" si="63"/>
        <v>#REF!</v>
      </c>
      <c r="BU95" s="57" t="e">
        <f t="shared" si="63"/>
        <v>#REF!</v>
      </c>
      <c r="BV95" s="57" t="e">
        <f t="shared" si="63"/>
        <v>#REF!</v>
      </c>
      <c r="BW95" s="57" t="e">
        <f t="shared" si="63"/>
        <v>#REF!</v>
      </c>
      <c r="BX95" s="57" t="e">
        <f t="shared" si="63"/>
        <v>#REF!</v>
      </c>
      <c r="BY95" s="57" t="e">
        <f t="shared" si="63"/>
        <v>#REF!</v>
      </c>
      <c r="BZ95" s="57" t="e">
        <f t="shared" si="63"/>
        <v>#REF!</v>
      </c>
      <c r="CA95" s="57" t="e">
        <f t="shared" si="63"/>
        <v>#REF!</v>
      </c>
      <c r="CB95" s="57" t="e">
        <f t="shared" si="63"/>
        <v>#REF!</v>
      </c>
      <c r="CC95" s="57" t="e">
        <f t="shared" si="63"/>
        <v>#REF!</v>
      </c>
      <c r="CD95" s="57" t="e">
        <f t="shared" si="63"/>
        <v>#REF!</v>
      </c>
    </row>
    <row r="96" spans="1:82"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2"/>
        <v>#REF!</v>
      </c>
      <c r="AP96" s="43" t="e">
        <f t="shared" si="62"/>
        <v>#REF!</v>
      </c>
      <c r="AQ96" s="43" t="e">
        <f t="shared" si="62"/>
        <v>#REF!</v>
      </c>
      <c r="AR96" s="43" t="e">
        <f t="shared" si="62"/>
        <v>#REF!</v>
      </c>
      <c r="AS96" s="43" t="e">
        <f t="shared" si="62"/>
        <v>#REF!</v>
      </c>
      <c r="AT96" s="43" t="e">
        <f t="shared" si="62"/>
        <v>#REF!</v>
      </c>
      <c r="AU96" s="43" t="e">
        <f t="shared" si="62"/>
        <v>#REF!</v>
      </c>
      <c r="AV96" s="43" t="e">
        <f t="shared" si="62"/>
        <v>#REF!</v>
      </c>
      <c r="AW96" s="43" t="e">
        <f t="shared" si="54"/>
        <v>#REF!</v>
      </c>
      <c r="AX96" s="43" t="e">
        <f t="shared" si="54"/>
        <v>#REF!</v>
      </c>
      <c r="AY96" s="43" t="e">
        <f t="shared" si="54"/>
        <v>#REF!</v>
      </c>
      <c r="AZ96" s="43" t="e">
        <f t="shared" si="54"/>
        <v>#REF!</v>
      </c>
      <c r="BA96" s="43" t="e">
        <f t="shared" si="54"/>
        <v>#REF!</v>
      </c>
      <c r="BB96" s="43" t="e">
        <f t="shared" si="54"/>
        <v>#REF!</v>
      </c>
      <c r="BC96" s="43" t="e">
        <f t="shared" si="54"/>
        <v>#REF!</v>
      </c>
      <c r="BD96" s="43" t="e">
        <f t="shared" si="54"/>
        <v>#REF!</v>
      </c>
      <c r="BE96" s="43" t="e">
        <f t="shared" si="54"/>
        <v>#REF!</v>
      </c>
      <c r="BF96" s="43" t="e">
        <f t="shared" si="54"/>
        <v>#REF!</v>
      </c>
      <c r="BG96" s="43" t="e">
        <f t="shared" si="54"/>
        <v>#REF!</v>
      </c>
      <c r="BH96" s="57" t="e">
        <f>BH16*0.85*0.9</f>
        <v>#REF!</v>
      </c>
      <c r="BI96" s="57" t="e">
        <f t="shared" si="51"/>
        <v>#REF!</v>
      </c>
      <c r="BJ96" s="57" t="e">
        <f t="shared" si="51"/>
        <v>#REF!</v>
      </c>
      <c r="BK96" s="57" t="e">
        <f t="shared" si="51"/>
        <v>#REF!</v>
      </c>
      <c r="BL96" s="57" t="e">
        <f t="shared" ref="BL96:CD96" si="64">BL16*0.85*0.9</f>
        <v>#REF!</v>
      </c>
      <c r="BM96" s="57" t="e">
        <f t="shared" si="64"/>
        <v>#REF!</v>
      </c>
      <c r="BN96" s="57" t="e">
        <f t="shared" si="64"/>
        <v>#REF!</v>
      </c>
      <c r="BO96" s="57" t="e">
        <f t="shared" si="64"/>
        <v>#REF!</v>
      </c>
      <c r="BP96" s="57" t="e">
        <f t="shared" si="64"/>
        <v>#REF!</v>
      </c>
      <c r="BQ96" s="57" t="e">
        <f t="shared" si="64"/>
        <v>#REF!</v>
      </c>
      <c r="BR96" s="57" t="e">
        <f t="shared" si="64"/>
        <v>#REF!</v>
      </c>
      <c r="BS96" s="57" t="e">
        <f t="shared" si="64"/>
        <v>#REF!</v>
      </c>
      <c r="BT96" s="57" t="e">
        <f t="shared" si="64"/>
        <v>#REF!</v>
      </c>
      <c r="BU96" s="57" t="e">
        <f t="shared" si="64"/>
        <v>#REF!</v>
      </c>
      <c r="BV96" s="57" t="e">
        <f t="shared" si="64"/>
        <v>#REF!</v>
      </c>
      <c r="BW96" s="57" t="e">
        <f t="shared" si="64"/>
        <v>#REF!</v>
      </c>
      <c r="BX96" s="57" t="e">
        <f t="shared" si="64"/>
        <v>#REF!</v>
      </c>
      <c r="BY96" s="57" t="e">
        <f t="shared" si="64"/>
        <v>#REF!</v>
      </c>
      <c r="BZ96" s="57" t="e">
        <f t="shared" si="64"/>
        <v>#REF!</v>
      </c>
      <c r="CA96" s="57" t="e">
        <f t="shared" si="64"/>
        <v>#REF!</v>
      </c>
      <c r="CB96" s="57" t="e">
        <f t="shared" si="64"/>
        <v>#REF!</v>
      </c>
      <c r="CC96" s="57" t="e">
        <f t="shared" si="64"/>
        <v>#REF!</v>
      </c>
      <c r="CD96" s="57" t="e">
        <f t="shared" si="64"/>
        <v>#REF!</v>
      </c>
    </row>
    <row r="97" spans="1:82"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43"/>
      <c r="AX97" s="43"/>
      <c r="AY97" s="43"/>
      <c r="AZ97" s="43"/>
      <c r="BA97" s="43"/>
      <c r="BB97" s="43"/>
      <c r="BC97" s="43"/>
      <c r="BD97" s="43"/>
      <c r="BE97" s="43"/>
      <c r="BF97" s="43"/>
      <c r="BG97" s="43"/>
      <c r="BH97" s="57"/>
      <c r="BI97" s="57"/>
      <c r="BJ97" s="57"/>
      <c r="BK97" s="57"/>
      <c r="BL97" s="57"/>
      <c r="BM97" s="57"/>
      <c r="BN97" s="57"/>
      <c r="BO97" s="57"/>
      <c r="BP97" s="57"/>
      <c r="BQ97" s="57"/>
      <c r="BR97" s="57"/>
      <c r="BS97" s="57"/>
      <c r="BT97" s="57"/>
      <c r="BU97" s="57"/>
      <c r="BV97" s="57"/>
      <c r="BW97" s="57"/>
      <c r="BX97" s="57"/>
      <c r="BY97" s="57"/>
      <c r="BZ97" s="57"/>
      <c r="CA97" s="57"/>
      <c r="CB97" s="57"/>
      <c r="CC97" s="57"/>
      <c r="CD97" s="57"/>
    </row>
    <row r="98" spans="1:82"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5">AN18*0.8*0.9</f>
        <v>#REF!</v>
      </c>
      <c r="AO98" s="43" t="e">
        <f t="shared" si="65"/>
        <v>#REF!</v>
      </c>
      <c r="AP98" s="43" t="e">
        <f t="shared" si="65"/>
        <v>#REF!</v>
      </c>
      <c r="AQ98" s="43" t="e">
        <f t="shared" si="65"/>
        <v>#REF!</v>
      </c>
      <c r="AR98" s="43" t="e">
        <f t="shared" si="65"/>
        <v>#REF!</v>
      </c>
      <c r="AS98" s="43" t="e">
        <f t="shared" si="65"/>
        <v>#REF!</v>
      </c>
      <c r="AT98" s="43" t="e">
        <f t="shared" si="65"/>
        <v>#REF!</v>
      </c>
      <c r="AU98" s="43" t="e">
        <f t="shared" si="65"/>
        <v>#REF!</v>
      </c>
      <c r="AV98" s="43" t="e">
        <f t="shared" si="65"/>
        <v>#REF!</v>
      </c>
      <c r="AW98" s="43" t="e">
        <f t="shared" si="54"/>
        <v>#REF!</v>
      </c>
      <c r="AX98" s="43" t="e">
        <f t="shared" si="54"/>
        <v>#REF!</v>
      </c>
      <c r="AY98" s="43" t="e">
        <f t="shared" si="54"/>
        <v>#REF!</v>
      </c>
      <c r="AZ98" s="43" t="e">
        <f t="shared" si="54"/>
        <v>#REF!</v>
      </c>
      <c r="BA98" s="43" t="e">
        <f t="shared" si="54"/>
        <v>#REF!</v>
      </c>
      <c r="BB98" s="43" t="e">
        <f t="shared" si="54"/>
        <v>#REF!</v>
      </c>
      <c r="BC98" s="43" t="e">
        <f t="shared" si="54"/>
        <v>#REF!</v>
      </c>
      <c r="BD98" s="43" t="e">
        <f t="shared" si="54"/>
        <v>#REF!</v>
      </c>
      <c r="BE98" s="43" t="e">
        <f t="shared" si="54"/>
        <v>#REF!</v>
      </c>
      <c r="BF98" s="43" t="e">
        <f t="shared" si="54"/>
        <v>#REF!</v>
      </c>
      <c r="BG98" s="43" t="e">
        <f t="shared" si="54"/>
        <v>#REF!</v>
      </c>
      <c r="BH98" s="57" t="e">
        <f>BH18*0.85*0.9</f>
        <v>#REF!</v>
      </c>
      <c r="BI98" s="57" t="e">
        <f t="shared" si="51"/>
        <v>#REF!</v>
      </c>
      <c r="BJ98" s="57" t="e">
        <f t="shared" si="51"/>
        <v>#REF!</v>
      </c>
      <c r="BK98" s="57" t="e">
        <f t="shared" si="51"/>
        <v>#REF!</v>
      </c>
      <c r="BL98" s="57" t="e">
        <f t="shared" ref="BL98:CD98" si="66">BL18*0.85*0.9</f>
        <v>#REF!</v>
      </c>
      <c r="BM98" s="57" t="e">
        <f t="shared" si="66"/>
        <v>#REF!</v>
      </c>
      <c r="BN98" s="57" t="e">
        <f t="shared" si="66"/>
        <v>#REF!</v>
      </c>
      <c r="BO98" s="57" t="e">
        <f t="shared" si="66"/>
        <v>#REF!</v>
      </c>
      <c r="BP98" s="57" t="e">
        <f t="shared" si="66"/>
        <v>#REF!</v>
      </c>
      <c r="BQ98" s="57" t="e">
        <f t="shared" si="66"/>
        <v>#REF!</v>
      </c>
      <c r="BR98" s="57" t="e">
        <f t="shared" si="66"/>
        <v>#REF!</v>
      </c>
      <c r="BS98" s="57" t="e">
        <f t="shared" si="66"/>
        <v>#REF!</v>
      </c>
      <c r="BT98" s="57" t="e">
        <f t="shared" si="66"/>
        <v>#REF!</v>
      </c>
      <c r="BU98" s="57" t="e">
        <f t="shared" si="66"/>
        <v>#REF!</v>
      </c>
      <c r="BV98" s="57" t="e">
        <f t="shared" si="66"/>
        <v>#REF!</v>
      </c>
      <c r="BW98" s="57" t="e">
        <f t="shared" si="66"/>
        <v>#REF!</v>
      </c>
      <c r="BX98" s="57" t="e">
        <f t="shared" si="66"/>
        <v>#REF!</v>
      </c>
      <c r="BY98" s="57" t="e">
        <f t="shared" si="66"/>
        <v>#REF!</v>
      </c>
      <c r="BZ98" s="57" t="e">
        <f t="shared" si="66"/>
        <v>#REF!</v>
      </c>
      <c r="CA98" s="57" t="e">
        <f t="shared" si="66"/>
        <v>#REF!</v>
      </c>
      <c r="CB98" s="57" t="e">
        <f t="shared" si="66"/>
        <v>#REF!</v>
      </c>
      <c r="CC98" s="57" t="e">
        <f t="shared" si="66"/>
        <v>#REF!</v>
      </c>
      <c r="CD98" s="57" t="e">
        <f t="shared" si="66"/>
        <v>#REF!</v>
      </c>
    </row>
    <row r="99" spans="1:82"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5"/>
        <v>#REF!</v>
      </c>
      <c r="AO99" s="43" t="e">
        <f t="shared" si="65"/>
        <v>#REF!</v>
      </c>
      <c r="AP99" s="43" t="e">
        <f t="shared" si="65"/>
        <v>#REF!</v>
      </c>
      <c r="AQ99" s="43" t="e">
        <f t="shared" si="65"/>
        <v>#REF!</v>
      </c>
      <c r="AR99" s="43" t="e">
        <f t="shared" si="65"/>
        <v>#REF!</v>
      </c>
      <c r="AS99" s="43" t="e">
        <f t="shared" si="65"/>
        <v>#REF!</v>
      </c>
      <c r="AT99" s="43" t="e">
        <f t="shared" si="65"/>
        <v>#REF!</v>
      </c>
      <c r="AU99" s="43" t="e">
        <f t="shared" si="65"/>
        <v>#REF!</v>
      </c>
      <c r="AV99" s="43" t="e">
        <f t="shared" si="65"/>
        <v>#REF!</v>
      </c>
      <c r="AW99" s="43" t="e">
        <f t="shared" si="54"/>
        <v>#REF!</v>
      </c>
      <c r="AX99" s="43" t="e">
        <f t="shared" si="54"/>
        <v>#REF!</v>
      </c>
      <c r="AY99" s="43" t="e">
        <f t="shared" si="54"/>
        <v>#REF!</v>
      </c>
      <c r="AZ99" s="43" t="e">
        <f t="shared" si="54"/>
        <v>#REF!</v>
      </c>
      <c r="BA99" s="43" t="e">
        <f t="shared" si="54"/>
        <v>#REF!</v>
      </c>
      <c r="BB99" s="43" t="e">
        <f t="shared" si="54"/>
        <v>#REF!</v>
      </c>
      <c r="BC99" s="43" t="e">
        <f t="shared" si="54"/>
        <v>#REF!</v>
      </c>
      <c r="BD99" s="43" t="e">
        <f t="shared" si="54"/>
        <v>#REF!</v>
      </c>
      <c r="BE99" s="43" t="e">
        <f t="shared" si="54"/>
        <v>#REF!</v>
      </c>
      <c r="BF99" s="43" t="e">
        <f t="shared" si="54"/>
        <v>#REF!</v>
      </c>
      <c r="BG99" s="43" t="e">
        <f t="shared" si="54"/>
        <v>#REF!</v>
      </c>
      <c r="BH99" s="57" t="e">
        <f>BH19*0.85*0.9</f>
        <v>#REF!</v>
      </c>
      <c r="BI99" s="57" t="e">
        <f t="shared" si="51"/>
        <v>#REF!</v>
      </c>
      <c r="BJ99" s="57" t="e">
        <f t="shared" si="51"/>
        <v>#REF!</v>
      </c>
      <c r="BK99" s="57" t="e">
        <f t="shared" si="51"/>
        <v>#REF!</v>
      </c>
      <c r="BL99" s="57" t="e">
        <f t="shared" ref="BL99:CD99" si="67">BL19*0.85*0.9</f>
        <v>#REF!</v>
      </c>
      <c r="BM99" s="57" t="e">
        <f t="shared" si="67"/>
        <v>#REF!</v>
      </c>
      <c r="BN99" s="57" t="e">
        <f t="shared" si="67"/>
        <v>#REF!</v>
      </c>
      <c r="BO99" s="57" t="e">
        <f t="shared" si="67"/>
        <v>#REF!</v>
      </c>
      <c r="BP99" s="57" t="e">
        <f t="shared" si="67"/>
        <v>#REF!</v>
      </c>
      <c r="BQ99" s="57" t="e">
        <f t="shared" si="67"/>
        <v>#REF!</v>
      </c>
      <c r="BR99" s="57" t="e">
        <f t="shared" si="67"/>
        <v>#REF!</v>
      </c>
      <c r="BS99" s="57" t="e">
        <f t="shared" si="67"/>
        <v>#REF!</v>
      </c>
      <c r="BT99" s="57" t="e">
        <f t="shared" si="67"/>
        <v>#REF!</v>
      </c>
      <c r="BU99" s="57" t="e">
        <f t="shared" si="67"/>
        <v>#REF!</v>
      </c>
      <c r="BV99" s="57" t="e">
        <f t="shared" si="67"/>
        <v>#REF!</v>
      </c>
      <c r="BW99" s="57" t="e">
        <f t="shared" si="67"/>
        <v>#REF!</v>
      </c>
      <c r="BX99" s="57" t="e">
        <f t="shared" si="67"/>
        <v>#REF!</v>
      </c>
      <c r="BY99" s="57" t="e">
        <f t="shared" si="67"/>
        <v>#REF!</v>
      </c>
      <c r="BZ99" s="57" t="e">
        <f t="shared" si="67"/>
        <v>#REF!</v>
      </c>
      <c r="CA99" s="57" t="e">
        <f t="shared" si="67"/>
        <v>#REF!</v>
      </c>
      <c r="CB99" s="57" t="e">
        <f t="shared" si="67"/>
        <v>#REF!</v>
      </c>
      <c r="CC99" s="57" t="e">
        <f t="shared" si="67"/>
        <v>#REF!</v>
      </c>
      <c r="CD99" s="57" t="e">
        <f t="shared" si="67"/>
        <v>#REF!</v>
      </c>
    </row>
    <row r="100" spans="1:82"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43"/>
      <c r="AX100" s="43"/>
      <c r="AY100" s="43"/>
      <c r="AZ100" s="43"/>
      <c r="BA100" s="43"/>
      <c r="BB100" s="43"/>
      <c r="BC100" s="43"/>
      <c r="BD100" s="43"/>
      <c r="BE100" s="43"/>
      <c r="BF100" s="43"/>
      <c r="BG100" s="43"/>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row>
    <row r="101" spans="1:82"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5"/>
        <v>#REF!</v>
      </c>
      <c r="AO101" s="43" t="e">
        <f t="shared" si="65"/>
        <v>#REF!</v>
      </c>
      <c r="AP101" s="43" t="e">
        <f t="shared" si="65"/>
        <v>#REF!</v>
      </c>
      <c r="AQ101" s="43" t="e">
        <f t="shared" si="65"/>
        <v>#REF!</v>
      </c>
      <c r="AR101" s="43" t="e">
        <f t="shared" si="65"/>
        <v>#REF!</v>
      </c>
      <c r="AS101" s="43" t="e">
        <f t="shared" si="65"/>
        <v>#REF!</v>
      </c>
      <c r="AT101" s="43" t="e">
        <f t="shared" si="65"/>
        <v>#REF!</v>
      </c>
      <c r="AU101" s="43" t="e">
        <f t="shared" si="65"/>
        <v>#REF!</v>
      </c>
      <c r="AV101" s="43" t="e">
        <f t="shared" si="65"/>
        <v>#REF!</v>
      </c>
      <c r="AW101" s="43" t="e">
        <f t="shared" si="54"/>
        <v>#REF!</v>
      </c>
      <c r="AX101" s="43" t="e">
        <f t="shared" si="54"/>
        <v>#REF!</v>
      </c>
      <c r="AY101" s="43" t="e">
        <f t="shared" si="54"/>
        <v>#REF!</v>
      </c>
      <c r="AZ101" s="43" t="e">
        <f t="shared" si="54"/>
        <v>#REF!</v>
      </c>
      <c r="BA101" s="43" t="e">
        <f t="shared" si="54"/>
        <v>#REF!</v>
      </c>
      <c r="BB101" s="43" t="e">
        <f t="shared" si="54"/>
        <v>#REF!</v>
      </c>
      <c r="BC101" s="43" t="e">
        <f t="shared" si="54"/>
        <v>#REF!</v>
      </c>
      <c r="BD101" s="43" t="e">
        <f t="shared" si="54"/>
        <v>#REF!</v>
      </c>
      <c r="BE101" s="43" t="e">
        <f t="shared" si="54"/>
        <v>#REF!</v>
      </c>
      <c r="BF101" s="43" t="e">
        <f t="shared" si="54"/>
        <v>#REF!</v>
      </c>
      <c r="BG101" s="43" t="e">
        <f t="shared" si="54"/>
        <v>#REF!</v>
      </c>
      <c r="BH101" s="57" t="e">
        <f>BH21*0.85*0.9</f>
        <v>#REF!</v>
      </c>
      <c r="BI101" s="57" t="e">
        <f t="shared" si="51"/>
        <v>#REF!</v>
      </c>
      <c r="BJ101" s="57" t="e">
        <f t="shared" si="51"/>
        <v>#REF!</v>
      </c>
      <c r="BK101" s="57" t="e">
        <f t="shared" si="51"/>
        <v>#REF!</v>
      </c>
      <c r="BL101" s="57" t="e">
        <f t="shared" ref="BL101:CD101" si="68">BL21*0.85*0.9</f>
        <v>#REF!</v>
      </c>
      <c r="BM101" s="57" t="e">
        <f t="shared" si="68"/>
        <v>#REF!</v>
      </c>
      <c r="BN101" s="57" t="e">
        <f t="shared" si="68"/>
        <v>#REF!</v>
      </c>
      <c r="BO101" s="57" t="e">
        <f t="shared" si="68"/>
        <v>#REF!</v>
      </c>
      <c r="BP101" s="57" t="e">
        <f t="shared" si="68"/>
        <v>#REF!</v>
      </c>
      <c r="BQ101" s="57" t="e">
        <f t="shared" si="68"/>
        <v>#REF!</v>
      </c>
      <c r="BR101" s="57" t="e">
        <f t="shared" si="68"/>
        <v>#REF!</v>
      </c>
      <c r="BS101" s="57" t="e">
        <f t="shared" si="68"/>
        <v>#REF!</v>
      </c>
      <c r="BT101" s="57" t="e">
        <f t="shared" si="68"/>
        <v>#REF!</v>
      </c>
      <c r="BU101" s="57" t="e">
        <f t="shared" si="68"/>
        <v>#REF!</v>
      </c>
      <c r="BV101" s="57" t="e">
        <f t="shared" si="68"/>
        <v>#REF!</v>
      </c>
      <c r="BW101" s="57" t="e">
        <f t="shared" si="68"/>
        <v>#REF!</v>
      </c>
      <c r="BX101" s="57" t="e">
        <f t="shared" si="68"/>
        <v>#REF!</v>
      </c>
      <c r="BY101" s="57" t="e">
        <f t="shared" si="68"/>
        <v>#REF!</v>
      </c>
      <c r="BZ101" s="57" t="e">
        <f t="shared" si="68"/>
        <v>#REF!</v>
      </c>
      <c r="CA101" s="57" t="e">
        <f t="shared" si="68"/>
        <v>#REF!</v>
      </c>
      <c r="CB101" s="57" t="e">
        <f t="shared" si="68"/>
        <v>#REF!</v>
      </c>
      <c r="CC101" s="57" t="e">
        <f t="shared" si="68"/>
        <v>#REF!</v>
      </c>
      <c r="CD101" s="57" t="e">
        <f t="shared" si="68"/>
        <v>#REF!</v>
      </c>
    </row>
    <row r="102" spans="1:82"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43"/>
      <c r="AX102" s="43"/>
      <c r="AY102" s="43"/>
      <c r="AZ102" s="43"/>
      <c r="BA102" s="43"/>
      <c r="BB102" s="43"/>
      <c r="BC102" s="43"/>
      <c r="BD102" s="43"/>
      <c r="BE102" s="43"/>
      <c r="BF102" s="43"/>
      <c r="BG102" s="43"/>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row>
    <row r="103" spans="1:82" x14ac:dyDescent="0.2">
      <c r="A103" s="52" t="s">
        <v>14</v>
      </c>
      <c r="B103" s="84"/>
      <c r="C103" s="84"/>
      <c r="D103" s="84"/>
      <c r="E103" s="84"/>
      <c r="AN103" s="53" t="e">
        <f t="shared" si="65"/>
        <v>#REF!</v>
      </c>
      <c r="AO103" s="43" t="e">
        <f t="shared" si="65"/>
        <v>#REF!</v>
      </c>
      <c r="AP103" s="43" t="e">
        <f t="shared" si="65"/>
        <v>#REF!</v>
      </c>
      <c r="AQ103" s="43" t="e">
        <f t="shared" si="65"/>
        <v>#REF!</v>
      </c>
      <c r="AR103" s="43" t="e">
        <f t="shared" si="65"/>
        <v>#REF!</v>
      </c>
      <c r="AS103" s="43" t="e">
        <f t="shared" si="65"/>
        <v>#REF!</v>
      </c>
      <c r="AT103" s="43" t="e">
        <f t="shared" si="65"/>
        <v>#REF!</v>
      </c>
      <c r="AU103" s="43" t="e">
        <f t="shared" si="65"/>
        <v>#REF!</v>
      </c>
      <c r="AV103" s="43" t="e">
        <f t="shared" si="65"/>
        <v>#REF!</v>
      </c>
      <c r="AW103" s="43" t="e">
        <f t="shared" ref="AW103:BG105" si="69">AW23*0.9*0.9</f>
        <v>#REF!</v>
      </c>
      <c r="AX103" s="43" t="e">
        <f t="shared" si="69"/>
        <v>#REF!</v>
      </c>
      <c r="AY103" s="43" t="e">
        <f t="shared" si="69"/>
        <v>#REF!</v>
      </c>
      <c r="AZ103" s="43" t="e">
        <f t="shared" si="69"/>
        <v>#REF!</v>
      </c>
      <c r="BA103" s="43" t="e">
        <f t="shared" si="69"/>
        <v>#REF!</v>
      </c>
      <c r="BB103" s="43" t="e">
        <f t="shared" si="69"/>
        <v>#REF!</v>
      </c>
      <c r="BC103" s="43" t="e">
        <f t="shared" si="69"/>
        <v>#REF!</v>
      </c>
      <c r="BD103" s="43" t="e">
        <f t="shared" si="69"/>
        <v>#REF!</v>
      </c>
      <c r="BE103" s="43" t="e">
        <f t="shared" si="69"/>
        <v>#REF!</v>
      </c>
      <c r="BF103" s="43" t="e">
        <f t="shared" si="69"/>
        <v>#REF!</v>
      </c>
      <c r="BG103" s="43" t="e">
        <f t="shared" si="69"/>
        <v>#REF!</v>
      </c>
      <c r="BH103" s="57" t="e">
        <f>BH23*0.85*0.9</f>
        <v>#REF!</v>
      </c>
      <c r="BI103" s="57" t="e">
        <f t="shared" ref="BI103:BK105" si="70">BI23*0.85*0.9</f>
        <v>#REF!</v>
      </c>
      <c r="BJ103" s="57" t="e">
        <f t="shared" si="70"/>
        <v>#REF!</v>
      </c>
      <c r="BK103" s="57" t="e">
        <f t="shared" si="70"/>
        <v>#REF!</v>
      </c>
      <c r="BL103" s="57" t="e">
        <f t="shared" ref="BL103:CD103" si="71">BL23*0.85*0.9</f>
        <v>#REF!</v>
      </c>
      <c r="BM103" s="57" t="e">
        <f t="shared" si="71"/>
        <v>#REF!</v>
      </c>
      <c r="BN103" s="57" t="e">
        <f t="shared" si="71"/>
        <v>#REF!</v>
      </c>
      <c r="BO103" s="57" t="e">
        <f t="shared" si="71"/>
        <v>#REF!</v>
      </c>
      <c r="BP103" s="57" t="e">
        <f t="shared" si="71"/>
        <v>#REF!</v>
      </c>
      <c r="BQ103" s="57" t="e">
        <f t="shared" si="71"/>
        <v>#REF!</v>
      </c>
      <c r="BR103" s="57" t="e">
        <f t="shared" si="71"/>
        <v>#REF!</v>
      </c>
      <c r="BS103" s="57" t="e">
        <f t="shared" si="71"/>
        <v>#REF!</v>
      </c>
      <c r="BT103" s="57" t="e">
        <f t="shared" si="71"/>
        <v>#REF!</v>
      </c>
      <c r="BU103" s="57" t="e">
        <f t="shared" si="71"/>
        <v>#REF!</v>
      </c>
      <c r="BV103" s="57" t="e">
        <f t="shared" si="71"/>
        <v>#REF!</v>
      </c>
      <c r="BW103" s="57" t="e">
        <f t="shared" si="71"/>
        <v>#REF!</v>
      </c>
      <c r="BX103" s="57" t="e">
        <f t="shared" si="71"/>
        <v>#REF!</v>
      </c>
      <c r="BY103" s="57" t="e">
        <f t="shared" si="71"/>
        <v>#REF!</v>
      </c>
      <c r="BZ103" s="57" t="e">
        <f t="shared" si="71"/>
        <v>#REF!</v>
      </c>
      <c r="CA103" s="57" t="e">
        <f t="shared" si="71"/>
        <v>#REF!</v>
      </c>
      <c r="CB103" s="57" t="e">
        <f t="shared" si="71"/>
        <v>#REF!</v>
      </c>
      <c r="CC103" s="57" t="e">
        <f t="shared" si="71"/>
        <v>#REF!</v>
      </c>
      <c r="CD103" s="57" t="e">
        <f t="shared" si="71"/>
        <v>#REF!</v>
      </c>
    </row>
    <row r="104" spans="1:82" x14ac:dyDescent="0.2">
      <c r="A104" s="145" t="s">
        <v>70</v>
      </c>
      <c r="B104" s="84"/>
      <c r="C104" s="84"/>
      <c r="D104" s="84"/>
      <c r="E104" s="84"/>
      <c r="AN104" s="34"/>
      <c r="AO104" s="43"/>
      <c r="AP104" s="43"/>
      <c r="AQ104" s="43"/>
      <c r="AR104" s="43"/>
      <c r="AS104" s="43"/>
      <c r="AT104" s="43"/>
      <c r="AU104" s="43"/>
      <c r="AV104" s="43"/>
      <c r="AW104" s="43"/>
      <c r="AX104" s="43"/>
      <c r="AY104" s="43"/>
      <c r="AZ104" s="43"/>
      <c r="BA104" s="43"/>
      <c r="BB104" s="43"/>
      <c r="BC104" s="43"/>
      <c r="BD104" s="43"/>
      <c r="BE104" s="43"/>
      <c r="BF104" s="43"/>
      <c r="BG104" s="43"/>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row>
    <row r="105" spans="1:82" x14ac:dyDescent="0.2">
      <c r="A105" s="52" t="s">
        <v>13</v>
      </c>
      <c r="B105" s="84"/>
      <c r="C105" s="84"/>
      <c r="D105" s="84"/>
      <c r="E105" s="84"/>
      <c r="AN105" s="53" t="e">
        <f t="shared" si="65"/>
        <v>#REF!</v>
      </c>
      <c r="AO105" s="43" t="e">
        <f t="shared" si="65"/>
        <v>#REF!</v>
      </c>
      <c r="AP105" s="43" t="e">
        <f t="shared" si="65"/>
        <v>#REF!</v>
      </c>
      <c r="AQ105" s="43" t="e">
        <f t="shared" si="65"/>
        <v>#REF!</v>
      </c>
      <c r="AR105" s="43" t="e">
        <f t="shared" si="65"/>
        <v>#REF!</v>
      </c>
      <c r="AS105" s="43" t="e">
        <f t="shared" si="65"/>
        <v>#REF!</v>
      </c>
      <c r="AT105" s="43" t="e">
        <f t="shared" si="65"/>
        <v>#REF!</v>
      </c>
      <c r="AU105" s="43" t="e">
        <f t="shared" si="65"/>
        <v>#REF!</v>
      </c>
      <c r="AV105" s="43" t="e">
        <f t="shared" si="65"/>
        <v>#REF!</v>
      </c>
      <c r="AW105" s="43" t="e">
        <f t="shared" si="69"/>
        <v>#REF!</v>
      </c>
      <c r="AX105" s="43" t="e">
        <f t="shared" si="69"/>
        <v>#REF!</v>
      </c>
      <c r="AY105" s="43" t="e">
        <f t="shared" si="69"/>
        <v>#REF!</v>
      </c>
      <c r="AZ105" s="43" t="e">
        <f t="shared" si="69"/>
        <v>#REF!</v>
      </c>
      <c r="BA105" s="43" t="e">
        <f t="shared" si="69"/>
        <v>#REF!</v>
      </c>
      <c r="BB105" s="43" t="e">
        <f t="shared" si="69"/>
        <v>#REF!</v>
      </c>
      <c r="BC105" s="43" t="e">
        <f t="shared" si="69"/>
        <v>#REF!</v>
      </c>
      <c r="BD105" s="43" t="e">
        <f t="shared" si="69"/>
        <v>#REF!</v>
      </c>
      <c r="BE105" s="43" t="e">
        <f t="shared" si="69"/>
        <v>#REF!</v>
      </c>
      <c r="BF105" s="43" t="e">
        <f t="shared" si="69"/>
        <v>#REF!</v>
      </c>
      <c r="BG105" s="43" t="e">
        <f t="shared" si="69"/>
        <v>#REF!</v>
      </c>
      <c r="BH105" s="57" t="e">
        <f>BH25*0.85*0.9</f>
        <v>#REF!</v>
      </c>
      <c r="BI105" s="57" t="e">
        <f t="shared" si="70"/>
        <v>#REF!</v>
      </c>
      <c r="BJ105" s="57" t="e">
        <f t="shared" si="70"/>
        <v>#REF!</v>
      </c>
      <c r="BK105" s="57" t="e">
        <f t="shared" si="70"/>
        <v>#REF!</v>
      </c>
      <c r="BL105" s="57" t="e">
        <f t="shared" ref="BL105:CD105" si="72">BL25*0.85*0.9</f>
        <v>#REF!</v>
      </c>
      <c r="BM105" s="57" t="e">
        <f t="shared" si="72"/>
        <v>#REF!</v>
      </c>
      <c r="BN105" s="57" t="e">
        <f t="shared" si="72"/>
        <v>#REF!</v>
      </c>
      <c r="BO105" s="57" t="e">
        <f t="shared" si="72"/>
        <v>#REF!</v>
      </c>
      <c r="BP105" s="57" t="e">
        <f t="shared" si="72"/>
        <v>#REF!</v>
      </c>
      <c r="BQ105" s="57" t="e">
        <f t="shared" si="72"/>
        <v>#REF!</v>
      </c>
      <c r="BR105" s="57" t="e">
        <f t="shared" si="72"/>
        <v>#REF!</v>
      </c>
      <c r="BS105" s="57" t="e">
        <f t="shared" si="72"/>
        <v>#REF!</v>
      </c>
      <c r="BT105" s="57" t="e">
        <f t="shared" si="72"/>
        <v>#REF!</v>
      </c>
      <c r="BU105" s="57" t="e">
        <f t="shared" si="72"/>
        <v>#REF!</v>
      </c>
      <c r="BV105" s="57" t="e">
        <f t="shared" si="72"/>
        <v>#REF!</v>
      </c>
      <c r="BW105" s="57" t="e">
        <f t="shared" si="72"/>
        <v>#REF!</v>
      </c>
      <c r="BX105" s="57" t="e">
        <f t="shared" si="72"/>
        <v>#REF!</v>
      </c>
      <c r="BY105" s="57" t="e">
        <f t="shared" si="72"/>
        <v>#REF!</v>
      </c>
      <c r="BZ105" s="57" t="e">
        <f t="shared" si="72"/>
        <v>#REF!</v>
      </c>
      <c r="CA105" s="57" t="e">
        <f t="shared" si="72"/>
        <v>#REF!</v>
      </c>
      <c r="CB105" s="57" t="e">
        <f t="shared" si="72"/>
        <v>#REF!</v>
      </c>
      <c r="CC105" s="57" t="e">
        <f t="shared" si="72"/>
        <v>#REF!</v>
      </c>
      <c r="CD105" s="57" t="e">
        <f t="shared" si="72"/>
        <v>#REF!</v>
      </c>
    </row>
    <row r="106" spans="1:82" x14ac:dyDescent="0.2">
      <c r="A106" s="96" t="s">
        <v>81</v>
      </c>
      <c r="B106" s="84"/>
      <c r="C106" s="84"/>
      <c r="D106" s="84"/>
      <c r="E106" s="84"/>
    </row>
    <row r="107" spans="1:82" ht="60" x14ac:dyDescent="0.2">
      <c r="A107" s="76" t="s">
        <v>96</v>
      </c>
      <c r="B107" s="84"/>
      <c r="C107" s="84"/>
      <c r="D107" s="84"/>
      <c r="E107" s="84"/>
    </row>
    <row r="109" spans="1:82"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2"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93"/>
  <sheetViews>
    <sheetView workbookViewId="0">
      <pane xSplit="1" ySplit="4" topLeftCell="I5" activePane="bottomRight" state="frozen"/>
      <selection pane="topRight" activeCell="B1" sqref="B1"/>
      <selection pane="bottomLeft" activeCell="A5" sqref="A5"/>
      <selection pane="bottomRight" activeCell="BC55" sqref="BC55"/>
    </sheetView>
  </sheetViews>
  <sheetFormatPr defaultColWidth="9.7109375" defaultRowHeight="12.75" x14ac:dyDescent="0.2"/>
  <cols>
    <col min="1" max="1" width="43.140625" style="32" customWidth="1"/>
    <col min="2" max="8" width="0" style="32" hidden="1" customWidth="1"/>
    <col min="9" max="16384" width="9.7109375" style="32"/>
  </cols>
  <sheetData>
    <row r="1" spans="1:55" x14ac:dyDescent="0.2">
      <c r="A1" s="63" t="s">
        <v>61</v>
      </c>
    </row>
    <row r="2" spans="1:55" x14ac:dyDescent="0.2">
      <c r="A2" s="11" t="s">
        <v>51</v>
      </c>
    </row>
    <row r="3" spans="1:55" s="33" customFormat="1" ht="26.25" customHeight="1" x14ac:dyDescent="0.2">
      <c r="A3" s="64" t="s">
        <v>97</v>
      </c>
      <c r="B3" s="113" t="e">
        <f>'BAR BB| Open rates'!#REF!</f>
        <v>#REF!</v>
      </c>
      <c r="C3" s="113" t="e">
        <f>'BAR BB| Open rates'!#REF!</f>
        <v>#REF!</v>
      </c>
      <c r="D3" s="113" t="e">
        <f>'BAR BB| Open rates'!#REF!</f>
        <v>#REF!</v>
      </c>
      <c r="E3" s="113" t="e">
        <f>'BAR BB| Open rates'!#REF!</f>
        <v>#REF!</v>
      </c>
      <c r="F3" s="113">
        <f>'BAR BB| Open rates'!B3</f>
        <v>45772</v>
      </c>
      <c r="G3" s="113">
        <f>'BAR BB| Open rates'!C3</f>
        <v>45773</v>
      </c>
      <c r="H3" s="113">
        <f>'BAR BB| Open rates'!D3</f>
        <v>45774</v>
      </c>
      <c r="I3" s="113">
        <f>'BAR BB| Open rates'!E3</f>
        <v>45778</v>
      </c>
      <c r="J3" s="113">
        <f>'BAR BB| Open rates'!F3</f>
        <v>45781</v>
      </c>
      <c r="K3" s="113">
        <f>'BAR BB| Open rates'!G3</f>
        <v>45782</v>
      </c>
      <c r="L3" s="113">
        <f>'BAR BB| Open rates'!H3</f>
        <v>45785</v>
      </c>
      <c r="M3" s="113">
        <f>'BAR BB| Open rates'!I3</f>
        <v>45787</v>
      </c>
      <c r="N3" s="113">
        <f>'BAR BB| Open rates'!J3</f>
        <v>45788</v>
      </c>
      <c r="O3" s="113">
        <f>'BAR BB| Open rates'!K3</f>
        <v>45793</v>
      </c>
      <c r="P3" s="113">
        <f>'BAR BB| Open rates'!L3</f>
        <v>45795</v>
      </c>
      <c r="Q3" s="113">
        <f>'BAR BB| Open rates'!M3</f>
        <v>45799</v>
      </c>
      <c r="R3" s="113">
        <f>'BAR BB| Open rates'!N3</f>
        <v>45802</v>
      </c>
      <c r="S3" s="113">
        <f>'BAR BB| Open rates'!O3</f>
        <v>45807</v>
      </c>
      <c r="T3" s="113">
        <f>'BAR BB| Open rates'!P3</f>
        <v>45809</v>
      </c>
      <c r="U3" s="113">
        <f>'BAR BB| Open rates'!Q3</f>
        <v>45810</v>
      </c>
      <c r="V3" s="113">
        <f>'BAR BB| Open rates'!R3</f>
        <v>45816</v>
      </c>
      <c r="W3" s="113">
        <f>'BAR BB| Open rates'!S3</f>
        <v>45821</v>
      </c>
      <c r="X3" s="113">
        <f>'BAR BB| Open rates'!T3</f>
        <v>45823</v>
      </c>
      <c r="Y3" s="113">
        <f>'BAR BB| Open rates'!U3</f>
        <v>45828</v>
      </c>
      <c r="Z3" s="113">
        <f>'BAR BB| Open rates'!V3</f>
        <v>45831</v>
      </c>
      <c r="AA3" s="113">
        <f>'BAR BB| Open rates'!W3</f>
        <v>45832</v>
      </c>
      <c r="AB3" s="113">
        <f>'BAR BB| Open rates'!X3</f>
        <v>45835</v>
      </c>
      <c r="AC3" s="113">
        <f>'BAR BB| Open rates'!Y3</f>
        <v>45836</v>
      </c>
      <c r="AD3" s="113">
        <f>'BAR BB| Open rates'!Z3</f>
        <v>45837</v>
      </c>
      <c r="AE3" s="113">
        <f>'BAR BB| Open rates'!AA3</f>
        <v>45839</v>
      </c>
      <c r="AF3" s="113">
        <f>'BAR BB| Open rates'!AB3</f>
        <v>45842</v>
      </c>
      <c r="AG3" s="113">
        <f>'BAR BB| Open rates'!AC3</f>
        <v>45844</v>
      </c>
      <c r="AH3" s="113">
        <f>'BAR BB| Open rates'!AD3</f>
        <v>45849</v>
      </c>
      <c r="AI3" s="113">
        <f>'BAR BB| Open rates'!AE3</f>
        <v>45851</v>
      </c>
      <c r="AJ3" s="113">
        <f>'BAR BB| Open rates'!AF3</f>
        <v>45856</v>
      </c>
      <c r="AK3" s="113">
        <f>'BAR BB| Open rates'!AG3</f>
        <v>45858</v>
      </c>
      <c r="AL3" s="113">
        <f>'BAR BB| Open rates'!AH3</f>
        <v>45863</v>
      </c>
      <c r="AM3" s="113">
        <f>'BAR BB| Open rates'!AI3</f>
        <v>45865</v>
      </c>
      <c r="AN3" s="113">
        <f>'BAR BB| Open rates'!AJ3</f>
        <v>45870</v>
      </c>
      <c r="AO3" s="113">
        <f>'BAR BB| Open rates'!AK3</f>
        <v>45873</v>
      </c>
      <c r="AP3" s="113">
        <f>'BAR BB| Open rates'!AL3</f>
        <v>45879</v>
      </c>
      <c r="AQ3" s="113">
        <f>'BAR BB| Open rates'!AM3</f>
        <v>45884</v>
      </c>
      <c r="AR3" s="113">
        <f>'BAR BB| Open rates'!AN3</f>
        <v>45886</v>
      </c>
      <c r="AS3" s="113">
        <f>'BAR BB| Open rates'!AO3</f>
        <v>45891</v>
      </c>
      <c r="AT3" s="113">
        <f>'BAR BB| Open rates'!AP3</f>
        <v>45893</v>
      </c>
      <c r="AU3" s="113">
        <f>'BAR BB| Open rates'!AQ3</f>
        <v>45901</v>
      </c>
      <c r="AV3" s="113">
        <f>'BAR BB| Open rates'!AR3</f>
        <v>45905</v>
      </c>
      <c r="AW3" s="113">
        <f>'BAR BB| Open rates'!AS3</f>
        <v>45907</v>
      </c>
      <c r="AX3" s="113">
        <f>'BAR BB| Open rates'!AT3</f>
        <v>45912</v>
      </c>
      <c r="AY3" s="113">
        <f>'BAR BB| Open rates'!AU3</f>
        <v>45914</v>
      </c>
      <c r="AZ3" s="113">
        <f>'BAR BB| Open rates'!AV3</f>
        <v>45919</v>
      </c>
      <c r="BA3" s="113">
        <f>'BAR BB| Open rates'!AW3</f>
        <v>45921</v>
      </c>
      <c r="BB3" s="113">
        <f>'BAR BB| Open rates'!AX3</f>
        <v>45926</v>
      </c>
      <c r="BC3" s="113">
        <f>'BAR BB| Open rates'!AY3</f>
        <v>45928</v>
      </c>
    </row>
    <row r="4" spans="1:55" s="33" customFormat="1" ht="26.25" customHeight="1" x14ac:dyDescent="0.2">
      <c r="A4" s="104"/>
      <c r="B4" s="115" t="e">
        <f>'BAR BB| Open rates'!#REF!</f>
        <v>#REF!</v>
      </c>
      <c r="C4" s="115" t="e">
        <f>'BAR BB| Open rates'!#REF!</f>
        <v>#REF!</v>
      </c>
      <c r="D4" s="115" t="e">
        <f>'BAR BB| Open rates'!#REF!</f>
        <v>#REF!</v>
      </c>
      <c r="E4" s="115" t="e">
        <f>'BAR BB| Open rates'!#REF!</f>
        <v>#REF!</v>
      </c>
      <c r="F4" s="115">
        <f>'BAR BB| Open rates'!B4</f>
        <v>45772</v>
      </c>
      <c r="G4" s="115">
        <f>'BAR BB| Open rates'!C4</f>
        <v>45773</v>
      </c>
      <c r="H4" s="115">
        <f>'BAR BB| Open rates'!D4</f>
        <v>45777</v>
      </c>
      <c r="I4" s="115">
        <f>'BAR BB| Open rates'!E4</f>
        <v>45780</v>
      </c>
      <c r="J4" s="115">
        <f>'BAR BB| Open rates'!F4</f>
        <v>45781</v>
      </c>
      <c r="K4" s="115">
        <f>'BAR BB| Open rates'!G4</f>
        <v>45784</v>
      </c>
      <c r="L4" s="115">
        <f>'BAR BB| Open rates'!H4</f>
        <v>45786</v>
      </c>
      <c r="M4" s="115">
        <f>'BAR BB| Open rates'!I4</f>
        <v>45787</v>
      </c>
      <c r="N4" s="115">
        <f>'BAR BB| Open rates'!J4</f>
        <v>45792</v>
      </c>
      <c r="O4" s="115">
        <f>'BAR BB| Open rates'!K4</f>
        <v>45794</v>
      </c>
      <c r="P4" s="115">
        <f>'BAR BB| Open rates'!L4</f>
        <v>45798</v>
      </c>
      <c r="Q4" s="115">
        <f>'BAR BB| Open rates'!M4</f>
        <v>45801</v>
      </c>
      <c r="R4" s="115">
        <f>'BAR BB| Open rates'!N4</f>
        <v>45806</v>
      </c>
      <c r="S4" s="115">
        <f>'BAR BB| Open rates'!O4</f>
        <v>45808</v>
      </c>
      <c r="T4" s="115">
        <f>'BAR BB| Open rates'!P4</f>
        <v>45809</v>
      </c>
      <c r="U4" s="115">
        <f>'BAR BB| Open rates'!Q4</f>
        <v>45815</v>
      </c>
      <c r="V4" s="115">
        <f>'BAR BB| Open rates'!R4</f>
        <v>45820</v>
      </c>
      <c r="W4" s="115">
        <f>'BAR BB| Open rates'!S4</f>
        <v>45822</v>
      </c>
      <c r="X4" s="115">
        <f>'BAR BB| Open rates'!T4</f>
        <v>45827</v>
      </c>
      <c r="Y4" s="115">
        <f>'BAR BB| Open rates'!U4</f>
        <v>45830</v>
      </c>
      <c r="Z4" s="115">
        <f>'BAR BB| Open rates'!V4</f>
        <v>45831</v>
      </c>
      <c r="AA4" s="115">
        <f>'BAR BB| Open rates'!W4</f>
        <v>45834</v>
      </c>
      <c r="AB4" s="115">
        <f>'BAR BB| Open rates'!X4</f>
        <v>45835</v>
      </c>
      <c r="AC4" s="115">
        <f>'BAR BB| Open rates'!Y4</f>
        <v>45836</v>
      </c>
      <c r="AD4" s="115">
        <f>'BAR BB| Open rates'!Z4</f>
        <v>45838</v>
      </c>
      <c r="AE4" s="115">
        <f>'BAR BB| Open rates'!AA4</f>
        <v>45841</v>
      </c>
      <c r="AF4" s="115">
        <f>'BAR BB| Open rates'!AB4</f>
        <v>45843</v>
      </c>
      <c r="AG4" s="115">
        <f>'BAR BB| Open rates'!AC4</f>
        <v>45848</v>
      </c>
      <c r="AH4" s="115">
        <f>'BAR BB| Open rates'!AD4</f>
        <v>45850</v>
      </c>
      <c r="AI4" s="115">
        <f>'BAR BB| Open rates'!AE4</f>
        <v>45855</v>
      </c>
      <c r="AJ4" s="115">
        <f>'BAR BB| Open rates'!AF4</f>
        <v>45857</v>
      </c>
      <c r="AK4" s="115">
        <f>'BAR BB| Open rates'!AG4</f>
        <v>45862</v>
      </c>
      <c r="AL4" s="115">
        <f>'BAR BB| Open rates'!AH4</f>
        <v>45864</v>
      </c>
      <c r="AM4" s="115">
        <f>'BAR BB| Open rates'!AI4</f>
        <v>45869</v>
      </c>
      <c r="AN4" s="115">
        <f>'BAR BB| Open rates'!AJ4</f>
        <v>45872</v>
      </c>
      <c r="AO4" s="115">
        <f>'BAR BB| Open rates'!AK4</f>
        <v>45878</v>
      </c>
      <c r="AP4" s="115">
        <f>'BAR BB| Open rates'!AL4</f>
        <v>45883</v>
      </c>
      <c r="AQ4" s="115">
        <f>'BAR BB| Open rates'!AM4</f>
        <v>45885</v>
      </c>
      <c r="AR4" s="115">
        <f>'BAR BB| Open rates'!AN4</f>
        <v>45890</v>
      </c>
      <c r="AS4" s="115">
        <f>'BAR BB| Open rates'!AO4</f>
        <v>45892</v>
      </c>
      <c r="AT4" s="115">
        <f>'BAR BB| Open rates'!AP4</f>
        <v>45900</v>
      </c>
      <c r="AU4" s="115">
        <f>'BAR BB| Open rates'!AQ4</f>
        <v>45904</v>
      </c>
      <c r="AV4" s="115">
        <f>'BAR BB| Open rates'!AR4</f>
        <v>45906</v>
      </c>
      <c r="AW4" s="115">
        <f>'BAR BB| Open rates'!AS4</f>
        <v>45911</v>
      </c>
      <c r="AX4" s="115">
        <f>'BAR BB| Open rates'!AT4</f>
        <v>45913</v>
      </c>
      <c r="AY4" s="115">
        <f>'BAR BB| Open rates'!AU4</f>
        <v>45918</v>
      </c>
      <c r="AZ4" s="115">
        <f>'BAR BB| Open rates'!AV4</f>
        <v>45920</v>
      </c>
      <c r="BA4" s="115">
        <f>'BAR BB| Open rates'!AW4</f>
        <v>45925</v>
      </c>
      <c r="BB4" s="115">
        <f>'BAR BB| Open rates'!AX4</f>
        <v>45927</v>
      </c>
      <c r="BC4" s="115">
        <f>'BAR BB| Open rates'!AY4</f>
        <v>45930</v>
      </c>
    </row>
    <row r="5" spans="1:55" s="36" customFormat="1" ht="12" customHeight="1" x14ac:dyDescent="0.2">
      <c r="A5" s="184" t="s">
        <v>63</v>
      </c>
    </row>
    <row r="6" spans="1:55" s="36" customFormat="1" ht="12" customHeight="1" x14ac:dyDescent="0.2">
      <c r="A6" s="183">
        <v>1</v>
      </c>
      <c r="B6" s="57" t="e">
        <f>'BAR BB| Open rates'!#REF!*0.87*0.9</f>
        <v>#REF!</v>
      </c>
      <c r="C6" s="57" t="e">
        <f>'BAR BB| Open rates'!#REF!*0.87*0.9</f>
        <v>#REF!</v>
      </c>
      <c r="D6" s="57" t="e">
        <f>'BAR BB| Open rates'!#REF!*0.87*0.9</f>
        <v>#REF!</v>
      </c>
      <c r="E6" s="57" t="e">
        <f>'BAR BB| Open rates'!#REF!*0.87*0.9</f>
        <v>#REF!</v>
      </c>
      <c r="F6" s="57">
        <f>'BAR BB| Open rates'!B6*0.87*0.9</f>
        <v>9317.7000000000007</v>
      </c>
      <c r="G6" s="57">
        <f>'BAR BB| Open rates'!C6*0.87*0.9</f>
        <v>9317.7000000000007</v>
      </c>
      <c r="H6" s="57">
        <f>'BAR BB| Open rates'!D6*0.87*0.9</f>
        <v>9317.7000000000007</v>
      </c>
      <c r="I6" s="57">
        <f>'BAR BB| Open rates'!E6*0.87*0.9</f>
        <v>23333.4</v>
      </c>
      <c r="J6" s="57">
        <f>'BAR BB| Open rates'!F6*0.87*0.9</f>
        <v>17069.400000000001</v>
      </c>
      <c r="K6" s="57">
        <f>'BAR BB| Open rates'!G6*0.87*0.9</f>
        <v>14720.4</v>
      </c>
      <c r="L6" s="57">
        <f>'BAR BB| Open rates'!H6*0.87*0.9</f>
        <v>17069.400000000001</v>
      </c>
      <c r="M6" s="57">
        <f>'BAR BB| Open rates'!I6*0.87*0.9</f>
        <v>14720.4</v>
      </c>
      <c r="N6" s="57">
        <f>'BAR BB| Open rates'!J6*0.87*0.9</f>
        <v>11666.7</v>
      </c>
      <c r="O6" s="57">
        <f>'BAR BB| Open rates'!K6*0.87*0.9</f>
        <v>11666.7</v>
      </c>
      <c r="P6" s="57">
        <f>'BAR BB| Open rates'!L6*0.87*0.9</f>
        <v>11666.7</v>
      </c>
      <c r="Q6" s="57">
        <f>'BAR BB| Open rates'!M6*0.87*0.9</f>
        <v>14720.4</v>
      </c>
      <c r="R6" s="57">
        <f>'BAR BB| Open rates'!N6*0.87*0.9</f>
        <v>12997.800000000001</v>
      </c>
      <c r="S6" s="57">
        <f>'BAR BB| Open rates'!O6*0.87*0.9</f>
        <v>14720.4</v>
      </c>
      <c r="T6" s="57">
        <f>'BAR BB| Open rates'!P6*0.87*0.9</f>
        <v>14720.4</v>
      </c>
      <c r="U6" s="57">
        <f>'BAR BB| Open rates'!Q6*0.87*0.9</f>
        <v>16286.4</v>
      </c>
      <c r="V6" s="57">
        <f>'BAR BB| Open rates'!R6*0.87*0.9</f>
        <v>14720.4</v>
      </c>
      <c r="W6" s="57">
        <f>'BAR BB| Open rates'!S6*0.87*0.9</f>
        <v>16286.4</v>
      </c>
      <c r="X6" s="57">
        <f>'BAR BB| Open rates'!T6*0.87*0.9</f>
        <v>14720.4</v>
      </c>
      <c r="Y6" s="57">
        <f>'BAR BB| Open rates'!U6*0.87*0.9</f>
        <v>12997.800000000001</v>
      </c>
      <c r="Z6" s="57">
        <f>'BAR BB| Open rates'!V6*0.87*0.9</f>
        <v>31868.100000000002</v>
      </c>
      <c r="AA6" s="57">
        <f>'BAR BB| Open rates'!W6*0.87*0.9</f>
        <v>37349.1</v>
      </c>
      <c r="AB6" s="57">
        <f>'BAR BB| Open rates'!X6*0.87*0.9</f>
        <v>31868.100000000002</v>
      </c>
      <c r="AC6" s="57">
        <f>'BAR BB| Open rates'!Y6*0.87*0.9</f>
        <v>12997.800000000001</v>
      </c>
      <c r="AD6" s="57">
        <f>'BAR BB| Open rates'!Z6*0.87*0.9</f>
        <v>12997.800000000001</v>
      </c>
      <c r="AE6" s="57">
        <f>'BAR BB| Open rates'!AA6*0.87*0.9</f>
        <v>21767.4</v>
      </c>
      <c r="AF6" s="57">
        <f>'BAR BB| Open rates'!AB6*0.87*0.9</f>
        <v>24899.4</v>
      </c>
      <c r="AG6" s="57">
        <f>'BAR BB| Open rates'!AC6*0.87*0.9</f>
        <v>21767.4</v>
      </c>
      <c r="AH6" s="57">
        <f>'BAR BB| Open rates'!AD6*0.87*0.9</f>
        <v>24899.4</v>
      </c>
      <c r="AI6" s="57">
        <f>'BAR BB| Open rates'!AE6*0.87*0.9</f>
        <v>21767.4</v>
      </c>
      <c r="AJ6" s="57">
        <f>'BAR BB| Open rates'!AF6*0.87*0.9</f>
        <v>24899.4</v>
      </c>
      <c r="AK6" s="57">
        <f>'BAR BB| Open rates'!AG6*0.87*0.9</f>
        <v>21767.4</v>
      </c>
      <c r="AL6" s="57">
        <f>'BAR BB| Open rates'!AH6*0.87*0.9</f>
        <v>24899.4</v>
      </c>
      <c r="AM6" s="57">
        <f>'BAR BB| Open rates'!AI6*0.87*0.9</f>
        <v>21767.4</v>
      </c>
      <c r="AN6" s="57">
        <f>'BAR BB| Open rates'!AJ6*0.87*0.9</f>
        <v>23333.4</v>
      </c>
      <c r="AO6" s="57">
        <f>'BAR BB| Open rates'!AK6*0.87*0.9</f>
        <v>23333.4</v>
      </c>
      <c r="AP6" s="57">
        <f>'BAR BB| Open rates'!AL6*0.87*0.9</f>
        <v>20201.400000000001</v>
      </c>
      <c r="AQ6" s="57">
        <f>'BAR BB| Open rates'!AM6*0.87*0.9</f>
        <v>23333.4</v>
      </c>
      <c r="AR6" s="57">
        <f>'BAR BB| Open rates'!AN6*0.87*0.9</f>
        <v>20201.400000000001</v>
      </c>
      <c r="AS6" s="57">
        <f>'BAR BB| Open rates'!AO6*0.87*0.9</f>
        <v>23333.4</v>
      </c>
      <c r="AT6" s="57">
        <f>'BAR BB| Open rates'!AP6*0.87*0.9</f>
        <v>20201.400000000001</v>
      </c>
      <c r="AU6" s="57">
        <f>'BAR BB| Open rates'!AQ6*0.87*0.9</f>
        <v>14720.4</v>
      </c>
      <c r="AV6" s="57">
        <f>'BAR BB| Open rates'!AR6*0.87*0.9</f>
        <v>16286.4</v>
      </c>
      <c r="AW6" s="57">
        <f>'BAR BB| Open rates'!AS6*0.87*0.9</f>
        <v>14720.4</v>
      </c>
      <c r="AX6" s="57">
        <f>'BAR BB| Open rates'!AT6*0.87*0.9</f>
        <v>16286.4</v>
      </c>
      <c r="AY6" s="57">
        <f>'BAR BB| Open rates'!AU6*0.87*0.9</f>
        <v>14720.4</v>
      </c>
      <c r="AZ6" s="57">
        <f>'BAR BB| Open rates'!AV6*0.87*0.9</f>
        <v>16286.4</v>
      </c>
      <c r="BA6" s="57">
        <f>'BAR BB| Open rates'!AW6*0.87*0.9</f>
        <v>14720.4</v>
      </c>
      <c r="BB6" s="57">
        <f>'BAR BB| Open rates'!AX6*0.87*0.9</f>
        <v>16286.4</v>
      </c>
      <c r="BC6" s="57">
        <f>'BAR BB| Open rates'!AY6*0.87*0.9</f>
        <v>14720.4</v>
      </c>
    </row>
    <row r="7" spans="1:55" s="36" customFormat="1" ht="12" customHeight="1" x14ac:dyDescent="0.2">
      <c r="A7" s="183">
        <v>2</v>
      </c>
      <c r="B7" s="57" t="e">
        <f>'BAR BB| Open rates'!#REF!*0.87*0.9</f>
        <v>#REF!</v>
      </c>
      <c r="C7" s="57" t="e">
        <f>'BAR BB| Open rates'!#REF!*0.87*0.9</f>
        <v>#REF!</v>
      </c>
      <c r="D7" s="57" t="e">
        <f>'BAR BB| Open rates'!#REF!*0.87*0.9</f>
        <v>#REF!</v>
      </c>
      <c r="E7" s="57" t="e">
        <f>'BAR BB| Open rates'!#REF!*0.87*0.9</f>
        <v>#REF!</v>
      </c>
      <c r="F7" s="57">
        <f>'BAR BB| Open rates'!B7*0.87*0.9</f>
        <v>11275.2</v>
      </c>
      <c r="G7" s="57">
        <f>'BAR BB| Open rates'!C7*0.87*0.9</f>
        <v>11275.2</v>
      </c>
      <c r="H7" s="57">
        <f>'BAR BB| Open rates'!D7*0.87*0.9</f>
        <v>11275.2</v>
      </c>
      <c r="I7" s="57">
        <f>'BAR BB| Open rates'!E7*0.87*0.9</f>
        <v>25290.9</v>
      </c>
      <c r="J7" s="57">
        <f>'BAR BB| Open rates'!F7*0.87*0.9</f>
        <v>19026.900000000001</v>
      </c>
      <c r="K7" s="57">
        <f>'BAR BB| Open rates'!G7*0.87*0.9</f>
        <v>16677.900000000001</v>
      </c>
      <c r="L7" s="57">
        <f>'BAR BB| Open rates'!H7*0.87*0.9</f>
        <v>19026.900000000001</v>
      </c>
      <c r="M7" s="57">
        <f>'BAR BB| Open rates'!I7*0.87*0.9</f>
        <v>16677.900000000001</v>
      </c>
      <c r="N7" s="57">
        <f>'BAR BB| Open rates'!J7*0.87*0.9</f>
        <v>13624.2</v>
      </c>
      <c r="O7" s="57">
        <f>'BAR BB| Open rates'!K7*0.87*0.9</f>
        <v>13624.2</v>
      </c>
      <c r="P7" s="57">
        <f>'BAR BB| Open rates'!L7*0.87*0.9</f>
        <v>13624.2</v>
      </c>
      <c r="Q7" s="57">
        <f>'BAR BB| Open rates'!M7*0.87*0.9</f>
        <v>16677.900000000001</v>
      </c>
      <c r="R7" s="57">
        <f>'BAR BB| Open rates'!N7*0.87*0.9</f>
        <v>14955.300000000001</v>
      </c>
      <c r="S7" s="57">
        <f>'BAR BB| Open rates'!O7*0.87*0.9</f>
        <v>16677.900000000001</v>
      </c>
      <c r="T7" s="57">
        <f>'BAR BB| Open rates'!P7*0.87*0.9</f>
        <v>16677.900000000001</v>
      </c>
      <c r="U7" s="57">
        <f>'BAR BB| Open rates'!Q7*0.87*0.9</f>
        <v>18243.900000000001</v>
      </c>
      <c r="V7" s="57">
        <f>'BAR BB| Open rates'!R7*0.87*0.9</f>
        <v>16677.900000000001</v>
      </c>
      <c r="W7" s="57">
        <f>'BAR BB| Open rates'!S7*0.87*0.9</f>
        <v>18243.900000000001</v>
      </c>
      <c r="X7" s="57">
        <f>'BAR BB| Open rates'!T7*0.87*0.9</f>
        <v>16677.900000000001</v>
      </c>
      <c r="Y7" s="57">
        <f>'BAR BB| Open rates'!U7*0.87*0.9</f>
        <v>14955.300000000001</v>
      </c>
      <c r="Z7" s="57">
        <f>'BAR BB| Open rates'!V7*0.87*0.9</f>
        <v>33825.599999999999</v>
      </c>
      <c r="AA7" s="57">
        <f>'BAR BB| Open rates'!W7*0.87*0.9</f>
        <v>39306.6</v>
      </c>
      <c r="AB7" s="57">
        <f>'BAR BB| Open rates'!X7*0.87*0.9</f>
        <v>33825.599999999999</v>
      </c>
      <c r="AC7" s="57">
        <f>'BAR BB| Open rates'!Y7*0.87*0.9</f>
        <v>14955.300000000001</v>
      </c>
      <c r="AD7" s="57">
        <f>'BAR BB| Open rates'!Z7*0.87*0.9</f>
        <v>14955.300000000001</v>
      </c>
      <c r="AE7" s="57">
        <f>'BAR BB| Open rates'!AA7*0.87*0.9</f>
        <v>23724.9</v>
      </c>
      <c r="AF7" s="57">
        <f>'BAR BB| Open rates'!AB7*0.87*0.9</f>
        <v>26856.9</v>
      </c>
      <c r="AG7" s="57">
        <f>'BAR BB| Open rates'!AC7*0.87*0.9</f>
        <v>23724.9</v>
      </c>
      <c r="AH7" s="57">
        <f>'BAR BB| Open rates'!AD7*0.87*0.9</f>
        <v>26856.9</v>
      </c>
      <c r="AI7" s="57">
        <f>'BAR BB| Open rates'!AE7*0.87*0.9</f>
        <v>23724.9</v>
      </c>
      <c r="AJ7" s="57">
        <f>'BAR BB| Open rates'!AF7*0.87*0.9</f>
        <v>26856.9</v>
      </c>
      <c r="AK7" s="57">
        <f>'BAR BB| Open rates'!AG7*0.87*0.9</f>
        <v>23724.9</v>
      </c>
      <c r="AL7" s="57">
        <f>'BAR BB| Open rates'!AH7*0.87*0.9</f>
        <v>26856.9</v>
      </c>
      <c r="AM7" s="57">
        <f>'BAR BB| Open rates'!AI7*0.87*0.9</f>
        <v>23724.9</v>
      </c>
      <c r="AN7" s="57">
        <f>'BAR BB| Open rates'!AJ7*0.87*0.9</f>
        <v>25290.9</v>
      </c>
      <c r="AO7" s="57">
        <f>'BAR BB| Open rates'!AK7*0.87*0.9</f>
        <v>25290.9</v>
      </c>
      <c r="AP7" s="57">
        <f>'BAR BB| Open rates'!AL7*0.87*0.9</f>
        <v>22158.9</v>
      </c>
      <c r="AQ7" s="57">
        <f>'BAR BB| Open rates'!AM7*0.87*0.9</f>
        <v>25290.9</v>
      </c>
      <c r="AR7" s="57">
        <f>'BAR BB| Open rates'!AN7*0.87*0.9</f>
        <v>22158.9</v>
      </c>
      <c r="AS7" s="57">
        <f>'BAR BB| Open rates'!AO7*0.87*0.9</f>
        <v>25290.9</v>
      </c>
      <c r="AT7" s="57">
        <f>'BAR BB| Open rates'!AP7*0.87*0.9</f>
        <v>22158.9</v>
      </c>
      <c r="AU7" s="57">
        <f>'BAR BB| Open rates'!AQ7*0.87*0.9</f>
        <v>16677.900000000001</v>
      </c>
      <c r="AV7" s="57">
        <f>'BAR BB| Open rates'!AR7*0.87*0.9</f>
        <v>18243.900000000001</v>
      </c>
      <c r="AW7" s="57">
        <f>'BAR BB| Open rates'!AS7*0.87*0.9</f>
        <v>16677.900000000001</v>
      </c>
      <c r="AX7" s="57">
        <f>'BAR BB| Open rates'!AT7*0.87*0.9</f>
        <v>18243.900000000001</v>
      </c>
      <c r="AY7" s="57">
        <f>'BAR BB| Open rates'!AU7*0.87*0.9</f>
        <v>16677.900000000001</v>
      </c>
      <c r="AZ7" s="57">
        <f>'BAR BB| Open rates'!AV7*0.87*0.9</f>
        <v>18243.900000000001</v>
      </c>
      <c r="BA7" s="57">
        <f>'BAR BB| Open rates'!AW7*0.87*0.9</f>
        <v>16677.900000000001</v>
      </c>
      <c r="BB7" s="57">
        <f>'BAR BB| Open rates'!AX7*0.87*0.9</f>
        <v>18243.900000000001</v>
      </c>
      <c r="BC7" s="57">
        <f>'BAR BB| Open rates'!AY7*0.87*0.9</f>
        <v>16677.900000000001</v>
      </c>
    </row>
    <row r="8" spans="1:55"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row>
    <row r="9" spans="1:55" s="36" customFormat="1" ht="12" customHeight="1" x14ac:dyDescent="0.2">
      <c r="A9" s="237">
        <v>1</v>
      </c>
      <c r="B9" s="57" t="e">
        <f>'BAR BB| Open rates'!#REF!*0.87*0.9</f>
        <v>#REF!</v>
      </c>
      <c r="C9" s="57" t="e">
        <f>'BAR BB| Open rates'!#REF!*0.87*0.9</f>
        <v>#REF!</v>
      </c>
      <c r="D9" s="57" t="e">
        <f>'BAR BB| Open rates'!#REF!*0.87*0.9</f>
        <v>#REF!</v>
      </c>
      <c r="E9" s="57" t="e">
        <f>'BAR BB| Open rates'!#REF!*0.87*0.9</f>
        <v>#REF!</v>
      </c>
      <c r="F9" s="57">
        <f>'BAR BB| Open rates'!B9*0.87*0.9</f>
        <v>11666.7</v>
      </c>
      <c r="G9" s="57">
        <f>'BAR BB| Open rates'!C9*0.87*0.9</f>
        <v>11666.7</v>
      </c>
      <c r="H9" s="57">
        <f>'BAR BB| Open rates'!D9*0.87*0.9</f>
        <v>11666.7</v>
      </c>
      <c r="I9" s="57">
        <f>'BAR BB| Open rates'!E9*0.87*0.9</f>
        <v>25682.400000000001</v>
      </c>
      <c r="J9" s="57">
        <f>'BAR BB| Open rates'!F9*0.87*0.9</f>
        <v>19418.400000000001</v>
      </c>
      <c r="K9" s="57">
        <f>'BAR BB| Open rates'!G9*0.87*0.9</f>
        <v>17069.400000000001</v>
      </c>
      <c r="L9" s="57">
        <f>'BAR BB| Open rates'!H9*0.87*0.9</f>
        <v>19418.400000000001</v>
      </c>
      <c r="M9" s="57">
        <f>'BAR BB| Open rates'!I9*0.87*0.9</f>
        <v>17069.400000000001</v>
      </c>
      <c r="N9" s="57">
        <f>'BAR BB| Open rates'!J9*0.87*0.9</f>
        <v>14015.7</v>
      </c>
      <c r="O9" s="57">
        <f>'BAR BB| Open rates'!K9*0.87*0.9</f>
        <v>14015.7</v>
      </c>
      <c r="P9" s="57">
        <f>'BAR BB| Open rates'!L9*0.87*0.9</f>
        <v>14015.7</v>
      </c>
      <c r="Q9" s="57">
        <f>'BAR BB| Open rates'!M9*0.87*0.9</f>
        <v>17069.400000000001</v>
      </c>
      <c r="R9" s="57">
        <f>'BAR BB| Open rates'!N9*0.87*0.9</f>
        <v>15346.800000000001</v>
      </c>
      <c r="S9" s="57">
        <f>'BAR BB| Open rates'!O9*0.87*0.9</f>
        <v>17069.400000000001</v>
      </c>
      <c r="T9" s="57">
        <f>'BAR BB| Open rates'!P9*0.87*0.9</f>
        <v>17069.400000000001</v>
      </c>
      <c r="U9" s="57">
        <f>'BAR BB| Open rates'!Q9*0.87*0.9</f>
        <v>18635.400000000001</v>
      </c>
      <c r="V9" s="57">
        <f>'BAR BB| Open rates'!R9*0.87*0.9</f>
        <v>17069.400000000001</v>
      </c>
      <c r="W9" s="57">
        <f>'BAR BB| Open rates'!S9*0.87*0.9</f>
        <v>18635.400000000001</v>
      </c>
      <c r="X9" s="57">
        <f>'BAR BB| Open rates'!T9*0.87*0.9</f>
        <v>17069.400000000001</v>
      </c>
      <c r="Y9" s="57">
        <f>'BAR BB| Open rates'!U9*0.87*0.9</f>
        <v>15346.800000000001</v>
      </c>
      <c r="Z9" s="57">
        <f>'BAR BB| Open rates'!V9*0.87*0.9</f>
        <v>34217.1</v>
      </c>
      <c r="AA9" s="57">
        <f>'BAR BB| Open rates'!W9*0.87*0.9</f>
        <v>39698.1</v>
      </c>
      <c r="AB9" s="57">
        <f>'BAR BB| Open rates'!X9*0.87*0.9</f>
        <v>34217.1</v>
      </c>
      <c r="AC9" s="57">
        <f>'BAR BB| Open rates'!Y9*0.87*0.9</f>
        <v>15346.800000000001</v>
      </c>
      <c r="AD9" s="57">
        <f>'BAR BB| Open rates'!Z9*0.87*0.9</f>
        <v>15346.800000000001</v>
      </c>
      <c r="AE9" s="57">
        <f>'BAR BB| Open rates'!AA9*0.87*0.9</f>
        <v>24116.400000000001</v>
      </c>
      <c r="AF9" s="57">
        <f>'BAR BB| Open rates'!AB9*0.87*0.9</f>
        <v>27248.400000000001</v>
      </c>
      <c r="AG9" s="57">
        <f>'BAR BB| Open rates'!AC9*0.87*0.9</f>
        <v>24116.400000000001</v>
      </c>
      <c r="AH9" s="57">
        <f>'BAR BB| Open rates'!AD9*0.87*0.9</f>
        <v>27248.400000000001</v>
      </c>
      <c r="AI9" s="57">
        <f>'BAR BB| Open rates'!AE9*0.87*0.9</f>
        <v>24116.400000000001</v>
      </c>
      <c r="AJ9" s="57">
        <f>'BAR BB| Open rates'!AF9*0.87*0.9</f>
        <v>27248.400000000001</v>
      </c>
      <c r="AK9" s="57">
        <f>'BAR BB| Open rates'!AG9*0.87*0.9</f>
        <v>24116.400000000001</v>
      </c>
      <c r="AL9" s="57">
        <f>'BAR BB| Open rates'!AH9*0.87*0.9</f>
        <v>27248.400000000001</v>
      </c>
      <c r="AM9" s="57">
        <f>'BAR BB| Open rates'!AI9*0.87*0.9</f>
        <v>24116.400000000001</v>
      </c>
      <c r="AN9" s="57">
        <f>'BAR BB| Open rates'!AJ9*0.87*0.9</f>
        <v>25682.400000000001</v>
      </c>
      <c r="AO9" s="57">
        <f>'BAR BB| Open rates'!AK9*0.87*0.9</f>
        <v>25682.400000000001</v>
      </c>
      <c r="AP9" s="57">
        <f>'BAR BB| Open rates'!AL9*0.87*0.9</f>
        <v>22550.400000000001</v>
      </c>
      <c r="AQ9" s="57">
        <f>'BAR BB| Open rates'!AM9*0.87*0.9</f>
        <v>25682.400000000001</v>
      </c>
      <c r="AR9" s="57">
        <f>'BAR BB| Open rates'!AN9*0.87*0.9</f>
        <v>22550.400000000001</v>
      </c>
      <c r="AS9" s="57">
        <f>'BAR BB| Open rates'!AO9*0.87*0.9</f>
        <v>25682.400000000001</v>
      </c>
      <c r="AT9" s="57">
        <f>'BAR BB| Open rates'!AP9*0.87*0.9</f>
        <v>22550.400000000001</v>
      </c>
      <c r="AU9" s="57">
        <f>'BAR BB| Open rates'!AQ9*0.87*0.9</f>
        <v>17069.400000000001</v>
      </c>
      <c r="AV9" s="57">
        <f>'BAR BB| Open rates'!AR9*0.87*0.9</f>
        <v>18635.400000000001</v>
      </c>
      <c r="AW9" s="57">
        <f>'BAR BB| Open rates'!AS9*0.87*0.9</f>
        <v>17069.400000000001</v>
      </c>
      <c r="AX9" s="57">
        <f>'BAR BB| Open rates'!AT9*0.87*0.9</f>
        <v>18635.400000000001</v>
      </c>
      <c r="AY9" s="57">
        <f>'BAR BB| Open rates'!AU9*0.87*0.9</f>
        <v>17069.400000000001</v>
      </c>
      <c r="AZ9" s="57">
        <f>'BAR BB| Open rates'!AV9*0.87*0.9</f>
        <v>18635.400000000001</v>
      </c>
      <c r="BA9" s="57">
        <f>'BAR BB| Open rates'!AW9*0.87*0.9</f>
        <v>17069.400000000001</v>
      </c>
      <c r="BB9" s="57">
        <f>'BAR BB| Open rates'!AX9*0.87*0.9</f>
        <v>18635.400000000001</v>
      </c>
      <c r="BC9" s="57">
        <f>'BAR BB| Open rates'!AY9*0.87*0.9</f>
        <v>17069.400000000001</v>
      </c>
    </row>
    <row r="10" spans="1:55" s="36" customFormat="1" ht="12" customHeight="1" x14ac:dyDescent="0.2">
      <c r="A10" s="237">
        <v>2</v>
      </c>
      <c r="B10" s="57" t="e">
        <f>'BAR BB| Open rates'!#REF!*0.87*0.9</f>
        <v>#REF!</v>
      </c>
      <c r="C10" s="57" t="e">
        <f>'BAR BB| Open rates'!#REF!*0.87*0.9</f>
        <v>#REF!</v>
      </c>
      <c r="D10" s="57" t="e">
        <f>'BAR BB| Open rates'!#REF!*0.87*0.9</f>
        <v>#REF!</v>
      </c>
      <c r="E10" s="57" t="e">
        <f>'BAR BB| Open rates'!#REF!*0.87*0.9</f>
        <v>#REF!</v>
      </c>
      <c r="F10" s="57">
        <f>'BAR BB| Open rates'!B10*0.87*0.9</f>
        <v>13624.2</v>
      </c>
      <c r="G10" s="57">
        <f>'BAR BB| Open rates'!C10*0.87*0.9</f>
        <v>13624.2</v>
      </c>
      <c r="H10" s="57">
        <f>'BAR BB| Open rates'!D10*0.87*0.9</f>
        <v>13624.2</v>
      </c>
      <c r="I10" s="57">
        <f>'BAR BB| Open rates'!E10*0.87*0.9</f>
        <v>27639.9</v>
      </c>
      <c r="J10" s="57">
        <f>'BAR BB| Open rates'!F10*0.87*0.9</f>
        <v>21375.9</v>
      </c>
      <c r="K10" s="57">
        <f>'BAR BB| Open rates'!G10*0.87*0.9</f>
        <v>19026.900000000001</v>
      </c>
      <c r="L10" s="57">
        <f>'BAR BB| Open rates'!H10*0.87*0.9</f>
        <v>21375.9</v>
      </c>
      <c r="M10" s="57">
        <f>'BAR BB| Open rates'!I10*0.87*0.9</f>
        <v>19026.900000000001</v>
      </c>
      <c r="N10" s="57">
        <f>'BAR BB| Open rates'!J10*0.87*0.9</f>
        <v>15973.2</v>
      </c>
      <c r="O10" s="57">
        <f>'BAR BB| Open rates'!K10*0.87*0.9</f>
        <v>15973.2</v>
      </c>
      <c r="P10" s="57">
        <f>'BAR BB| Open rates'!L10*0.87*0.9</f>
        <v>15973.2</v>
      </c>
      <c r="Q10" s="57">
        <f>'BAR BB| Open rates'!M10*0.87*0.9</f>
        <v>19026.900000000001</v>
      </c>
      <c r="R10" s="57">
        <f>'BAR BB| Open rates'!N10*0.87*0.9</f>
        <v>17304.3</v>
      </c>
      <c r="S10" s="57">
        <f>'BAR BB| Open rates'!O10*0.87*0.9</f>
        <v>19026.900000000001</v>
      </c>
      <c r="T10" s="57">
        <f>'BAR BB| Open rates'!P10*0.87*0.9</f>
        <v>19026.900000000001</v>
      </c>
      <c r="U10" s="57">
        <f>'BAR BB| Open rates'!Q10*0.87*0.9</f>
        <v>20592.900000000001</v>
      </c>
      <c r="V10" s="57">
        <f>'BAR BB| Open rates'!R10*0.87*0.9</f>
        <v>19026.900000000001</v>
      </c>
      <c r="W10" s="57">
        <f>'BAR BB| Open rates'!S10*0.87*0.9</f>
        <v>20592.900000000001</v>
      </c>
      <c r="X10" s="57">
        <f>'BAR BB| Open rates'!T10*0.87*0.9</f>
        <v>19026.900000000001</v>
      </c>
      <c r="Y10" s="57">
        <f>'BAR BB| Open rates'!U10*0.87*0.9</f>
        <v>17304.3</v>
      </c>
      <c r="Z10" s="57">
        <f>'BAR BB| Open rates'!V10*0.87*0.9</f>
        <v>36174.6</v>
      </c>
      <c r="AA10" s="57">
        <f>'BAR BB| Open rates'!W10*0.87*0.9</f>
        <v>41655.599999999999</v>
      </c>
      <c r="AB10" s="57">
        <f>'BAR BB| Open rates'!X10*0.87*0.9</f>
        <v>36174.6</v>
      </c>
      <c r="AC10" s="57">
        <f>'BAR BB| Open rates'!Y10*0.87*0.9</f>
        <v>17304.3</v>
      </c>
      <c r="AD10" s="57">
        <f>'BAR BB| Open rates'!Z10*0.87*0.9</f>
        <v>17304.3</v>
      </c>
      <c r="AE10" s="57">
        <f>'BAR BB| Open rates'!AA10*0.87*0.9</f>
        <v>26073.9</v>
      </c>
      <c r="AF10" s="57">
        <f>'BAR BB| Open rates'!AB10*0.87*0.9</f>
        <v>29205.9</v>
      </c>
      <c r="AG10" s="57">
        <f>'BAR BB| Open rates'!AC10*0.87*0.9</f>
        <v>26073.9</v>
      </c>
      <c r="AH10" s="57">
        <f>'BAR BB| Open rates'!AD10*0.87*0.9</f>
        <v>29205.9</v>
      </c>
      <c r="AI10" s="57">
        <f>'BAR BB| Open rates'!AE10*0.87*0.9</f>
        <v>26073.9</v>
      </c>
      <c r="AJ10" s="57">
        <f>'BAR BB| Open rates'!AF10*0.87*0.9</f>
        <v>29205.9</v>
      </c>
      <c r="AK10" s="57">
        <f>'BAR BB| Open rates'!AG10*0.87*0.9</f>
        <v>26073.9</v>
      </c>
      <c r="AL10" s="57">
        <f>'BAR BB| Open rates'!AH10*0.87*0.9</f>
        <v>29205.9</v>
      </c>
      <c r="AM10" s="57">
        <f>'BAR BB| Open rates'!AI10*0.87*0.9</f>
        <v>26073.9</v>
      </c>
      <c r="AN10" s="57">
        <f>'BAR BB| Open rates'!AJ10*0.87*0.9</f>
        <v>27639.9</v>
      </c>
      <c r="AO10" s="57">
        <f>'BAR BB| Open rates'!AK10*0.87*0.9</f>
        <v>27639.9</v>
      </c>
      <c r="AP10" s="57">
        <f>'BAR BB| Open rates'!AL10*0.87*0.9</f>
        <v>24507.9</v>
      </c>
      <c r="AQ10" s="57">
        <f>'BAR BB| Open rates'!AM10*0.87*0.9</f>
        <v>27639.9</v>
      </c>
      <c r="AR10" s="57">
        <f>'BAR BB| Open rates'!AN10*0.87*0.9</f>
        <v>24507.9</v>
      </c>
      <c r="AS10" s="57">
        <f>'BAR BB| Open rates'!AO10*0.87*0.9</f>
        <v>27639.9</v>
      </c>
      <c r="AT10" s="57">
        <f>'BAR BB| Open rates'!AP10*0.87*0.9</f>
        <v>24507.9</v>
      </c>
      <c r="AU10" s="57">
        <f>'BAR BB| Open rates'!AQ10*0.87*0.9</f>
        <v>19026.900000000001</v>
      </c>
      <c r="AV10" s="57">
        <f>'BAR BB| Open rates'!AR10*0.87*0.9</f>
        <v>20592.900000000001</v>
      </c>
      <c r="AW10" s="57">
        <f>'BAR BB| Open rates'!AS10*0.87*0.9</f>
        <v>19026.900000000001</v>
      </c>
      <c r="AX10" s="57">
        <f>'BAR BB| Open rates'!AT10*0.87*0.9</f>
        <v>20592.900000000001</v>
      </c>
      <c r="AY10" s="57">
        <f>'BAR BB| Open rates'!AU10*0.87*0.9</f>
        <v>19026.900000000001</v>
      </c>
      <c r="AZ10" s="57">
        <f>'BAR BB| Open rates'!AV10*0.87*0.9</f>
        <v>20592.900000000001</v>
      </c>
      <c r="BA10" s="57">
        <f>'BAR BB| Open rates'!AW10*0.87*0.9</f>
        <v>19026.900000000001</v>
      </c>
      <c r="BB10" s="57">
        <f>'BAR BB| Open rates'!AX10*0.87*0.9</f>
        <v>20592.900000000001</v>
      </c>
      <c r="BC10" s="57">
        <f>'BAR BB| Open rates'!AY10*0.87*0.9</f>
        <v>19026.900000000001</v>
      </c>
    </row>
    <row r="11" spans="1:55"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row>
    <row r="12" spans="1:55" s="36" customFormat="1" ht="12" customHeight="1" x14ac:dyDescent="0.2">
      <c r="A12" s="237">
        <v>1</v>
      </c>
      <c r="B12" s="57" t="e">
        <f>'BAR BB| Open rates'!#REF!*0.87*0.9</f>
        <v>#REF!</v>
      </c>
      <c r="C12" s="57" t="e">
        <f>'BAR BB| Open rates'!#REF!*0.87*0.9</f>
        <v>#REF!</v>
      </c>
      <c r="D12" s="57" t="e">
        <f>'BAR BB| Open rates'!#REF!*0.87*0.9</f>
        <v>#REF!</v>
      </c>
      <c r="E12" s="57" t="e">
        <f>'BAR BB| Open rates'!#REF!*0.87*0.9</f>
        <v>#REF!</v>
      </c>
      <c r="F12" s="57">
        <f>'BAR BB| Open rates'!B12*0.87*0.9</f>
        <v>14720.4</v>
      </c>
      <c r="G12" s="57">
        <f>'BAR BB| Open rates'!C12*0.87*0.9</f>
        <v>14720.4</v>
      </c>
      <c r="H12" s="57">
        <f>'BAR BB| Open rates'!D12*0.87*0.9</f>
        <v>14720.4</v>
      </c>
      <c r="I12" s="57">
        <f>'BAR BB| Open rates'!E12*0.87*0.9</f>
        <v>28736.100000000002</v>
      </c>
      <c r="J12" s="57">
        <f>'BAR BB| Open rates'!F12*0.87*0.9</f>
        <v>22472.100000000002</v>
      </c>
      <c r="K12" s="57">
        <f>'BAR BB| Open rates'!G12*0.87*0.9</f>
        <v>20123.100000000002</v>
      </c>
      <c r="L12" s="57">
        <f>'BAR BB| Open rates'!H12*0.87*0.9</f>
        <v>22472.100000000002</v>
      </c>
      <c r="M12" s="57">
        <f>'BAR BB| Open rates'!I12*0.87*0.9</f>
        <v>20123.100000000002</v>
      </c>
      <c r="N12" s="57">
        <f>'BAR BB| Open rates'!J12*0.87*0.9</f>
        <v>17069.400000000001</v>
      </c>
      <c r="O12" s="57">
        <f>'BAR BB| Open rates'!K12*0.87*0.9</f>
        <v>17069.400000000001</v>
      </c>
      <c r="P12" s="57">
        <f>'BAR BB| Open rates'!L12*0.87*0.9</f>
        <v>17069.400000000001</v>
      </c>
      <c r="Q12" s="57">
        <f>'BAR BB| Open rates'!M12*0.87*0.9</f>
        <v>20123.100000000002</v>
      </c>
      <c r="R12" s="57">
        <f>'BAR BB| Open rates'!N12*0.87*0.9</f>
        <v>18400.5</v>
      </c>
      <c r="S12" s="57">
        <f>'BAR BB| Open rates'!O12*0.87*0.9</f>
        <v>20123.100000000002</v>
      </c>
      <c r="T12" s="57">
        <f>'BAR BB| Open rates'!P12*0.87*0.9</f>
        <v>20123.100000000002</v>
      </c>
      <c r="U12" s="57">
        <f>'BAR BB| Open rates'!Q12*0.87*0.9</f>
        <v>21689.100000000002</v>
      </c>
      <c r="V12" s="57">
        <f>'BAR BB| Open rates'!R12*0.87*0.9</f>
        <v>20123.100000000002</v>
      </c>
      <c r="W12" s="57">
        <f>'BAR BB| Open rates'!S12*0.87*0.9</f>
        <v>21689.100000000002</v>
      </c>
      <c r="X12" s="57">
        <f>'BAR BB| Open rates'!T12*0.87*0.9</f>
        <v>20123.100000000002</v>
      </c>
      <c r="Y12" s="57">
        <f>'BAR BB| Open rates'!U12*0.87*0.9</f>
        <v>18400.5</v>
      </c>
      <c r="Z12" s="57">
        <f>'BAR BB| Open rates'!V12*0.87*0.9</f>
        <v>37270.800000000003</v>
      </c>
      <c r="AA12" s="57">
        <f>'BAR BB| Open rates'!W12*0.87*0.9</f>
        <v>42751.8</v>
      </c>
      <c r="AB12" s="57">
        <f>'BAR BB| Open rates'!X12*0.87*0.9</f>
        <v>37270.800000000003</v>
      </c>
      <c r="AC12" s="57">
        <f>'BAR BB| Open rates'!Y12*0.87*0.9</f>
        <v>18400.5</v>
      </c>
      <c r="AD12" s="57">
        <f>'BAR BB| Open rates'!Z12*0.87*0.9</f>
        <v>18400.5</v>
      </c>
      <c r="AE12" s="57">
        <f>'BAR BB| Open rates'!AA12*0.87*0.9</f>
        <v>27170.100000000002</v>
      </c>
      <c r="AF12" s="57">
        <f>'BAR BB| Open rates'!AB12*0.87*0.9</f>
        <v>30302.100000000002</v>
      </c>
      <c r="AG12" s="57">
        <f>'BAR BB| Open rates'!AC12*0.87*0.9</f>
        <v>27170.100000000002</v>
      </c>
      <c r="AH12" s="57">
        <f>'BAR BB| Open rates'!AD12*0.87*0.9</f>
        <v>30302.100000000002</v>
      </c>
      <c r="AI12" s="57">
        <f>'BAR BB| Open rates'!AE12*0.87*0.9</f>
        <v>27170.100000000002</v>
      </c>
      <c r="AJ12" s="57">
        <f>'BAR BB| Open rates'!AF12*0.87*0.9</f>
        <v>30302.100000000002</v>
      </c>
      <c r="AK12" s="57">
        <f>'BAR BB| Open rates'!AG12*0.87*0.9</f>
        <v>27170.100000000002</v>
      </c>
      <c r="AL12" s="57">
        <f>'BAR BB| Open rates'!AH12*0.87*0.9</f>
        <v>30302.100000000002</v>
      </c>
      <c r="AM12" s="57">
        <f>'BAR BB| Open rates'!AI12*0.87*0.9</f>
        <v>27170.100000000002</v>
      </c>
      <c r="AN12" s="57">
        <f>'BAR BB| Open rates'!AJ12*0.87*0.9</f>
        <v>28736.100000000002</v>
      </c>
      <c r="AO12" s="57">
        <f>'BAR BB| Open rates'!AK12*0.87*0.9</f>
        <v>28736.100000000002</v>
      </c>
      <c r="AP12" s="57">
        <f>'BAR BB| Open rates'!AL12*0.87*0.9</f>
        <v>25604.100000000002</v>
      </c>
      <c r="AQ12" s="57">
        <f>'BAR BB| Open rates'!AM12*0.87*0.9</f>
        <v>28736.100000000002</v>
      </c>
      <c r="AR12" s="57">
        <f>'BAR BB| Open rates'!AN12*0.87*0.9</f>
        <v>25604.100000000002</v>
      </c>
      <c r="AS12" s="57">
        <f>'BAR BB| Open rates'!AO12*0.87*0.9</f>
        <v>28736.100000000002</v>
      </c>
      <c r="AT12" s="57">
        <f>'BAR BB| Open rates'!AP12*0.87*0.9</f>
        <v>25604.100000000002</v>
      </c>
      <c r="AU12" s="57">
        <f>'BAR BB| Open rates'!AQ12*0.87*0.9</f>
        <v>20123.100000000002</v>
      </c>
      <c r="AV12" s="57">
        <f>'BAR BB| Open rates'!AR12*0.87*0.9</f>
        <v>21689.100000000002</v>
      </c>
      <c r="AW12" s="57">
        <f>'BAR BB| Open rates'!AS12*0.87*0.9</f>
        <v>20123.100000000002</v>
      </c>
      <c r="AX12" s="57">
        <f>'BAR BB| Open rates'!AT12*0.87*0.9</f>
        <v>21689.100000000002</v>
      </c>
      <c r="AY12" s="57">
        <f>'BAR BB| Open rates'!AU12*0.87*0.9</f>
        <v>20123.100000000002</v>
      </c>
      <c r="AZ12" s="57">
        <f>'BAR BB| Open rates'!AV12*0.87*0.9</f>
        <v>21689.100000000002</v>
      </c>
      <c r="BA12" s="57">
        <f>'BAR BB| Open rates'!AW12*0.87*0.9</f>
        <v>20123.100000000002</v>
      </c>
      <c r="BB12" s="57">
        <f>'BAR BB| Open rates'!AX12*0.87*0.9</f>
        <v>21689.100000000002</v>
      </c>
      <c r="BC12" s="57">
        <f>'BAR BB| Open rates'!AY12*0.87*0.9</f>
        <v>20123.100000000002</v>
      </c>
    </row>
    <row r="13" spans="1:55" s="36" customFormat="1" ht="12" customHeight="1" x14ac:dyDescent="0.2">
      <c r="A13" s="237">
        <v>2</v>
      </c>
      <c r="B13" s="57" t="e">
        <f>'BAR BB| Open rates'!#REF!*0.87*0.9</f>
        <v>#REF!</v>
      </c>
      <c r="C13" s="57" t="e">
        <f>'BAR BB| Open rates'!#REF!*0.87*0.9</f>
        <v>#REF!</v>
      </c>
      <c r="D13" s="57" t="e">
        <f>'BAR BB| Open rates'!#REF!*0.87*0.9</f>
        <v>#REF!</v>
      </c>
      <c r="E13" s="57" t="e">
        <f>'BAR BB| Open rates'!#REF!*0.87*0.9</f>
        <v>#REF!</v>
      </c>
      <c r="F13" s="57">
        <f>'BAR BB| Open rates'!B13*0.87*0.9</f>
        <v>16677.900000000001</v>
      </c>
      <c r="G13" s="57">
        <f>'BAR BB| Open rates'!C13*0.87*0.9</f>
        <v>16677.900000000001</v>
      </c>
      <c r="H13" s="57">
        <f>'BAR BB| Open rates'!D13*0.87*0.9</f>
        <v>16677.900000000001</v>
      </c>
      <c r="I13" s="57">
        <f>'BAR BB| Open rates'!E13*0.87*0.9</f>
        <v>30693.600000000002</v>
      </c>
      <c r="J13" s="57">
        <f>'BAR BB| Open rates'!F13*0.87*0.9</f>
        <v>24429.600000000002</v>
      </c>
      <c r="K13" s="57">
        <f>'BAR BB| Open rates'!G13*0.87*0.9</f>
        <v>22080.600000000002</v>
      </c>
      <c r="L13" s="57">
        <f>'BAR BB| Open rates'!H13*0.87*0.9</f>
        <v>24429.600000000002</v>
      </c>
      <c r="M13" s="57">
        <f>'BAR BB| Open rates'!I13*0.87*0.9</f>
        <v>22080.600000000002</v>
      </c>
      <c r="N13" s="57">
        <f>'BAR BB| Open rates'!J13*0.87*0.9</f>
        <v>19026.900000000001</v>
      </c>
      <c r="O13" s="57">
        <f>'BAR BB| Open rates'!K13*0.87*0.9</f>
        <v>19026.900000000001</v>
      </c>
      <c r="P13" s="57">
        <f>'BAR BB| Open rates'!L13*0.87*0.9</f>
        <v>19026.900000000001</v>
      </c>
      <c r="Q13" s="57">
        <f>'BAR BB| Open rates'!M13*0.87*0.9</f>
        <v>22080.600000000002</v>
      </c>
      <c r="R13" s="57">
        <f>'BAR BB| Open rates'!N13*0.87*0.9</f>
        <v>20358</v>
      </c>
      <c r="S13" s="57">
        <f>'BAR BB| Open rates'!O13*0.87*0.9</f>
        <v>22080.600000000002</v>
      </c>
      <c r="T13" s="57">
        <f>'BAR BB| Open rates'!P13*0.87*0.9</f>
        <v>22080.600000000002</v>
      </c>
      <c r="U13" s="57">
        <f>'BAR BB| Open rates'!Q13*0.87*0.9</f>
        <v>23646.600000000002</v>
      </c>
      <c r="V13" s="57">
        <f>'BAR BB| Open rates'!R13*0.87*0.9</f>
        <v>22080.600000000002</v>
      </c>
      <c r="W13" s="57">
        <f>'BAR BB| Open rates'!S13*0.87*0.9</f>
        <v>23646.600000000002</v>
      </c>
      <c r="X13" s="57">
        <f>'BAR BB| Open rates'!T13*0.87*0.9</f>
        <v>22080.600000000002</v>
      </c>
      <c r="Y13" s="57">
        <f>'BAR BB| Open rates'!U13*0.87*0.9</f>
        <v>20358</v>
      </c>
      <c r="Z13" s="57">
        <f>'BAR BB| Open rates'!V13*0.87*0.9</f>
        <v>39228.300000000003</v>
      </c>
      <c r="AA13" s="57">
        <f>'BAR BB| Open rates'!W13*0.87*0.9</f>
        <v>44709.3</v>
      </c>
      <c r="AB13" s="57">
        <f>'BAR BB| Open rates'!X13*0.87*0.9</f>
        <v>39228.300000000003</v>
      </c>
      <c r="AC13" s="57">
        <f>'BAR BB| Open rates'!Y13*0.87*0.9</f>
        <v>20358</v>
      </c>
      <c r="AD13" s="57">
        <f>'BAR BB| Open rates'!Z13*0.87*0.9</f>
        <v>20358</v>
      </c>
      <c r="AE13" s="57">
        <f>'BAR BB| Open rates'!AA13*0.87*0.9</f>
        <v>29127.600000000002</v>
      </c>
      <c r="AF13" s="57">
        <f>'BAR BB| Open rates'!AB13*0.87*0.9</f>
        <v>32259.600000000002</v>
      </c>
      <c r="AG13" s="57">
        <f>'BAR BB| Open rates'!AC13*0.87*0.9</f>
        <v>29127.600000000002</v>
      </c>
      <c r="AH13" s="57">
        <f>'BAR BB| Open rates'!AD13*0.87*0.9</f>
        <v>32259.600000000002</v>
      </c>
      <c r="AI13" s="57">
        <f>'BAR BB| Open rates'!AE13*0.87*0.9</f>
        <v>29127.600000000002</v>
      </c>
      <c r="AJ13" s="57">
        <f>'BAR BB| Open rates'!AF13*0.87*0.9</f>
        <v>32259.600000000002</v>
      </c>
      <c r="AK13" s="57">
        <f>'BAR BB| Open rates'!AG13*0.87*0.9</f>
        <v>29127.600000000002</v>
      </c>
      <c r="AL13" s="57">
        <f>'BAR BB| Open rates'!AH13*0.87*0.9</f>
        <v>32259.600000000002</v>
      </c>
      <c r="AM13" s="57">
        <f>'BAR BB| Open rates'!AI13*0.87*0.9</f>
        <v>29127.600000000002</v>
      </c>
      <c r="AN13" s="57">
        <f>'BAR BB| Open rates'!AJ13*0.87*0.9</f>
        <v>30693.600000000002</v>
      </c>
      <c r="AO13" s="57">
        <f>'BAR BB| Open rates'!AK13*0.87*0.9</f>
        <v>30693.600000000002</v>
      </c>
      <c r="AP13" s="57">
        <f>'BAR BB| Open rates'!AL13*0.87*0.9</f>
        <v>27561.600000000002</v>
      </c>
      <c r="AQ13" s="57">
        <f>'BAR BB| Open rates'!AM13*0.87*0.9</f>
        <v>30693.600000000002</v>
      </c>
      <c r="AR13" s="57">
        <f>'BAR BB| Open rates'!AN13*0.87*0.9</f>
        <v>27561.600000000002</v>
      </c>
      <c r="AS13" s="57">
        <f>'BAR BB| Open rates'!AO13*0.87*0.9</f>
        <v>30693.600000000002</v>
      </c>
      <c r="AT13" s="57">
        <f>'BAR BB| Open rates'!AP13*0.87*0.9</f>
        <v>27561.600000000002</v>
      </c>
      <c r="AU13" s="57">
        <f>'BAR BB| Open rates'!AQ13*0.87*0.9</f>
        <v>22080.600000000002</v>
      </c>
      <c r="AV13" s="57">
        <f>'BAR BB| Open rates'!AR13*0.87*0.9</f>
        <v>23646.600000000002</v>
      </c>
      <c r="AW13" s="57">
        <f>'BAR BB| Open rates'!AS13*0.87*0.9</f>
        <v>22080.600000000002</v>
      </c>
      <c r="AX13" s="57">
        <f>'BAR BB| Open rates'!AT13*0.87*0.9</f>
        <v>23646.600000000002</v>
      </c>
      <c r="AY13" s="57">
        <f>'BAR BB| Open rates'!AU13*0.87*0.9</f>
        <v>22080.600000000002</v>
      </c>
      <c r="AZ13" s="57">
        <f>'BAR BB| Open rates'!AV13*0.87*0.9</f>
        <v>23646.600000000002</v>
      </c>
      <c r="BA13" s="57">
        <f>'BAR BB| Open rates'!AW13*0.87*0.9</f>
        <v>22080.600000000002</v>
      </c>
      <c r="BB13" s="57">
        <f>'BAR BB| Open rates'!AX13*0.87*0.9</f>
        <v>23646.600000000002</v>
      </c>
      <c r="BC13" s="57">
        <f>'BAR BB| Open rates'!AY13*0.87*0.9</f>
        <v>22080.600000000002</v>
      </c>
    </row>
    <row r="14" spans="1:55"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row>
    <row r="15" spans="1:55" s="36" customFormat="1" ht="12" customHeight="1" x14ac:dyDescent="0.2">
      <c r="A15" s="237">
        <v>1</v>
      </c>
      <c r="B15" s="57" t="e">
        <f>'BAR BB| Open rates'!#REF!*0.87*0.9</f>
        <v>#REF!</v>
      </c>
      <c r="C15" s="57" t="e">
        <f>'BAR BB| Open rates'!#REF!*0.87*0.9</f>
        <v>#REF!</v>
      </c>
      <c r="D15" s="57" t="e">
        <f>'BAR BB| Open rates'!#REF!*0.87*0.9</f>
        <v>#REF!</v>
      </c>
      <c r="E15" s="57" t="e">
        <f>'BAR BB| Open rates'!#REF!*0.87*0.9</f>
        <v>#REF!</v>
      </c>
      <c r="F15" s="57">
        <f>'BAR BB| Open rates'!B15*0.87*0.9</f>
        <v>20201.400000000001</v>
      </c>
      <c r="G15" s="57">
        <f>'BAR BB| Open rates'!C15*0.87*0.9</f>
        <v>20201.400000000001</v>
      </c>
      <c r="H15" s="57">
        <f>'BAR BB| Open rates'!D15*0.87*0.9</f>
        <v>20201.400000000001</v>
      </c>
      <c r="I15" s="57">
        <f>'BAR BB| Open rates'!E15*0.87*0.9</f>
        <v>34217.1</v>
      </c>
      <c r="J15" s="57">
        <f>'BAR BB| Open rates'!F15*0.87*0.9</f>
        <v>27953.100000000002</v>
      </c>
      <c r="K15" s="57">
        <f>'BAR BB| Open rates'!G15*0.87*0.9</f>
        <v>25604.100000000002</v>
      </c>
      <c r="L15" s="57">
        <f>'BAR BB| Open rates'!H15*0.87*0.9</f>
        <v>27953.100000000002</v>
      </c>
      <c r="M15" s="57">
        <f>'BAR BB| Open rates'!I15*0.87*0.9</f>
        <v>25604.100000000002</v>
      </c>
      <c r="N15" s="57">
        <f>'BAR BB| Open rates'!J15*0.87*0.9</f>
        <v>22550.400000000001</v>
      </c>
      <c r="O15" s="57">
        <f>'BAR BB| Open rates'!K15*0.87*0.9</f>
        <v>22550.400000000001</v>
      </c>
      <c r="P15" s="57">
        <f>'BAR BB| Open rates'!L15*0.87*0.9</f>
        <v>22550.400000000001</v>
      </c>
      <c r="Q15" s="57">
        <f>'BAR BB| Open rates'!M15*0.87*0.9</f>
        <v>25604.100000000002</v>
      </c>
      <c r="R15" s="57">
        <f>'BAR BB| Open rates'!N15*0.87*0.9</f>
        <v>23881.5</v>
      </c>
      <c r="S15" s="57">
        <f>'BAR BB| Open rates'!O15*0.87*0.9</f>
        <v>25604.100000000002</v>
      </c>
      <c r="T15" s="57">
        <f>'BAR BB| Open rates'!P15*0.87*0.9</f>
        <v>25604.100000000002</v>
      </c>
      <c r="U15" s="57">
        <f>'BAR BB| Open rates'!Q15*0.87*0.9</f>
        <v>27170.100000000002</v>
      </c>
      <c r="V15" s="57">
        <f>'BAR BB| Open rates'!R15*0.87*0.9</f>
        <v>25604.100000000002</v>
      </c>
      <c r="W15" s="57">
        <f>'BAR BB| Open rates'!S15*0.87*0.9</f>
        <v>27170.100000000002</v>
      </c>
      <c r="X15" s="57">
        <f>'BAR BB| Open rates'!T15*0.87*0.9</f>
        <v>25604.100000000002</v>
      </c>
      <c r="Y15" s="57">
        <f>'BAR BB| Open rates'!U15*0.87*0.9</f>
        <v>23881.5</v>
      </c>
      <c r="Z15" s="57">
        <f>'BAR BB| Open rates'!V15*0.87*0.9</f>
        <v>42751.8</v>
      </c>
      <c r="AA15" s="57">
        <f>'BAR BB| Open rates'!W15*0.87*0.9</f>
        <v>48232.800000000003</v>
      </c>
      <c r="AB15" s="57">
        <f>'BAR BB| Open rates'!X15*0.87*0.9</f>
        <v>42751.8</v>
      </c>
      <c r="AC15" s="57">
        <f>'BAR BB| Open rates'!Y15*0.87*0.9</f>
        <v>23881.5</v>
      </c>
      <c r="AD15" s="57">
        <f>'BAR BB| Open rates'!Z15*0.87*0.9</f>
        <v>23881.5</v>
      </c>
      <c r="AE15" s="57">
        <f>'BAR BB| Open rates'!AA15*0.87*0.9</f>
        <v>35783.1</v>
      </c>
      <c r="AF15" s="57">
        <f>'BAR BB| Open rates'!AB15*0.87*0.9</f>
        <v>38915.1</v>
      </c>
      <c r="AG15" s="57">
        <f>'BAR BB| Open rates'!AC15*0.87*0.9</f>
        <v>35783.1</v>
      </c>
      <c r="AH15" s="57">
        <f>'BAR BB| Open rates'!AD15*0.87*0.9</f>
        <v>38915.1</v>
      </c>
      <c r="AI15" s="57">
        <f>'BAR BB| Open rates'!AE15*0.87*0.9</f>
        <v>35783.1</v>
      </c>
      <c r="AJ15" s="57">
        <f>'BAR BB| Open rates'!AF15*0.87*0.9</f>
        <v>38915.1</v>
      </c>
      <c r="AK15" s="57">
        <f>'BAR BB| Open rates'!AG15*0.87*0.9</f>
        <v>35783.1</v>
      </c>
      <c r="AL15" s="57">
        <f>'BAR BB| Open rates'!AH15*0.87*0.9</f>
        <v>38915.1</v>
      </c>
      <c r="AM15" s="57">
        <f>'BAR BB| Open rates'!AI15*0.87*0.9</f>
        <v>35783.1</v>
      </c>
      <c r="AN15" s="57">
        <f>'BAR BB| Open rates'!AJ15*0.87*0.9</f>
        <v>37349.1</v>
      </c>
      <c r="AO15" s="57">
        <f>'BAR BB| Open rates'!AK15*0.87*0.9</f>
        <v>37349.1</v>
      </c>
      <c r="AP15" s="57">
        <f>'BAR BB| Open rates'!AL15*0.87*0.9</f>
        <v>34217.1</v>
      </c>
      <c r="AQ15" s="57">
        <f>'BAR BB| Open rates'!AM15*0.87*0.9</f>
        <v>37349.1</v>
      </c>
      <c r="AR15" s="57">
        <f>'BAR BB| Open rates'!AN15*0.87*0.9</f>
        <v>34217.1</v>
      </c>
      <c r="AS15" s="57">
        <f>'BAR BB| Open rates'!AO15*0.87*0.9</f>
        <v>37349.1</v>
      </c>
      <c r="AT15" s="57">
        <f>'BAR BB| Open rates'!AP15*0.87*0.9</f>
        <v>34217.1</v>
      </c>
      <c r="AU15" s="57">
        <f>'BAR BB| Open rates'!AQ15*0.87*0.9</f>
        <v>28736.100000000002</v>
      </c>
      <c r="AV15" s="57">
        <f>'BAR BB| Open rates'!AR15*0.87*0.9</f>
        <v>30302.100000000002</v>
      </c>
      <c r="AW15" s="57">
        <f>'BAR BB| Open rates'!AS15*0.87*0.9</f>
        <v>28736.100000000002</v>
      </c>
      <c r="AX15" s="57">
        <f>'BAR BB| Open rates'!AT15*0.87*0.9</f>
        <v>30302.100000000002</v>
      </c>
      <c r="AY15" s="57">
        <f>'BAR BB| Open rates'!AU15*0.87*0.9</f>
        <v>28736.100000000002</v>
      </c>
      <c r="AZ15" s="57">
        <f>'BAR BB| Open rates'!AV15*0.87*0.9</f>
        <v>30302.100000000002</v>
      </c>
      <c r="BA15" s="57">
        <f>'BAR BB| Open rates'!AW15*0.87*0.9</f>
        <v>28736.100000000002</v>
      </c>
      <c r="BB15" s="57">
        <f>'BAR BB| Open rates'!AX15*0.87*0.9</f>
        <v>30302.100000000002</v>
      </c>
      <c r="BC15" s="57">
        <f>'BAR BB| Open rates'!AY15*0.87*0.9</f>
        <v>28736.100000000002</v>
      </c>
    </row>
    <row r="16" spans="1:55" s="36" customFormat="1" ht="12" customHeight="1" x14ac:dyDescent="0.2">
      <c r="A16" s="237">
        <v>2</v>
      </c>
      <c r="B16" s="57" t="e">
        <f>'BAR BB| Open rates'!#REF!*0.87*0.9</f>
        <v>#REF!</v>
      </c>
      <c r="C16" s="57" t="e">
        <f>'BAR BB| Open rates'!#REF!*0.87*0.9</f>
        <v>#REF!</v>
      </c>
      <c r="D16" s="57" t="e">
        <f>'BAR BB| Open rates'!#REF!*0.87*0.9</f>
        <v>#REF!</v>
      </c>
      <c r="E16" s="57" t="e">
        <f>'BAR BB| Open rates'!#REF!*0.87*0.9</f>
        <v>#REF!</v>
      </c>
      <c r="F16" s="57">
        <f>'BAR BB| Open rates'!B16*0.87*0.9</f>
        <v>22158.9</v>
      </c>
      <c r="G16" s="57">
        <f>'BAR BB| Open rates'!C16*0.87*0.9</f>
        <v>22158.9</v>
      </c>
      <c r="H16" s="57">
        <f>'BAR BB| Open rates'!D16*0.87*0.9</f>
        <v>22158.9</v>
      </c>
      <c r="I16" s="57">
        <f>'BAR BB| Open rates'!E16*0.87*0.9</f>
        <v>36174.6</v>
      </c>
      <c r="J16" s="57">
        <f>'BAR BB| Open rates'!F16*0.87*0.9</f>
        <v>29910.600000000002</v>
      </c>
      <c r="K16" s="57">
        <f>'BAR BB| Open rates'!G16*0.87*0.9</f>
        <v>27561.600000000002</v>
      </c>
      <c r="L16" s="57">
        <f>'BAR BB| Open rates'!H16*0.87*0.9</f>
        <v>29910.600000000002</v>
      </c>
      <c r="M16" s="57">
        <f>'BAR BB| Open rates'!I16*0.87*0.9</f>
        <v>27561.600000000002</v>
      </c>
      <c r="N16" s="57">
        <f>'BAR BB| Open rates'!J16*0.87*0.9</f>
        <v>24507.9</v>
      </c>
      <c r="O16" s="57">
        <f>'BAR BB| Open rates'!K16*0.87*0.9</f>
        <v>24507.9</v>
      </c>
      <c r="P16" s="57">
        <f>'BAR BB| Open rates'!L16*0.87*0.9</f>
        <v>24507.9</v>
      </c>
      <c r="Q16" s="57">
        <f>'BAR BB| Open rates'!M16*0.87*0.9</f>
        <v>27561.600000000002</v>
      </c>
      <c r="R16" s="57">
        <f>'BAR BB| Open rates'!N16*0.87*0.9</f>
        <v>25839</v>
      </c>
      <c r="S16" s="57">
        <f>'BAR BB| Open rates'!O16*0.87*0.9</f>
        <v>27561.600000000002</v>
      </c>
      <c r="T16" s="57">
        <f>'BAR BB| Open rates'!P16*0.87*0.9</f>
        <v>27561.600000000002</v>
      </c>
      <c r="U16" s="57">
        <f>'BAR BB| Open rates'!Q16*0.87*0.9</f>
        <v>29127.600000000002</v>
      </c>
      <c r="V16" s="57">
        <f>'BAR BB| Open rates'!R16*0.87*0.9</f>
        <v>27561.600000000002</v>
      </c>
      <c r="W16" s="57">
        <f>'BAR BB| Open rates'!S16*0.87*0.9</f>
        <v>29127.600000000002</v>
      </c>
      <c r="X16" s="57">
        <f>'BAR BB| Open rates'!T16*0.87*0.9</f>
        <v>27561.600000000002</v>
      </c>
      <c r="Y16" s="57">
        <f>'BAR BB| Open rates'!U16*0.87*0.9</f>
        <v>25839</v>
      </c>
      <c r="Z16" s="57">
        <f>'BAR BB| Open rates'!V16*0.87*0.9</f>
        <v>44709.3</v>
      </c>
      <c r="AA16" s="57">
        <f>'BAR BB| Open rates'!W16*0.87*0.9</f>
        <v>50190.3</v>
      </c>
      <c r="AB16" s="57">
        <f>'BAR BB| Open rates'!X16*0.87*0.9</f>
        <v>44709.3</v>
      </c>
      <c r="AC16" s="57">
        <f>'BAR BB| Open rates'!Y16*0.87*0.9</f>
        <v>25839</v>
      </c>
      <c r="AD16" s="57">
        <f>'BAR BB| Open rates'!Z16*0.87*0.9</f>
        <v>25839</v>
      </c>
      <c r="AE16" s="57">
        <f>'BAR BB| Open rates'!AA16*0.87*0.9</f>
        <v>37740.6</v>
      </c>
      <c r="AF16" s="57">
        <f>'BAR BB| Open rates'!AB16*0.87*0.9</f>
        <v>40872.6</v>
      </c>
      <c r="AG16" s="57">
        <f>'BAR BB| Open rates'!AC16*0.87*0.9</f>
        <v>37740.6</v>
      </c>
      <c r="AH16" s="57">
        <f>'BAR BB| Open rates'!AD16*0.87*0.9</f>
        <v>40872.6</v>
      </c>
      <c r="AI16" s="57">
        <f>'BAR BB| Open rates'!AE16*0.87*0.9</f>
        <v>37740.6</v>
      </c>
      <c r="AJ16" s="57">
        <f>'BAR BB| Open rates'!AF16*0.87*0.9</f>
        <v>40872.6</v>
      </c>
      <c r="AK16" s="57">
        <f>'BAR BB| Open rates'!AG16*0.87*0.9</f>
        <v>37740.6</v>
      </c>
      <c r="AL16" s="57">
        <f>'BAR BB| Open rates'!AH16*0.87*0.9</f>
        <v>40872.6</v>
      </c>
      <c r="AM16" s="57">
        <f>'BAR BB| Open rates'!AI16*0.87*0.9</f>
        <v>37740.6</v>
      </c>
      <c r="AN16" s="57">
        <f>'BAR BB| Open rates'!AJ16*0.87*0.9</f>
        <v>39306.6</v>
      </c>
      <c r="AO16" s="57">
        <f>'BAR BB| Open rates'!AK16*0.87*0.9</f>
        <v>39306.6</v>
      </c>
      <c r="AP16" s="57">
        <f>'BAR BB| Open rates'!AL16*0.87*0.9</f>
        <v>36174.6</v>
      </c>
      <c r="AQ16" s="57">
        <f>'BAR BB| Open rates'!AM16*0.87*0.9</f>
        <v>39306.6</v>
      </c>
      <c r="AR16" s="57">
        <f>'BAR BB| Open rates'!AN16*0.87*0.9</f>
        <v>36174.6</v>
      </c>
      <c r="AS16" s="57">
        <f>'BAR BB| Open rates'!AO16*0.87*0.9</f>
        <v>39306.6</v>
      </c>
      <c r="AT16" s="57">
        <f>'BAR BB| Open rates'!AP16*0.87*0.9</f>
        <v>36174.6</v>
      </c>
      <c r="AU16" s="57">
        <f>'BAR BB| Open rates'!AQ16*0.87*0.9</f>
        <v>30693.600000000002</v>
      </c>
      <c r="AV16" s="57">
        <f>'BAR BB| Open rates'!AR16*0.87*0.9</f>
        <v>32259.600000000002</v>
      </c>
      <c r="AW16" s="57">
        <f>'BAR BB| Open rates'!AS16*0.87*0.9</f>
        <v>30693.600000000002</v>
      </c>
      <c r="AX16" s="57">
        <f>'BAR BB| Open rates'!AT16*0.87*0.9</f>
        <v>32259.600000000002</v>
      </c>
      <c r="AY16" s="57">
        <f>'BAR BB| Open rates'!AU16*0.87*0.9</f>
        <v>30693.600000000002</v>
      </c>
      <c r="AZ16" s="57">
        <f>'BAR BB| Open rates'!AV16*0.87*0.9</f>
        <v>32259.600000000002</v>
      </c>
      <c r="BA16" s="57">
        <f>'BAR BB| Open rates'!AW16*0.87*0.9</f>
        <v>30693.600000000002</v>
      </c>
      <c r="BB16" s="57">
        <f>'BAR BB| Open rates'!AX16*0.87*0.9</f>
        <v>32259.600000000002</v>
      </c>
      <c r="BC16" s="57">
        <f>'BAR BB| Open rates'!AY16*0.87*0.9</f>
        <v>30693.600000000002</v>
      </c>
    </row>
    <row r="17" spans="1:55"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row>
    <row r="18" spans="1:55" s="36" customFormat="1" ht="12" customHeight="1" x14ac:dyDescent="0.2">
      <c r="A18" s="237">
        <v>1</v>
      </c>
      <c r="B18" s="57" t="e">
        <f>'BAR BB| Open rates'!#REF!*0.87*0.9</f>
        <v>#REF!</v>
      </c>
      <c r="C18" s="57" t="e">
        <f>'BAR BB| Open rates'!#REF!*0.87*0.9</f>
        <v>#REF!</v>
      </c>
      <c r="D18" s="57" t="e">
        <f>'BAR BB| Open rates'!#REF!*0.87*0.9</f>
        <v>#REF!</v>
      </c>
      <c r="E18" s="57" t="e">
        <f>'BAR BB| Open rates'!#REF!*0.87*0.9</f>
        <v>#REF!</v>
      </c>
      <c r="F18" s="57">
        <f>'BAR BB| Open rates'!B18*0.87*0.9</f>
        <v>17147.7</v>
      </c>
      <c r="G18" s="57">
        <f>'BAR BB| Open rates'!C18*0.87*0.9</f>
        <v>17147.7</v>
      </c>
      <c r="H18" s="57">
        <f>'BAR BB| Open rates'!D18*0.87*0.9</f>
        <v>17147.7</v>
      </c>
      <c r="I18" s="57">
        <f>'BAR BB| Open rates'!E18*0.87*0.9</f>
        <v>31163.4</v>
      </c>
      <c r="J18" s="57">
        <f>'BAR BB| Open rates'!F18*0.87*0.9</f>
        <v>24899.4</v>
      </c>
      <c r="K18" s="57">
        <f>'BAR BB| Open rates'!G18*0.87*0.9</f>
        <v>22550.400000000001</v>
      </c>
      <c r="L18" s="57">
        <f>'BAR BB| Open rates'!H18*0.87*0.9</f>
        <v>24899.4</v>
      </c>
      <c r="M18" s="57">
        <f>'BAR BB| Open rates'!I18*0.87*0.9</f>
        <v>22550.400000000001</v>
      </c>
      <c r="N18" s="57">
        <f>'BAR BB| Open rates'!J18*0.87*0.9</f>
        <v>19496.7</v>
      </c>
      <c r="O18" s="57">
        <f>'BAR BB| Open rates'!K18*0.87*0.9</f>
        <v>19496.7</v>
      </c>
      <c r="P18" s="57">
        <f>'BAR BB| Open rates'!L18*0.87*0.9</f>
        <v>19496.7</v>
      </c>
      <c r="Q18" s="57">
        <f>'BAR BB| Open rates'!M18*0.87*0.9</f>
        <v>22550.400000000001</v>
      </c>
      <c r="R18" s="57">
        <f>'BAR BB| Open rates'!N18*0.87*0.9</f>
        <v>20827.8</v>
      </c>
      <c r="S18" s="57">
        <f>'BAR BB| Open rates'!O18*0.87*0.9</f>
        <v>22550.400000000001</v>
      </c>
      <c r="T18" s="57">
        <f>'BAR BB| Open rates'!P18*0.87*0.9</f>
        <v>22550.400000000001</v>
      </c>
      <c r="U18" s="57">
        <f>'BAR BB| Open rates'!Q18*0.87*0.9</f>
        <v>24116.400000000001</v>
      </c>
      <c r="V18" s="57">
        <f>'BAR BB| Open rates'!R18*0.87*0.9</f>
        <v>22550.400000000001</v>
      </c>
      <c r="W18" s="57">
        <f>'BAR BB| Open rates'!S18*0.87*0.9</f>
        <v>24116.400000000001</v>
      </c>
      <c r="X18" s="57">
        <f>'BAR BB| Open rates'!T18*0.87*0.9</f>
        <v>22550.400000000001</v>
      </c>
      <c r="Y18" s="57">
        <f>'BAR BB| Open rates'!U18*0.87*0.9</f>
        <v>20827.8</v>
      </c>
      <c r="Z18" s="57">
        <f>'BAR BB| Open rates'!V18*0.87*0.9</f>
        <v>39698.1</v>
      </c>
      <c r="AA18" s="57">
        <f>'BAR BB| Open rates'!W18*0.87*0.9</f>
        <v>45179.1</v>
      </c>
      <c r="AB18" s="57">
        <f>'BAR BB| Open rates'!X18*0.87*0.9</f>
        <v>39698.1</v>
      </c>
      <c r="AC18" s="57">
        <f>'BAR BB| Open rates'!Y18*0.87*0.9</f>
        <v>20827.8</v>
      </c>
      <c r="AD18" s="57">
        <f>'BAR BB| Open rates'!Z18*0.87*0.9</f>
        <v>20827.8</v>
      </c>
      <c r="AE18" s="57">
        <f>'BAR BB| Open rates'!AA18*0.87*0.9</f>
        <v>34217.1</v>
      </c>
      <c r="AF18" s="57">
        <f>'BAR BB| Open rates'!AB18*0.87*0.9</f>
        <v>37349.1</v>
      </c>
      <c r="AG18" s="57">
        <f>'BAR BB| Open rates'!AC18*0.87*0.9</f>
        <v>34217.1</v>
      </c>
      <c r="AH18" s="57">
        <f>'BAR BB| Open rates'!AD18*0.87*0.9</f>
        <v>37349.1</v>
      </c>
      <c r="AI18" s="57">
        <f>'BAR BB| Open rates'!AE18*0.87*0.9</f>
        <v>34217.1</v>
      </c>
      <c r="AJ18" s="57">
        <f>'BAR BB| Open rates'!AF18*0.87*0.9</f>
        <v>37349.1</v>
      </c>
      <c r="AK18" s="57">
        <f>'BAR BB| Open rates'!AG18*0.87*0.9</f>
        <v>34217.1</v>
      </c>
      <c r="AL18" s="57">
        <f>'BAR BB| Open rates'!AH18*0.87*0.9</f>
        <v>37349.1</v>
      </c>
      <c r="AM18" s="57">
        <f>'BAR BB| Open rates'!AI18*0.87*0.9</f>
        <v>34217.1</v>
      </c>
      <c r="AN18" s="57">
        <f>'BAR BB| Open rates'!AJ18*0.87*0.9</f>
        <v>35783.1</v>
      </c>
      <c r="AO18" s="57">
        <f>'BAR BB| Open rates'!AK18*0.87*0.9</f>
        <v>35783.1</v>
      </c>
      <c r="AP18" s="57">
        <f>'BAR BB| Open rates'!AL18*0.87*0.9</f>
        <v>32651.100000000002</v>
      </c>
      <c r="AQ18" s="57">
        <f>'BAR BB| Open rates'!AM18*0.87*0.9</f>
        <v>35783.1</v>
      </c>
      <c r="AR18" s="57">
        <f>'BAR BB| Open rates'!AN18*0.87*0.9</f>
        <v>32651.100000000002</v>
      </c>
      <c r="AS18" s="57">
        <f>'BAR BB| Open rates'!AO18*0.87*0.9</f>
        <v>35783.1</v>
      </c>
      <c r="AT18" s="57">
        <f>'BAR BB| Open rates'!AP18*0.87*0.9</f>
        <v>32651.100000000002</v>
      </c>
      <c r="AU18" s="57">
        <f>'BAR BB| Open rates'!AQ18*0.87*0.9</f>
        <v>27170.100000000002</v>
      </c>
      <c r="AV18" s="57">
        <f>'BAR BB| Open rates'!AR18*0.87*0.9</f>
        <v>28736.100000000002</v>
      </c>
      <c r="AW18" s="57">
        <f>'BAR BB| Open rates'!AS18*0.87*0.9</f>
        <v>27170.100000000002</v>
      </c>
      <c r="AX18" s="57">
        <f>'BAR BB| Open rates'!AT18*0.87*0.9</f>
        <v>28736.100000000002</v>
      </c>
      <c r="AY18" s="57">
        <f>'BAR BB| Open rates'!AU18*0.87*0.9</f>
        <v>27170.100000000002</v>
      </c>
      <c r="AZ18" s="57">
        <f>'BAR BB| Open rates'!AV18*0.87*0.9</f>
        <v>28736.100000000002</v>
      </c>
      <c r="BA18" s="57">
        <f>'BAR BB| Open rates'!AW18*0.87*0.9</f>
        <v>27170.100000000002</v>
      </c>
      <c r="BB18" s="57">
        <f>'BAR BB| Open rates'!AX18*0.87*0.9</f>
        <v>28736.100000000002</v>
      </c>
      <c r="BC18" s="57">
        <f>'BAR BB| Open rates'!AY18*0.87*0.9</f>
        <v>27170.100000000002</v>
      </c>
    </row>
    <row r="19" spans="1:55" s="36" customFormat="1" ht="12" customHeight="1" x14ac:dyDescent="0.2">
      <c r="A19" s="237">
        <v>2</v>
      </c>
      <c r="B19" s="57" t="e">
        <f>'BAR BB| Open rates'!#REF!*0.87*0.9</f>
        <v>#REF!</v>
      </c>
      <c r="C19" s="57" t="e">
        <f>'BAR BB| Open rates'!#REF!*0.87*0.9</f>
        <v>#REF!</v>
      </c>
      <c r="D19" s="57" t="e">
        <f>'BAR BB| Open rates'!#REF!*0.87*0.9</f>
        <v>#REF!</v>
      </c>
      <c r="E19" s="57" t="e">
        <f>'BAR BB| Open rates'!#REF!*0.87*0.9</f>
        <v>#REF!</v>
      </c>
      <c r="F19" s="57">
        <f>'BAR BB| Open rates'!B19*0.87*0.9</f>
        <v>19105.2</v>
      </c>
      <c r="G19" s="57">
        <f>'BAR BB| Open rates'!C19*0.87*0.9</f>
        <v>19105.2</v>
      </c>
      <c r="H19" s="57">
        <f>'BAR BB| Open rates'!D19*0.87*0.9</f>
        <v>19105.2</v>
      </c>
      <c r="I19" s="57">
        <f>'BAR BB| Open rates'!E19*0.87*0.9</f>
        <v>33120.9</v>
      </c>
      <c r="J19" s="57">
        <f>'BAR BB| Open rates'!F19*0.87*0.9</f>
        <v>26856.9</v>
      </c>
      <c r="K19" s="57">
        <f>'BAR BB| Open rates'!G19*0.87*0.9</f>
        <v>24507.9</v>
      </c>
      <c r="L19" s="57">
        <f>'BAR BB| Open rates'!H19*0.87*0.9</f>
        <v>26856.9</v>
      </c>
      <c r="M19" s="57">
        <f>'BAR BB| Open rates'!I19*0.87*0.9</f>
        <v>24507.9</v>
      </c>
      <c r="N19" s="57">
        <f>'BAR BB| Open rates'!J19*0.87*0.9</f>
        <v>21454.2</v>
      </c>
      <c r="O19" s="57">
        <f>'BAR BB| Open rates'!K19*0.87*0.9</f>
        <v>21454.2</v>
      </c>
      <c r="P19" s="57">
        <f>'BAR BB| Open rates'!L19*0.87*0.9</f>
        <v>21454.2</v>
      </c>
      <c r="Q19" s="57">
        <f>'BAR BB| Open rates'!M19*0.87*0.9</f>
        <v>24507.9</v>
      </c>
      <c r="R19" s="57">
        <f>'BAR BB| Open rates'!N19*0.87*0.9</f>
        <v>22785.3</v>
      </c>
      <c r="S19" s="57">
        <f>'BAR BB| Open rates'!O19*0.87*0.9</f>
        <v>24507.9</v>
      </c>
      <c r="T19" s="57">
        <f>'BAR BB| Open rates'!P19*0.87*0.9</f>
        <v>24507.9</v>
      </c>
      <c r="U19" s="57">
        <f>'BAR BB| Open rates'!Q19*0.87*0.9</f>
        <v>26073.9</v>
      </c>
      <c r="V19" s="57">
        <f>'BAR BB| Open rates'!R19*0.87*0.9</f>
        <v>24507.9</v>
      </c>
      <c r="W19" s="57">
        <f>'BAR BB| Open rates'!S19*0.87*0.9</f>
        <v>26073.9</v>
      </c>
      <c r="X19" s="57">
        <f>'BAR BB| Open rates'!T19*0.87*0.9</f>
        <v>24507.9</v>
      </c>
      <c r="Y19" s="57">
        <f>'BAR BB| Open rates'!U19*0.87*0.9</f>
        <v>22785.3</v>
      </c>
      <c r="Z19" s="57">
        <f>'BAR BB| Open rates'!V19*0.87*0.9</f>
        <v>41655.599999999999</v>
      </c>
      <c r="AA19" s="57">
        <f>'BAR BB| Open rates'!W19*0.87*0.9</f>
        <v>47136.6</v>
      </c>
      <c r="AB19" s="57">
        <f>'BAR BB| Open rates'!X19*0.87*0.9</f>
        <v>41655.599999999999</v>
      </c>
      <c r="AC19" s="57">
        <f>'BAR BB| Open rates'!Y19*0.87*0.9</f>
        <v>22785.3</v>
      </c>
      <c r="AD19" s="57">
        <f>'BAR BB| Open rates'!Z19*0.87*0.9</f>
        <v>22785.3</v>
      </c>
      <c r="AE19" s="57">
        <f>'BAR BB| Open rates'!AA19*0.87*0.9</f>
        <v>36174.6</v>
      </c>
      <c r="AF19" s="57">
        <f>'BAR BB| Open rates'!AB19*0.87*0.9</f>
        <v>39306.6</v>
      </c>
      <c r="AG19" s="57">
        <f>'BAR BB| Open rates'!AC19*0.87*0.9</f>
        <v>36174.6</v>
      </c>
      <c r="AH19" s="57">
        <f>'BAR BB| Open rates'!AD19*0.87*0.9</f>
        <v>39306.6</v>
      </c>
      <c r="AI19" s="57">
        <f>'BAR BB| Open rates'!AE19*0.87*0.9</f>
        <v>36174.6</v>
      </c>
      <c r="AJ19" s="57">
        <f>'BAR BB| Open rates'!AF19*0.87*0.9</f>
        <v>39306.6</v>
      </c>
      <c r="AK19" s="57">
        <f>'BAR BB| Open rates'!AG19*0.87*0.9</f>
        <v>36174.6</v>
      </c>
      <c r="AL19" s="57">
        <f>'BAR BB| Open rates'!AH19*0.87*0.9</f>
        <v>39306.6</v>
      </c>
      <c r="AM19" s="57">
        <f>'BAR BB| Open rates'!AI19*0.87*0.9</f>
        <v>36174.6</v>
      </c>
      <c r="AN19" s="57">
        <f>'BAR BB| Open rates'!AJ19*0.87*0.9</f>
        <v>37740.6</v>
      </c>
      <c r="AO19" s="57">
        <f>'BAR BB| Open rates'!AK19*0.87*0.9</f>
        <v>37740.6</v>
      </c>
      <c r="AP19" s="57">
        <f>'BAR BB| Open rates'!AL19*0.87*0.9</f>
        <v>34608.6</v>
      </c>
      <c r="AQ19" s="57">
        <f>'BAR BB| Open rates'!AM19*0.87*0.9</f>
        <v>37740.6</v>
      </c>
      <c r="AR19" s="57">
        <f>'BAR BB| Open rates'!AN19*0.87*0.9</f>
        <v>34608.6</v>
      </c>
      <c r="AS19" s="57">
        <f>'BAR BB| Open rates'!AO19*0.87*0.9</f>
        <v>37740.6</v>
      </c>
      <c r="AT19" s="57">
        <f>'BAR BB| Open rates'!AP19*0.87*0.9</f>
        <v>34608.6</v>
      </c>
      <c r="AU19" s="57">
        <f>'BAR BB| Open rates'!AQ19*0.87*0.9</f>
        <v>29127.600000000002</v>
      </c>
      <c r="AV19" s="57">
        <f>'BAR BB| Open rates'!AR19*0.87*0.9</f>
        <v>30693.600000000002</v>
      </c>
      <c r="AW19" s="57">
        <f>'BAR BB| Open rates'!AS19*0.87*0.9</f>
        <v>29127.600000000002</v>
      </c>
      <c r="AX19" s="57">
        <f>'BAR BB| Open rates'!AT19*0.87*0.9</f>
        <v>30693.600000000002</v>
      </c>
      <c r="AY19" s="57">
        <f>'BAR BB| Open rates'!AU19*0.87*0.9</f>
        <v>29127.600000000002</v>
      </c>
      <c r="AZ19" s="57">
        <f>'BAR BB| Open rates'!AV19*0.87*0.9</f>
        <v>30693.600000000002</v>
      </c>
      <c r="BA19" s="57">
        <f>'BAR BB| Open rates'!AW19*0.87*0.9</f>
        <v>29127.600000000002</v>
      </c>
      <c r="BB19" s="57">
        <f>'BAR BB| Open rates'!AX19*0.87*0.9</f>
        <v>30693.600000000002</v>
      </c>
      <c r="BC19" s="57">
        <f>'BAR BB| Open rates'!AY19*0.87*0.9</f>
        <v>29127.600000000002</v>
      </c>
    </row>
    <row r="20" spans="1:55"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row>
    <row r="21" spans="1:55" s="36" customFormat="1" ht="12" customHeight="1" x14ac:dyDescent="0.2">
      <c r="A21" s="237">
        <v>1</v>
      </c>
      <c r="B21" s="57" t="e">
        <f>'BAR BB| Open rates'!#REF!*0.87*0.9</f>
        <v>#REF!</v>
      </c>
      <c r="C21" s="57" t="e">
        <f>'BAR BB| Open rates'!#REF!*0.87*0.9</f>
        <v>#REF!</v>
      </c>
      <c r="D21" s="57" t="e">
        <f>'BAR BB| Open rates'!#REF!*0.87*0.9</f>
        <v>#REF!</v>
      </c>
      <c r="E21" s="57" t="e">
        <f>'BAR BB| Open rates'!#REF!*0.87*0.9</f>
        <v>#REF!</v>
      </c>
      <c r="F21" s="57">
        <f>'BAR BB| Open rates'!B21*0.87*0.9</f>
        <v>20201.400000000001</v>
      </c>
      <c r="G21" s="57">
        <f>'BAR BB| Open rates'!C21*0.87*0.9</f>
        <v>20201.400000000001</v>
      </c>
      <c r="H21" s="57">
        <f>'BAR BB| Open rates'!D21*0.87*0.9</f>
        <v>20201.400000000001</v>
      </c>
      <c r="I21" s="57">
        <f>'BAR BB| Open rates'!E21*0.87*0.9</f>
        <v>34217.1</v>
      </c>
      <c r="J21" s="57">
        <f>'BAR BB| Open rates'!F21*0.87*0.9</f>
        <v>27953.100000000002</v>
      </c>
      <c r="K21" s="57">
        <f>'BAR BB| Open rates'!G21*0.87*0.9</f>
        <v>25604.100000000002</v>
      </c>
      <c r="L21" s="57">
        <f>'BAR BB| Open rates'!H21*0.87*0.9</f>
        <v>27953.100000000002</v>
      </c>
      <c r="M21" s="57">
        <f>'BAR BB| Open rates'!I21*0.87*0.9</f>
        <v>25604.100000000002</v>
      </c>
      <c r="N21" s="57">
        <f>'BAR BB| Open rates'!J21*0.87*0.9</f>
        <v>22550.400000000001</v>
      </c>
      <c r="O21" s="57">
        <f>'BAR BB| Open rates'!K21*0.87*0.9</f>
        <v>22550.400000000001</v>
      </c>
      <c r="P21" s="57">
        <f>'BAR BB| Open rates'!L21*0.87*0.9</f>
        <v>22550.400000000001</v>
      </c>
      <c r="Q21" s="57">
        <f>'BAR BB| Open rates'!M21*0.87*0.9</f>
        <v>25604.100000000002</v>
      </c>
      <c r="R21" s="57">
        <f>'BAR BB| Open rates'!N21*0.87*0.9</f>
        <v>23881.5</v>
      </c>
      <c r="S21" s="57">
        <f>'BAR BB| Open rates'!O21*0.87*0.9</f>
        <v>25604.100000000002</v>
      </c>
      <c r="T21" s="57">
        <f>'BAR BB| Open rates'!P21*0.87*0.9</f>
        <v>25604.100000000002</v>
      </c>
      <c r="U21" s="57">
        <f>'BAR BB| Open rates'!Q21*0.87*0.9</f>
        <v>27170.100000000002</v>
      </c>
      <c r="V21" s="57">
        <f>'BAR BB| Open rates'!R21*0.87*0.9</f>
        <v>25604.100000000002</v>
      </c>
      <c r="W21" s="57">
        <f>'BAR BB| Open rates'!S21*0.87*0.9</f>
        <v>27170.100000000002</v>
      </c>
      <c r="X21" s="57">
        <f>'BAR BB| Open rates'!T21*0.87*0.9</f>
        <v>25604.100000000002</v>
      </c>
      <c r="Y21" s="57">
        <f>'BAR BB| Open rates'!U21*0.87*0.9</f>
        <v>23881.5</v>
      </c>
      <c r="Z21" s="57">
        <f>'BAR BB| Open rates'!V21*0.87*0.9</f>
        <v>42751.8</v>
      </c>
      <c r="AA21" s="57">
        <f>'BAR BB| Open rates'!W21*0.87*0.9</f>
        <v>48232.800000000003</v>
      </c>
      <c r="AB21" s="57">
        <f>'BAR BB| Open rates'!X21*0.87*0.9</f>
        <v>42751.8</v>
      </c>
      <c r="AC21" s="57">
        <f>'BAR BB| Open rates'!Y21*0.87*0.9</f>
        <v>23881.5</v>
      </c>
      <c r="AD21" s="57">
        <f>'BAR BB| Open rates'!Z21*0.87*0.9</f>
        <v>23881.5</v>
      </c>
      <c r="AE21" s="57">
        <f>'BAR BB| Open rates'!AA21*0.87*0.9</f>
        <v>37349.1</v>
      </c>
      <c r="AF21" s="57">
        <f>'BAR BB| Open rates'!AB21*0.87*0.9</f>
        <v>40481.1</v>
      </c>
      <c r="AG21" s="57">
        <f>'BAR BB| Open rates'!AC21*0.87*0.9</f>
        <v>37349.1</v>
      </c>
      <c r="AH21" s="57">
        <f>'BAR BB| Open rates'!AD21*0.87*0.9</f>
        <v>40481.1</v>
      </c>
      <c r="AI21" s="57">
        <f>'BAR BB| Open rates'!AE21*0.87*0.9</f>
        <v>37349.1</v>
      </c>
      <c r="AJ21" s="57">
        <f>'BAR BB| Open rates'!AF21*0.87*0.9</f>
        <v>40481.1</v>
      </c>
      <c r="AK21" s="57">
        <f>'BAR BB| Open rates'!AG21*0.87*0.9</f>
        <v>37349.1</v>
      </c>
      <c r="AL21" s="57">
        <f>'BAR BB| Open rates'!AH21*0.87*0.9</f>
        <v>40481.1</v>
      </c>
      <c r="AM21" s="57">
        <f>'BAR BB| Open rates'!AI21*0.87*0.9</f>
        <v>37349.1</v>
      </c>
      <c r="AN21" s="57">
        <f>'BAR BB| Open rates'!AJ21*0.87*0.9</f>
        <v>38915.1</v>
      </c>
      <c r="AO21" s="57">
        <f>'BAR BB| Open rates'!AK21*0.87*0.9</f>
        <v>38915.1</v>
      </c>
      <c r="AP21" s="57">
        <f>'BAR BB| Open rates'!AL21*0.87*0.9</f>
        <v>35783.1</v>
      </c>
      <c r="AQ21" s="57">
        <f>'BAR BB| Open rates'!AM21*0.87*0.9</f>
        <v>38915.1</v>
      </c>
      <c r="AR21" s="57">
        <f>'BAR BB| Open rates'!AN21*0.87*0.9</f>
        <v>35783.1</v>
      </c>
      <c r="AS21" s="57">
        <f>'BAR BB| Open rates'!AO21*0.87*0.9</f>
        <v>38915.1</v>
      </c>
      <c r="AT21" s="57">
        <f>'BAR BB| Open rates'!AP21*0.87*0.9</f>
        <v>35783.1</v>
      </c>
      <c r="AU21" s="57">
        <f>'BAR BB| Open rates'!AQ21*0.87*0.9</f>
        <v>30302.100000000002</v>
      </c>
      <c r="AV21" s="57">
        <f>'BAR BB| Open rates'!AR21*0.87*0.9</f>
        <v>31868.100000000002</v>
      </c>
      <c r="AW21" s="57">
        <f>'BAR BB| Open rates'!AS21*0.87*0.9</f>
        <v>30302.100000000002</v>
      </c>
      <c r="AX21" s="57">
        <f>'BAR BB| Open rates'!AT21*0.87*0.9</f>
        <v>31868.100000000002</v>
      </c>
      <c r="AY21" s="57">
        <f>'BAR BB| Open rates'!AU21*0.87*0.9</f>
        <v>30302.100000000002</v>
      </c>
      <c r="AZ21" s="57">
        <f>'BAR BB| Open rates'!AV21*0.87*0.9</f>
        <v>31868.100000000002</v>
      </c>
      <c r="BA21" s="57">
        <f>'BAR BB| Open rates'!AW21*0.87*0.9</f>
        <v>30302.100000000002</v>
      </c>
      <c r="BB21" s="57">
        <f>'BAR BB| Open rates'!AX21*0.87*0.9</f>
        <v>31868.100000000002</v>
      </c>
      <c r="BC21" s="57">
        <f>'BAR BB| Open rates'!AY21*0.87*0.9</f>
        <v>30302.100000000002</v>
      </c>
    </row>
    <row r="22" spans="1:55" s="36" customFormat="1" ht="12" customHeight="1" x14ac:dyDescent="0.2">
      <c r="A22" s="237">
        <v>2</v>
      </c>
      <c r="B22" s="57" t="e">
        <f>'BAR BB| Open rates'!#REF!*0.87*0.9</f>
        <v>#REF!</v>
      </c>
      <c r="C22" s="57" t="e">
        <f>'BAR BB| Open rates'!#REF!*0.87*0.9</f>
        <v>#REF!</v>
      </c>
      <c r="D22" s="57" t="e">
        <f>'BAR BB| Open rates'!#REF!*0.87*0.9</f>
        <v>#REF!</v>
      </c>
      <c r="E22" s="57" t="e">
        <f>'BAR BB| Open rates'!#REF!*0.87*0.9</f>
        <v>#REF!</v>
      </c>
      <c r="F22" s="57">
        <f>'BAR BB| Open rates'!B22*0.87*0.9</f>
        <v>22158.9</v>
      </c>
      <c r="G22" s="57">
        <f>'BAR BB| Open rates'!C22*0.87*0.9</f>
        <v>22158.9</v>
      </c>
      <c r="H22" s="57">
        <f>'BAR BB| Open rates'!D22*0.87*0.9</f>
        <v>22158.9</v>
      </c>
      <c r="I22" s="57">
        <f>'BAR BB| Open rates'!E22*0.87*0.9</f>
        <v>36174.6</v>
      </c>
      <c r="J22" s="57">
        <f>'BAR BB| Open rates'!F22*0.87*0.9</f>
        <v>29910.600000000002</v>
      </c>
      <c r="K22" s="57">
        <f>'BAR BB| Open rates'!G22*0.87*0.9</f>
        <v>27561.600000000002</v>
      </c>
      <c r="L22" s="57">
        <f>'BAR BB| Open rates'!H22*0.87*0.9</f>
        <v>29910.600000000002</v>
      </c>
      <c r="M22" s="57">
        <f>'BAR BB| Open rates'!I22*0.87*0.9</f>
        <v>27561.600000000002</v>
      </c>
      <c r="N22" s="57">
        <f>'BAR BB| Open rates'!J22*0.87*0.9</f>
        <v>24507.9</v>
      </c>
      <c r="O22" s="57">
        <f>'BAR BB| Open rates'!K22*0.87*0.9</f>
        <v>24507.9</v>
      </c>
      <c r="P22" s="57">
        <f>'BAR BB| Open rates'!L22*0.87*0.9</f>
        <v>24507.9</v>
      </c>
      <c r="Q22" s="57">
        <f>'BAR BB| Open rates'!M22*0.87*0.9</f>
        <v>27561.600000000002</v>
      </c>
      <c r="R22" s="57">
        <f>'BAR BB| Open rates'!N22*0.87*0.9</f>
        <v>25839</v>
      </c>
      <c r="S22" s="57">
        <f>'BAR BB| Open rates'!O22*0.87*0.9</f>
        <v>27561.600000000002</v>
      </c>
      <c r="T22" s="57">
        <f>'BAR BB| Open rates'!P22*0.87*0.9</f>
        <v>27561.600000000002</v>
      </c>
      <c r="U22" s="57">
        <f>'BAR BB| Open rates'!Q22*0.87*0.9</f>
        <v>29127.600000000002</v>
      </c>
      <c r="V22" s="57">
        <f>'BAR BB| Open rates'!R22*0.87*0.9</f>
        <v>27561.600000000002</v>
      </c>
      <c r="W22" s="57">
        <f>'BAR BB| Open rates'!S22*0.87*0.9</f>
        <v>29127.600000000002</v>
      </c>
      <c r="X22" s="57">
        <f>'BAR BB| Open rates'!T22*0.87*0.9</f>
        <v>27561.600000000002</v>
      </c>
      <c r="Y22" s="57">
        <f>'BAR BB| Open rates'!U22*0.87*0.9</f>
        <v>25839</v>
      </c>
      <c r="Z22" s="57">
        <f>'BAR BB| Open rates'!V22*0.87*0.9</f>
        <v>44709.3</v>
      </c>
      <c r="AA22" s="57">
        <f>'BAR BB| Open rates'!W22*0.87*0.9</f>
        <v>50190.3</v>
      </c>
      <c r="AB22" s="57">
        <f>'BAR BB| Open rates'!X22*0.87*0.9</f>
        <v>44709.3</v>
      </c>
      <c r="AC22" s="57">
        <f>'BAR BB| Open rates'!Y22*0.87*0.9</f>
        <v>25839</v>
      </c>
      <c r="AD22" s="57">
        <f>'BAR BB| Open rates'!Z22*0.87*0.9</f>
        <v>25839</v>
      </c>
      <c r="AE22" s="57">
        <f>'BAR BB| Open rates'!AA22*0.87*0.9</f>
        <v>39306.6</v>
      </c>
      <c r="AF22" s="57">
        <f>'BAR BB| Open rates'!AB22*0.87*0.9</f>
        <v>42438.6</v>
      </c>
      <c r="AG22" s="57">
        <f>'BAR BB| Open rates'!AC22*0.87*0.9</f>
        <v>39306.6</v>
      </c>
      <c r="AH22" s="57">
        <f>'BAR BB| Open rates'!AD22*0.87*0.9</f>
        <v>42438.6</v>
      </c>
      <c r="AI22" s="57">
        <f>'BAR BB| Open rates'!AE22*0.87*0.9</f>
        <v>39306.6</v>
      </c>
      <c r="AJ22" s="57">
        <f>'BAR BB| Open rates'!AF22*0.87*0.9</f>
        <v>42438.6</v>
      </c>
      <c r="AK22" s="57">
        <f>'BAR BB| Open rates'!AG22*0.87*0.9</f>
        <v>39306.6</v>
      </c>
      <c r="AL22" s="57">
        <f>'BAR BB| Open rates'!AH22*0.87*0.9</f>
        <v>42438.6</v>
      </c>
      <c r="AM22" s="57">
        <f>'BAR BB| Open rates'!AI22*0.87*0.9</f>
        <v>39306.6</v>
      </c>
      <c r="AN22" s="57">
        <f>'BAR BB| Open rates'!AJ22*0.87*0.9</f>
        <v>40872.6</v>
      </c>
      <c r="AO22" s="57">
        <f>'BAR BB| Open rates'!AK22*0.87*0.9</f>
        <v>40872.6</v>
      </c>
      <c r="AP22" s="57">
        <f>'BAR BB| Open rates'!AL22*0.87*0.9</f>
        <v>37740.6</v>
      </c>
      <c r="AQ22" s="57">
        <f>'BAR BB| Open rates'!AM22*0.87*0.9</f>
        <v>40872.6</v>
      </c>
      <c r="AR22" s="57">
        <f>'BAR BB| Open rates'!AN22*0.87*0.9</f>
        <v>37740.6</v>
      </c>
      <c r="AS22" s="57">
        <f>'BAR BB| Open rates'!AO22*0.87*0.9</f>
        <v>40872.6</v>
      </c>
      <c r="AT22" s="57">
        <f>'BAR BB| Open rates'!AP22*0.87*0.9</f>
        <v>37740.6</v>
      </c>
      <c r="AU22" s="57">
        <f>'BAR BB| Open rates'!AQ22*0.87*0.9</f>
        <v>32259.600000000002</v>
      </c>
      <c r="AV22" s="57">
        <f>'BAR BB| Open rates'!AR22*0.87*0.9</f>
        <v>33825.599999999999</v>
      </c>
      <c r="AW22" s="57">
        <f>'BAR BB| Open rates'!AS22*0.87*0.9</f>
        <v>32259.600000000002</v>
      </c>
      <c r="AX22" s="57">
        <f>'BAR BB| Open rates'!AT22*0.87*0.9</f>
        <v>33825.599999999999</v>
      </c>
      <c r="AY22" s="57">
        <f>'BAR BB| Open rates'!AU22*0.87*0.9</f>
        <v>32259.600000000002</v>
      </c>
      <c r="AZ22" s="57">
        <f>'BAR BB| Open rates'!AV22*0.87*0.9</f>
        <v>33825.599999999999</v>
      </c>
      <c r="BA22" s="57">
        <f>'BAR BB| Open rates'!AW22*0.87*0.9</f>
        <v>32259.600000000002</v>
      </c>
      <c r="BB22" s="57">
        <f>'BAR BB| Open rates'!AX22*0.87*0.9</f>
        <v>33825.599999999999</v>
      </c>
      <c r="BC22" s="57">
        <f>'BAR BB| Open rates'!AY22*0.87*0.9</f>
        <v>32259.600000000002</v>
      </c>
    </row>
    <row r="23" spans="1:55"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row>
    <row r="24" spans="1:55" s="36" customFormat="1" ht="12" customHeight="1" x14ac:dyDescent="0.2">
      <c r="A24" s="237">
        <v>1</v>
      </c>
      <c r="B24" s="57" t="e">
        <f>'BAR BB| Open rates'!#REF!*0.87*0.9</f>
        <v>#REF!</v>
      </c>
      <c r="C24" s="57" t="e">
        <f>'BAR BB| Open rates'!#REF!*0.87*0.9</f>
        <v>#REF!</v>
      </c>
      <c r="D24" s="57" t="e">
        <f>'BAR BB| Open rates'!#REF!*0.87*0.9</f>
        <v>#REF!</v>
      </c>
      <c r="E24" s="57" t="e">
        <f>'BAR BB| Open rates'!#REF!*0.87*0.9</f>
        <v>#REF!</v>
      </c>
      <c r="F24" s="57">
        <f>'BAR BB| Open rates'!B24*0.87*0.9</f>
        <v>28814.400000000001</v>
      </c>
      <c r="G24" s="57">
        <f>'BAR BB| Open rates'!C24*0.87*0.9</f>
        <v>28814.400000000001</v>
      </c>
      <c r="H24" s="57">
        <f>'BAR BB| Open rates'!D24*0.87*0.9</f>
        <v>28814.400000000001</v>
      </c>
      <c r="I24" s="57">
        <f>'BAR BB| Open rates'!E24*0.87*0.9</f>
        <v>42830.1</v>
      </c>
      <c r="J24" s="57">
        <f>'BAR BB| Open rates'!F24*0.87*0.9</f>
        <v>36566.1</v>
      </c>
      <c r="K24" s="57">
        <f>'BAR BB| Open rates'!G24*0.87*0.9</f>
        <v>34217.1</v>
      </c>
      <c r="L24" s="57">
        <f>'BAR BB| Open rates'!H24*0.87*0.9</f>
        <v>36566.1</v>
      </c>
      <c r="M24" s="57">
        <f>'BAR BB| Open rates'!I24*0.87*0.9</f>
        <v>34217.1</v>
      </c>
      <c r="N24" s="57">
        <f>'BAR BB| Open rates'!J24*0.87*0.9</f>
        <v>31163.4</v>
      </c>
      <c r="O24" s="57">
        <f>'BAR BB| Open rates'!K24*0.87*0.9</f>
        <v>31163.4</v>
      </c>
      <c r="P24" s="57">
        <f>'BAR BB| Open rates'!L24*0.87*0.9</f>
        <v>31163.4</v>
      </c>
      <c r="Q24" s="57">
        <f>'BAR BB| Open rates'!M24*0.87*0.9</f>
        <v>34217.1</v>
      </c>
      <c r="R24" s="57">
        <f>'BAR BB| Open rates'!N24*0.87*0.9</f>
        <v>32494.5</v>
      </c>
      <c r="S24" s="57">
        <f>'BAR BB| Open rates'!O24*0.87*0.9</f>
        <v>34217.1</v>
      </c>
      <c r="T24" s="57">
        <f>'BAR BB| Open rates'!P24*0.87*0.9</f>
        <v>34217.1</v>
      </c>
      <c r="U24" s="57">
        <f>'BAR BB| Open rates'!Q24*0.87*0.9</f>
        <v>35783.1</v>
      </c>
      <c r="V24" s="57">
        <f>'BAR BB| Open rates'!R24*0.87*0.9</f>
        <v>34217.1</v>
      </c>
      <c r="W24" s="57">
        <f>'BAR BB| Open rates'!S24*0.87*0.9</f>
        <v>35783.1</v>
      </c>
      <c r="X24" s="57">
        <f>'BAR BB| Open rates'!T24*0.87*0.9</f>
        <v>34217.1</v>
      </c>
      <c r="Y24" s="57">
        <f>'BAR BB| Open rates'!U24*0.87*0.9</f>
        <v>32494.5</v>
      </c>
      <c r="Z24" s="57">
        <f>'BAR BB| Open rates'!V24*0.87*0.9</f>
        <v>51364.800000000003</v>
      </c>
      <c r="AA24" s="57">
        <f>'BAR BB| Open rates'!W24*0.87*0.9</f>
        <v>56845.8</v>
      </c>
      <c r="AB24" s="57">
        <f>'BAR BB| Open rates'!X24*0.87*0.9</f>
        <v>51364.800000000003</v>
      </c>
      <c r="AC24" s="57">
        <f>'BAR BB| Open rates'!Y24*0.87*0.9</f>
        <v>32494.5</v>
      </c>
      <c r="AD24" s="57">
        <f>'BAR BB| Open rates'!Z24*0.87*0.9</f>
        <v>32494.5</v>
      </c>
      <c r="AE24" s="57">
        <f>'BAR BB| Open rates'!AA24*0.87*0.9</f>
        <v>45962.1</v>
      </c>
      <c r="AF24" s="57">
        <f>'BAR BB| Open rates'!AB24*0.87*0.9</f>
        <v>49094.1</v>
      </c>
      <c r="AG24" s="57">
        <f>'BAR BB| Open rates'!AC24*0.87*0.9</f>
        <v>45962.1</v>
      </c>
      <c r="AH24" s="57">
        <f>'BAR BB| Open rates'!AD24*0.87*0.9</f>
        <v>49094.1</v>
      </c>
      <c r="AI24" s="57">
        <f>'BAR BB| Open rates'!AE24*0.87*0.9</f>
        <v>45962.1</v>
      </c>
      <c r="AJ24" s="57">
        <f>'BAR BB| Open rates'!AF24*0.87*0.9</f>
        <v>49094.1</v>
      </c>
      <c r="AK24" s="57">
        <f>'BAR BB| Open rates'!AG24*0.87*0.9</f>
        <v>45962.1</v>
      </c>
      <c r="AL24" s="57">
        <f>'BAR BB| Open rates'!AH24*0.87*0.9</f>
        <v>49094.1</v>
      </c>
      <c r="AM24" s="57">
        <f>'BAR BB| Open rates'!AI24*0.87*0.9</f>
        <v>45962.1</v>
      </c>
      <c r="AN24" s="57">
        <f>'BAR BB| Open rates'!AJ24*0.87*0.9</f>
        <v>47528.1</v>
      </c>
      <c r="AO24" s="57">
        <f>'BAR BB| Open rates'!AK24*0.87*0.9</f>
        <v>47528.1</v>
      </c>
      <c r="AP24" s="57">
        <f>'BAR BB| Open rates'!AL24*0.87*0.9</f>
        <v>44396.1</v>
      </c>
      <c r="AQ24" s="57">
        <f>'BAR BB| Open rates'!AM24*0.87*0.9</f>
        <v>47528.1</v>
      </c>
      <c r="AR24" s="57">
        <f>'BAR BB| Open rates'!AN24*0.87*0.9</f>
        <v>44396.1</v>
      </c>
      <c r="AS24" s="57">
        <f>'BAR BB| Open rates'!AO24*0.87*0.9</f>
        <v>47528.1</v>
      </c>
      <c r="AT24" s="57">
        <f>'BAR BB| Open rates'!AP24*0.87*0.9</f>
        <v>44396.1</v>
      </c>
      <c r="AU24" s="57">
        <f>'BAR BB| Open rates'!AQ24*0.87*0.9</f>
        <v>38915.1</v>
      </c>
      <c r="AV24" s="57">
        <f>'BAR BB| Open rates'!AR24*0.87*0.9</f>
        <v>40481.1</v>
      </c>
      <c r="AW24" s="57">
        <f>'BAR BB| Open rates'!AS24*0.87*0.9</f>
        <v>38915.1</v>
      </c>
      <c r="AX24" s="57">
        <f>'BAR BB| Open rates'!AT24*0.87*0.9</f>
        <v>40481.1</v>
      </c>
      <c r="AY24" s="57">
        <f>'BAR BB| Open rates'!AU24*0.87*0.9</f>
        <v>38915.1</v>
      </c>
      <c r="AZ24" s="57">
        <f>'BAR BB| Open rates'!AV24*0.87*0.9</f>
        <v>40481.1</v>
      </c>
      <c r="BA24" s="57">
        <f>'BAR BB| Open rates'!AW24*0.87*0.9</f>
        <v>38915.1</v>
      </c>
      <c r="BB24" s="57">
        <f>'BAR BB| Open rates'!AX24*0.87*0.9</f>
        <v>40481.1</v>
      </c>
      <c r="BC24" s="57">
        <f>'BAR BB| Open rates'!AY24*0.87*0.9</f>
        <v>38915.1</v>
      </c>
    </row>
    <row r="25" spans="1:55" s="36" customFormat="1" ht="12" customHeight="1" x14ac:dyDescent="0.2">
      <c r="A25" s="237">
        <v>2</v>
      </c>
      <c r="B25" s="57" t="e">
        <f>'BAR BB| Open rates'!#REF!*0.87*0.9</f>
        <v>#REF!</v>
      </c>
      <c r="C25" s="57" t="e">
        <f>'BAR BB| Open rates'!#REF!*0.87*0.9</f>
        <v>#REF!</v>
      </c>
      <c r="D25" s="57" t="e">
        <f>'BAR BB| Open rates'!#REF!*0.87*0.9</f>
        <v>#REF!</v>
      </c>
      <c r="E25" s="57" t="e">
        <f>'BAR BB| Open rates'!#REF!*0.87*0.9</f>
        <v>#REF!</v>
      </c>
      <c r="F25" s="57">
        <f>'BAR BB| Open rates'!B25*0.87*0.9</f>
        <v>30771.9</v>
      </c>
      <c r="G25" s="57">
        <f>'BAR BB| Open rates'!C25*0.87*0.9</f>
        <v>30771.9</v>
      </c>
      <c r="H25" s="57">
        <f>'BAR BB| Open rates'!D25*0.87*0.9</f>
        <v>30771.9</v>
      </c>
      <c r="I25" s="57">
        <f>'BAR BB| Open rates'!E25*0.87*0.9</f>
        <v>44787.6</v>
      </c>
      <c r="J25" s="57">
        <f>'BAR BB| Open rates'!F25*0.87*0.9</f>
        <v>38523.599999999999</v>
      </c>
      <c r="K25" s="57">
        <f>'BAR BB| Open rates'!G25*0.87*0.9</f>
        <v>36174.6</v>
      </c>
      <c r="L25" s="57">
        <f>'BAR BB| Open rates'!H25*0.87*0.9</f>
        <v>38523.599999999999</v>
      </c>
      <c r="M25" s="57">
        <f>'BAR BB| Open rates'!I25*0.87*0.9</f>
        <v>36174.6</v>
      </c>
      <c r="N25" s="57">
        <f>'BAR BB| Open rates'!J25*0.87*0.9</f>
        <v>33120.9</v>
      </c>
      <c r="O25" s="57">
        <f>'BAR BB| Open rates'!K25*0.87*0.9</f>
        <v>33120.9</v>
      </c>
      <c r="P25" s="57">
        <f>'BAR BB| Open rates'!L25*0.87*0.9</f>
        <v>33120.9</v>
      </c>
      <c r="Q25" s="57">
        <f>'BAR BB| Open rates'!M25*0.87*0.9</f>
        <v>36174.6</v>
      </c>
      <c r="R25" s="57">
        <f>'BAR BB| Open rates'!N25*0.87*0.9</f>
        <v>34452</v>
      </c>
      <c r="S25" s="57">
        <f>'BAR BB| Open rates'!O25*0.87*0.9</f>
        <v>36174.6</v>
      </c>
      <c r="T25" s="57">
        <f>'BAR BB| Open rates'!P25*0.87*0.9</f>
        <v>36174.6</v>
      </c>
      <c r="U25" s="57">
        <f>'BAR BB| Open rates'!Q25*0.87*0.9</f>
        <v>37740.6</v>
      </c>
      <c r="V25" s="57">
        <f>'BAR BB| Open rates'!R25*0.87*0.9</f>
        <v>36174.6</v>
      </c>
      <c r="W25" s="57">
        <f>'BAR BB| Open rates'!S25*0.87*0.9</f>
        <v>37740.6</v>
      </c>
      <c r="X25" s="57">
        <f>'BAR BB| Open rates'!T25*0.87*0.9</f>
        <v>36174.6</v>
      </c>
      <c r="Y25" s="57">
        <f>'BAR BB| Open rates'!U25*0.87*0.9</f>
        <v>34452</v>
      </c>
      <c r="Z25" s="57">
        <f>'BAR BB| Open rates'!V25*0.87*0.9</f>
        <v>53322.3</v>
      </c>
      <c r="AA25" s="57">
        <f>'BAR BB| Open rates'!W25*0.87*0.9</f>
        <v>58803.3</v>
      </c>
      <c r="AB25" s="57">
        <f>'BAR BB| Open rates'!X25*0.87*0.9</f>
        <v>53322.3</v>
      </c>
      <c r="AC25" s="57">
        <f>'BAR BB| Open rates'!Y25*0.87*0.9</f>
        <v>34452</v>
      </c>
      <c r="AD25" s="57">
        <f>'BAR BB| Open rates'!Z25*0.87*0.9</f>
        <v>34452</v>
      </c>
      <c r="AE25" s="57">
        <f>'BAR BB| Open rates'!AA25*0.87*0.9</f>
        <v>47919.6</v>
      </c>
      <c r="AF25" s="57">
        <f>'BAR BB| Open rates'!AB25*0.87*0.9</f>
        <v>51051.6</v>
      </c>
      <c r="AG25" s="57">
        <f>'BAR BB| Open rates'!AC25*0.87*0.9</f>
        <v>47919.6</v>
      </c>
      <c r="AH25" s="57">
        <f>'BAR BB| Open rates'!AD25*0.87*0.9</f>
        <v>51051.6</v>
      </c>
      <c r="AI25" s="57">
        <f>'BAR BB| Open rates'!AE25*0.87*0.9</f>
        <v>47919.6</v>
      </c>
      <c r="AJ25" s="57">
        <f>'BAR BB| Open rates'!AF25*0.87*0.9</f>
        <v>51051.6</v>
      </c>
      <c r="AK25" s="57">
        <f>'BAR BB| Open rates'!AG25*0.87*0.9</f>
        <v>47919.6</v>
      </c>
      <c r="AL25" s="57">
        <f>'BAR BB| Open rates'!AH25*0.87*0.9</f>
        <v>51051.6</v>
      </c>
      <c r="AM25" s="57">
        <f>'BAR BB| Open rates'!AI25*0.87*0.9</f>
        <v>47919.6</v>
      </c>
      <c r="AN25" s="57">
        <f>'BAR BB| Open rates'!AJ25*0.87*0.9</f>
        <v>49485.599999999999</v>
      </c>
      <c r="AO25" s="57">
        <f>'BAR BB| Open rates'!AK25*0.87*0.9</f>
        <v>49485.599999999999</v>
      </c>
      <c r="AP25" s="57">
        <f>'BAR BB| Open rates'!AL25*0.87*0.9</f>
        <v>46353.599999999999</v>
      </c>
      <c r="AQ25" s="57">
        <f>'BAR BB| Open rates'!AM25*0.87*0.9</f>
        <v>49485.599999999999</v>
      </c>
      <c r="AR25" s="57">
        <f>'BAR BB| Open rates'!AN25*0.87*0.9</f>
        <v>46353.599999999999</v>
      </c>
      <c r="AS25" s="57">
        <f>'BAR BB| Open rates'!AO25*0.87*0.9</f>
        <v>49485.599999999999</v>
      </c>
      <c r="AT25" s="57">
        <f>'BAR BB| Open rates'!AP25*0.87*0.9</f>
        <v>46353.599999999999</v>
      </c>
      <c r="AU25" s="57">
        <f>'BAR BB| Open rates'!AQ25*0.87*0.9</f>
        <v>40872.6</v>
      </c>
      <c r="AV25" s="57">
        <f>'BAR BB| Open rates'!AR25*0.87*0.9</f>
        <v>42438.6</v>
      </c>
      <c r="AW25" s="57">
        <f>'BAR BB| Open rates'!AS25*0.87*0.9</f>
        <v>40872.6</v>
      </c>
      <c r="AX25" s="57">
        <f>'BAR BB| Open rates'!AT25*0.87*0.9</f>
        <v>42438.6</v>
      </c>
      <c r="AY25" s="57">
        <f>'BAR BB| Open rates'!AU25*0.87*0.9</f>
        <v>40872.6</v>
      </c>
      <c r="AZ25" s="57">
        <f>'BAR BB| Open rates'!AV25*0.87*0.9</f>
        <v>42438.6</v>
      </c>
      <c r="BA25" s="57">
        <f>'BAR BB| Open rates'!AW25*0.87*0.9</f>
        <v>40872.6</v>
      </c>
      <c r="BB25" s="57">
        <f>'BAR BB| Open rates'!AX25*0.87*0.9</f>
        <v>42438.6</v>
      </c>
      <c r="BC25" s="57">
        <f>'BAR BB| Open rates'!AY25*0.87*0.9</f>
        <v>40872.6</v>
      </c>
    </row>
    <row r="26" spans="1:55" s="36" customFormat="1" ht="12" customHeight="1" x14ac:dyDescent="0.2">
      <c r="A26" s="237">
        <v>3</v>
      </c>
      <c r="B26" s="57" t="e">
        <f>'BAR BB| Open rates'!#REF!*0.87*0.9</f>
        <v>#REF!</v>
      </c>
      <c r="C26" s="57" t="e">
        <f>'BAR BB| Open rates'!#REF!*0.87*0.9</f>
        <v>#REF!</v>
      </c>
      <c r="D26" s="57" t="e">
        <f>'BAR BB| Open rates'!#REF!*0.87*0.9</f>
        <v>#REF!</v>
      </c>
      <c r="E26" s="57" t="e">
        <f>'BAR BB| Open rates'!#REF!*0.87*0.9</f>
        <v>#REF!</v>
      </c>
      <c r="F26" s="57">
        <f>'BAR BB| Open rates'!B26*0.87*0.9</f>
        <v>32729.4</v>
      </c>
      <c r="G26" s="57">
        <f>'BAR BB| Open rates'!C26*0.87*0.9</f>
        <v>32729.4</v>
      </c>
      <c r="H26" s="57">
        <f>'BAR BB| Open rates'!D26*0.87*0.9</f>
        <v>32729.4</v>
      </c>
      <c r="I26" s="57">
        <f>'BAR BB| Open rates'!E26*0.87*0.9</f>
        <v>46745.1</v>
      </c>
      <c r="J26" s="57">
        <f>'BAR BB| Open rates'!F26*0.87*0.9</f>
        <v>40481.1</v>
      </c>
      <c r="K26" s="57">
        <f>'BAR BB| Open rates'!G26*0.87*0.9</f>
        <v>38132.1</v>
      </c>
      <c r="L26" s="57">
        <f>'BAR BB| Open rates'!H26*0.87*0.9</f>
        <v>40481.1</v>
      </c>
      <c r="M26" s="57">
        <f>'BAR BB| Open rates'!I26*0.87*0.9</f>
        <v>38132.1</v>
      </c>
      <c r="N26" s="57">
        <f>'BAR BB| Open rates'!J26*0.87*0.9</f>
        <v>35078.400000000001</v>
      </c>
      <c r="O26" s="57">
        <f>'BAR BB| Open rates'!K26*0.87*0.9</f>
        <v>35078.400000000001</v>
      </c>
      <c r="P26" s="57">
        <f>'BAR BB| Open rates'!L26*0.87*0.9</f>
        <v>35078.400000000001</v>
      </c>
      <c r="Q26" s="57">
        <f>'BAR BB| Open rates'!M26*0.87*0.9</f>
        <v>38132.1</v>
      </c>
      <c r="R26" s="57">
        <f>'BAR BB| Open rates'!N26*0.87*0.9</f>
        <v>36409.5</v>
      </c>
      <c r="S26" s="57">
        <f>'BAR BB| Open rates'!O26*0.87*0.9</f>
        <v>38132.1</v>
      </c>
      <c r="T26" s="57">
        <f>'BAR BB| Open rates'!P26*0.87*0.9</f>
        <v>38132.1</v>
      </c>
      <c r="U26" s="57">
        <f>'BAR BB| Open rates'!Q26*0.87*0.9</f>
        <v>39698.1</v>
      </c>
      <c r="V26" s="57">
        <f>'BAR BB| Open rates'!R26*0.87*0.9</f>
        <v>38132.1</v>
      </c>
      <c r="W26" s="57">
        <f>'BAR BB| Open rates'!S26*0.87*0.9</f>
        <v>39698.1</v>
      </c>
      <c r="X26" s="57">
        <f>'BAR BB| Open rates'!T26*0.87*0.9</f>
        <v>38132.1</v>
      </c>
      <c r="Y26" s="57">
        <f>'BAR BB| Open rates'!U26*0.87*0.9</f>
        <v>36409.5</v>
      </c>
      <c r="Z26" s="57">
        <f>'BAR BB| Open rates'!V26*0.87*0.9</f>
        <v>55279.8</v>
      </c>
      <c r="AA26" s="57">
        <f>'BAR BB| Open rates'!W26*0.87*0.9</f>
        <v>60760.800000000003</v>
      </c>
      <c r="AB26" s="57">
        <f>'BAR BB| Open rates'!X26*0.87*0.9</f>
        <v>55279.8</v>
      </c>
      <c r="AC26" s="57">
        <f>'BAR BB| Open rates'!Y26*0.87*0.9</f>
        <v>36409.5</v>
      </c>
      <c r="AD26" s="57">
        <f>'BAR BB| Open rates'!Z26*0.87*0.9</f>
        <v>36409.5</v>
      </c>
      <c r="AE26" s="57">
        <f>'BAR BB| Open rates'!AA26*0.87*0.9</f>
        <v>49877.1</v>
      </c>
      <c r="AF26" s="57">
        <f>'BAR BB| Open rates'!AB26*0.87*0.9</f>
        <v>53009.1</v>
      </c>
      <c r="AG26" s="57">
        <f>'BAR BB| Open rates'!AC26*0.87*0.9</f>
        <v>49877.1</v>
      </c>
      <c r="AH26" s="57">
        <f>'BAR BB| Open rates'!AD26*0.87*0.9</f>
        <v>53009.1</v>
      </c>
      <c r="AI26" s="57">
        <f>'BAR BB| Open rates'!AE26*0.87*0.9</f>
        <v>49877.1</v>
      </c>
      <c r="AJ26" s="57">
        <f>'BAR BB| Open rates'!AF26*0.87*0.9</f>
        <v>53009.1</v>
      </c>
      <c r="AK26" s="57">
        <f>'BAR BB| Open rates'!AG26*0.87*0.9</f>
        <v>49877.1</v>
      </c>
      <c r="AL26" s="57">
        <f>'BAR BB| Open rates'!AH26*0.87*0.9</f>
        <v>53009.1</v>
      </c>
      <c r="AM26" s="57">
        <f>'BAR BB| Open rates'!AI26*0.87*0.9</f>
        <v>49877.1</v>
      </c>
      <c r="AN26" s="57">
        <f>'BAR BB| Open rates'!AJ26*0.87*0.9</f>
        <v>51443.1</v>
      </c>
      <c r="AO26" s="57">
        <f>'BAR BB| Open rates'!AK26*0.87*0.9</f>
        <v>51443.1</v>
      </c>
      <c r="AP26" s="57">
        <f>'BAR BB| Open rates'!AL26*0.87*0.9</f>
        <v>48311.1</v>
      </c>
      <c r="AQ26" s="57">
        <f>'BAR BB| Open rates'!AM26*0.87*0.9</f>
        <v>51443.1</v>
      </c>
      <c r="AR26" s="57">
        <f>'BAR BB| Open rates'!AN26*0.87*0.9</f>
        <v>48311.1</v>
      </c>
      <c r="AS26" s="57">
        <f>'BAR BB| Open rates'!AO26*0.87*0.9</f>
        <v>51443.1</v>
      </c>
      <c r="AT26" s="57">
        <f>'BAR BB| Open rates'!AP26*0.87*0.9</f>
        <v>48311.1</v>
      </c>
      <c r="AU26" s="57">
        <f>'BAR BB| Open rates'!AQ26*0.87*0.9</f>
        <v>42830.1</v>
      </c>
      <c r="AV26" s="57">
        <f>'BAR BB| Open rates'!AR26*0.87*0.9</f>
        <v>44396.1</v>
      </c>
      <c r="AW26" s="57">
        <f>'BAR BB| Open rates'!AS26*0.87*0.9</f>
        <v>42830.1</v>
      </c>
      <c r="AX26" s="57">
        <f>'BAR BB| Open rates'!AT26*0.87*0.9</f>
        <v>44396.1</v>
      </c>
      <c r="AY26" s="57">
        <f>'BAR BB| Open rates'!AU26*0.87*0.9</f>
        <v>42830.1</v>
      </c>
      <c r="AZ26" s="57">
        <f>'BAR BB| Open rates'!AV26*0.87*0.9</f>
        <v>44396.1</v>
      </c>
      <c r="BA26" s="57">
        <f>'BAR BB| Open rates'!AW26*0.87*0.9</f>
        <v>42830.1</v>
      </c>
      <c r="BB26" s="57">
        <f>'BAR BB| Open rates'!AX26*0.87*0.9</f>
        <v>44396.1</v>
      </c>
      <c r="BC26" s="57">
        <f>'BAR BB| Open rates'!AY26*0.87*0.9</f>
        <v>42830.1</v>
      </c>
    </row>
    <row r="27" spans="1:55" s="36" customFormat="1" ht="12" customHeight="1" x14ac:dyDescent="0.2">
      <c r="A27" s="237">
        <v>4</v>
      </c>
      <c r="B27" s="57" t="e">
        <f>'BAR BB| Open rates'!#REF!*0.87*0.9</f>
        <v>#REF!</v>
      </c>
      <c r="C27" s="57" t="e">
        <f>'BAR BB| Open rates'!#REF!*0.87*0.9</f>
        <v>#REF!</v>
      </c>
      <c r="D27" s="57" t="e">
        <f>'BAR BB| Open rates'!#REF!*0.87*0.9</f>
        <v>#REF!</v>
      </c>
      <c r="E27" s="57" t="e">
        <f>'BAR BB| Open rates'!#REF!*0.87*0.9</f>
        <v>#REF!</v>
      </c>
      <c r="F27" s="57">
        <f>'BAR BB| Open rates'!B27*0.87*0.9</f>
        <v>34686.9</v>
      </c>
      <c r="G27" s="57">
        <f>'BAR BB| Open rates'!C27*0.87*0.9</f>
        <v>34686.9</v>
      </c>
      <c r="H27" s="57">
        <f>'BAR BB| Open rates'!D27*0.87*0.9</f>
        <v>34686.9</v>
      </c>
      <c r="I27" s="57">
        <f>'BAR BB| Open rates'!E27*0.87*0.9</f>
        <v>48702.6</v>
      </c>
      <c r="J27" s="57">
        <f>'BAR BB| Open rates'!F27*0.87*0.9</f>
        <v>42438.6</v>
      </c>
      <c r="K27" s="57">
        <f>'BAR BB| Open rates'!G27*0.87*0.9</f>
        <v>40089.599999999999</v>
      </c>
      <c r="L27" s="57">
        <f>'BAR BB| Open rates'!H27*0.87*0.9</f>
        <v>42438.6</v>
      </c>
      <c r="M27" s="57">
        <f>'BAR BB| Open rates'!I27*0.87*0.9</f>
        <v>40089.599999999999</v>
      </c>
      <c r="N27" s="57">
        <f>'BAR BB| Open rates'!J27*0.87*0.9</f>
        <v>37035.9</v>
      </c>
      <c r="O27" s="57">
        <f>'BAR BB| Open rates'!K27*0.87*0.9</f>
        <v>37035.9</v>
      </c>
      <c r="P27" s="57">
        <f>'BAR BB| Open rates'!L27*0.87*0.9</f>
        <v>37035.9</v>
      </c>
      <c r="Q27" s="57">
        <f>'BAR BB| Open rates'!M27*0.87*0.9</f>
        <v>40089.599999999999</v>
      </c>
      <c r="R27" s="57">
        <f>'BAR BB| Open rates'!N27*0.87*0.9</f>
        <v>38367</v>
      </c>
      <c r="S27" s="57">
        <f>'BAR BB| Open rates'!O27*0.87*0.9</f>
        <v>40089.599999999999</v>
      </c>
      <c r="T27" s="57">
        <f>'BAR BB| Open rates'!P27*0.87*0.9</f>
        <v>40089.599999999999</v>
      </c>
      <c r="U27" s="57">
        <f>'BAR BB| Open rates'!Q27*0.87*0.9</f>
        <v>41655.599999999999</v>
      </c>
      <c r="V27" s="57">
        <f>'BAR BB| Open rates'!R27*0.87*0.9</f>
        <v>40089.599999999999</v>
      </c>
      <c r="W27" s="57">
        <f>'BAR BB| Open rates'!S27*0.87*0.9</f>
        <v>41655.599999999999</v>
      </c>
      <c r="X27" s="57">
        <f>'BAR BB| Open rates'!T27*0.87*0.9</f>
        <v>40089.599999999999</v>
      </c>
      <c r="Y27" s="57">
        <f>'BAR BB| Open rates'!U27*0.87*0.9</f>
        <v>38367</v>
      </c>
      <c r="Z27" s="57">
        <f>'BAR BB| Open rates'!V27*0.87*0.9</f>
        <v>57237.3</v>
      </c>
      <c r="AA27" s="57">
        <f>'BAR BB| Open rates'!W27*0.87*0.9</f>
        <v>62718.3</v>
      </c>
      <c r="AB27" s="57">
        <f>'BAR BB| Open rates'!X27*0.87*0.9</f>
        <v>57237.3</v>
      </c>
      <c r="AC27" s="57">
        <f>'BAR BB| Open rates'!Y27*0.87*0.9</f>
        <v>38367</v>
      </c>
      <c r="AD27" s="57">
        <f>'BAR BB| Open rates'!Z27*0.87*0.9</f>
        <v>38367</v>
      </c>
      <c r="AE27" s="57">
        <f>'BAR BB| Open rates'!AA27*0.87*0.9</f>
        <v>51834.6</v>
      </c>
      <c r="AF27" s="57">
        <f>'BAR BB| Open rates'!AB27*0.87*0.9</f>
        <v>54966.6</v>
      </c>
      <c r="AG27" s="57">
        <f>'BAR BB| Open rates'!AC27*0.87*0.9</f>
        <v>51834.6</v>
      </c>
      <c r="AH27" s="57">
        <f>'BAR BB| Open rates'!AD27*0.87*0.9</f>
        <v>54966.6</v>
      </c>
      <c r="AI27" s="57">
        <f>'BAR BB| Open rates'!AE27*0.87*0.9</f>
        <v>51834.6</v>
      </c>
      <c r="AJ27" s="57">
        <f>'BAR BB| Open rates'!AF27*0.87*0.9</f>
        <v>54966.6</v>
      </c>
      <c r="AK27" s="57">
        <f>'BAR BB| Open rates'!AG27*0.87*0.9</f>
        <v>51834.6</v>
      </c>
      <c r="AL27" s="57">
        <f>'BAR BB| Open rates'!AH27*0.87*0.9</f>
        <v>54966.6</v>
      </c>
      <c r="AM27" s="57">
        <f>'BAR BB| Open rates'!AI27*0.87*0.9</f>
        <v>51834.6</v>
      </c>
      <c r="AN27" s="57">
        <f>'BAR BB| Open rates'!AJ27*0.87*0.9</f>
        <v>53400.6</v>
      </c>
      <c r="AO27" s="57">
        <f>'BAR BB| Open rates'!AK27*0.87*0.9</f>
        <v>53400.6</v>
      </c>
      <c r="AP27" s="57">
        <f>'BAR BB| Open rates'!AL27*0.87*0.9</f>
        <v>50268.6</v>
      </c>
      <c r="AQ27" s="57">
        <f>'BAR BB| Open rates'!AM27*0.87*0.9</f>
        <v>53400.6</v>
      </c>
      <c r="AR27" s="57">
        <f>'BAR BB| Open rates'!AN27*0.87*0.9</f>
        <v>50268.6</v>
      </c>
      <c r="AS27" s="57">
        <f>'BAR BB| Open rates'!AO27*0.87*0.9</f>
        <v>53400.6</v>
      </c>
      <c r="AT27" s="57">
        <f>'BAR BB| Open rates'!AP27*0.87*0.9</f>
        <v>50268.6</v>
      </c>
      <c r="AU27" s="57">
        <f>'BAR BB| Open rates'!AQ27*0.87*0.9</f>
        <v>44787.6</v>
      </c>
      <c r="AV27" s="57">
        <f>'BAR BB| Open rates'!AR27*0.87*0.9</f>
        <v>46353.599999999999</v>
      </c>
      <c r="AW27" s="57">
        <f>'BAR BB| Open rates'!AS27*0.87*0.9</f>
        <v>44787.6</v>
      </c>
      <c r="AX27" s="57">
        <f>'BAR BB| Open rates'!AT27*0.87*0.9</f>
        <v>46353.599999999999</v>
      </c>
      <c r="AY27" s="57">
        <f>'BAR BB| Open rates'!AU27*0.87*0.9</f>
        <v>44787.6</v>
      </c>
      <c r="AZ27" s="57">
        <f>'BAR BB| Open rates'!AV27*0.87*0.9</f>
        <v>46353.599999999999</v>
      </c>
      <c r="BA27" s="57">
        <f>'BAR BB| Open rates'!AW27*0.87*0.9</f>
        <v>44787.6</v>
      </c>
      <c r="BB27" s="57">
        <f>'BAR BB| Open rates'!AX27*0.87*0.9</f>
        <v>46353.599999999999</v>
      </c>
      <c r="BC27" s="57">
        <f>'BAR BB| Open rates'!AY27*0.87*0.9</f>
        <v>44787.6</v>
      </c>
    </row>
    <row r="28" spans="1:55"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row>
    <row r="29" spans="1:55" s="36" customFormat="1" ht="12" customHeight="1" x14ac:dyDescent="0.2">
      <c r="A29" s="237">
        <v>1</v>
      </c>
      <c r="B29" s="57" t="e">
        <f>'BAR BB| Open rates'!#REF!*0.87*0.9</f>
        <v>#REF!</v>
      </c>
      <c r="C29" s="57" t="e">
        <f>'BAR BB| Open rates'!#REF!*0.87*0.9</f>
        <v>#REF!</v>
      </c>
      <c r="D29" s="57" t="e">
        <f>'BAR BB| Open rates'!#REF!*0.87*0.9</f>
        <v>#REF!</v>
      </c>
      <c r="E29" s="57" t="e">
        <f>'BAR BB| Open rates'!#REF!*0.87*0.9</f>
        <v>#REF!</v>
      </c>
      <c r="F29" s="57">
        <f>'BAR BB| Open rates'!B29*0.87*0.9</f>
        <v>31946.400000000001</v>
      </c>
      <c r="G29" s="57">
        <f>'BAR BB| Open rates'!C29*0.87*0.9</f>
        <v>31946.400000000001</v>
      </c>
      <c r="H29" s="57">
        <f>'BAR BB| Open rates'!D29*0.87*0.9</f>
        <v>31946.400000000001</v>
      </c>
      <c r="I29" s="57">
        <f>'BAR BB| Open rates'!E29*0.87*0.9</f>
        <v>45962.1</v>
      </c>
      <c r="J29" s="57">
        <f>'BAR BB| Open rates'!F29*0.87*0.9</f>
        <v>39698.1</v>
      </c>
      <c r="K29" s="57">
        <f>'BAR BB| Open rates'!G29*0.87*0.9</f>
        <v>37349.1</v>
      </c>
      <c r="L29" s="57">
        <f>'BAR BB| Open rates'!H29*0.87*0.9</f>
        <v>39698.1</v>
      </c>
      <c r="M29" s="57">
        <f>'BAR BB| Open rates'!I29*0.87*0.9</f>
        <v>37349.1</v>
      </c>
      <c r="N29" s="57">
        <f>'BAR BB| Open rates'!J29*0.87*0.9</f>
        <v>34295.4</v>
      </c>
      <c r="O29" s="57">
        <f>'BAR BB| Open rates'!K29*0.87*0.9</f>
        <v>34295.4</v>
      </c>
      <c r="P29" s="57">
        <f>'BAR BB| Open rates'!L29*0.87*0.9</f>
        <v>34295.4</v>
      </c>
      <c r="Q29" s="57">
        <f>'BAR BB| Open rates'!M29*0.87*0.9</f>
        <v>37349.1</v>
      </c>
      <c r="R29" s="57">
        <f>'BAR BB| Open rates'!N29*0.87*0.9</f>
        <v>35626.5</v>
      </c>
      <c r="S29" s="57">
        <f>'BAR BB| Open rates'!O29*0.87*0.9</f>
        <v>37349.1</v>
      </c>
      <c r="T29" s="57">
        <f>'BAR BB| Open rates'!P29*0.87*0.9</f>
        <v>37349.1</v>
      </c>
      <c r="U29" s="57">
        <f>'BAR BB| Open rates'!Q29*0.87*0.9</f>
        <v>38915.1</v>
      </c>
      <c r="V29" s="57">
        <f>'BAR BB| Open rates'!R29*0.87*0.9</f>
        <v>37349.1</v>
      </c>
      <c r="W29" s="57">
        <f>'BAR BB| Open rates'!S29*0.87*0.9</f>
        <v>38915.1</v>
      </c>
      <c r="X29" s="57">
        <f>'BAR BB| Open rates'!T29*0.87*0.9</f>
        <v>37349.1</v>
      </c>
      <c r="Y29" s="57">
        <f>'BAR BB| Open rates'!U29*0.87*0.9</f>
        <v>35626.5</v>
      </c>
      <c r="Z29" s="57">
        <f>'BAR BB| Open rates'!V29*0.87*0.9</f>
        <v>54496.800000000003</v>
      </c>
      <c r="AA29" s="57">
        <f>'BAR BB| Open rates'!W29*0.87*0.9</f>
        <v>59977.8</v>
      </c>
      <c r="AB29" s="57">
        <f>'BAR BB| Open rates'!X29*0.87*0.9</f>
        <v>54496.800000000003</v>
      </c>
      <c r="AC29" s="57">
        <f>'BAR BB| Open rates'!Y29*0.87*0.9</f>
        <v>35626.5</v>
      </c>
      <c r="AD29" s="57">
        <f>'BAR BB| Open rates'!Z29*0.87*0.9</f>
        <v>35626.5</v>
      </c>
      <c r="AE29" s="57">
        <f>'BAR BB| Open rates'!AA29*0.87*0.9</f>
        <v>49877.1</v>
      </c>
      <c r="AF29" s="57">
        <f>'BAR BB| Open rates'!AB29*0.87*0.9</f>
        <v>53009.1</v>
      </c>
      <c r="AG29" s="57">
        <f>'BAR BB| Open rates'!AC29*0.87*0.9</f>
        <v>49877.1</v>
      </c>
      <c r="AH29" s="57">
        <f>'BAR BB| Open rates'!AD29*0.87*0.9</f>
        <v>53009.1</v>
      </c>
      <c r="AI29" s="57">
        <f>'BAR BB| Open rates'!AE29*0.87*0.9</f>
        <v>49877.1</v>
      </c>
      <c r="AJ29" s="57">
        <f>'BAR BB| Open rates'!AF29*0.87*0.9</f>
        <v>53009.1</v>
      </c>
      <c r="AK29" s="57">
        <f>'BAR BB| Open rates'!AG29*0.87*0.9</f>
        <v>49877.1</v>
      </c>
      <c r="AL29" s="57">
        <f>'BAR BB| Open rates'!AH29*0.87*0.9</f>
        <v>53009.1</v>
      </c>
      <c r="AM29" s="57">
        <f>'BAR BB| Open rates'!AI29*0.87*0.9</f>
        <v>49877.1</v>
      </c>
      <c r="AN29" s="57">
        <f>'BAR BB| Open rates'!AJ29*0.87*0.9</f>
        <v>51443.1</v>
      </c>
      <c r="AO29" s="57">
        <f>'BAR BB| Open rates'!AK29*0.87*0.9</f>
        <v>51443.1</v>
      </c>
      <c r="AP29" s="57">
        <f>'BAR BB| Open rates'!AL29*0.87*0.9</f>
        <v>48311.1</v>
      </c>
      <c r="AQ29" s="57">
        <f>'BAR BB| Open rates'!AM29*0.87*0.9</f>
        <v>51443.1</v>
      </c>
      <c r="AR29" s="57">
        <f>'BAR BB| Open rates'!AN29*0.87*0.9</f>
        <v>48311.1</v>
      </c>
      <c r="AS29" s="57">
        <f>'BAR BB| Open rates'!AO29*0.87*0.9</f>
        <v>51443.1</v>
      </c>
      <c r="AT29" s="57">
        <f>'BAR BB| Open rates'!AP29*0.87*0.9</f>
        <v>48311.1</v>
      </c>
      <c r="AU29" s="57">
        <f>'BAR BB| Open rates'!AQ29*0.87*0.9</f>
        <v>42830.1</v>
      </c>
      <c r="AV29" s="57">
        <f>'BAR BB| Open rates'!AR29*0.87*0.9</f>
        <v>44396.1</v>
      </c>
      <c r="AW29" s="57">
        <f>'BAR BB| Open rates'!AS29*0.87*0.9</f>
        <v>42830.1</v>
      </c>
      <c r="AX29" s="57">
        <f>'BAR BB| Open rates'!AT29*0.87*0.9</f>
        <v>44396.1</v>
      </c>
      <c r="AY29" s="57">
        <f>'BAR BB| Open rates'!AU29*0.87*0.9</f>
        <v>42830.1</v>
      </c>
      <c r="AZ29" s="57">
        <f>'BAR BB| Open rates'!AV29*0.87*0.9</f>
        <v>44396.1</v>
      </c>
      <c r="BA29" s="57">
        <f>'BAR BB| Open rates'!AW29*0.87*0.9</f>
        <v>42830.1</v>
      </c>
      <c r="BB29" s="57">
        <f>'BAR BB| Open rates'!AX29*0.87*0.9</f>
        <v>44396.1</v>
      </c>
      <c r="BC29" s="57">
        <f>'BAR BB| Open rates'!AY29*0.87*0.9</f>
        <v>42830.1</v>
      </c>
    </row>
    <row r="30" spans="1:55" s="36" customFormat="1" ht="12" customHeight="1" x14ac:dyDescent="0.2">
      <c r="A30" s="237">
        <v>2</v>
      </c>
      <c r="B30" s="57" t="e">
        <f>'BAR BB| Open rates'!#REF!*0.87*0.9</f>
        <v>#REF!</v>
      </c>
      <c r="C30" s="57" t="e">
        <f>'BAR BB| Open rates'!#REF!*0.87*0.9</f>
        <v>#REF!</v>
      </c>
      <c r="D30" s="57" t="e">
        <f>'BAR BB| Open rates'!#REF!*0.87*0.9</f>
        <v>#REF!</v>
      </c>
      <c r="E30" s="57" t="e">
        <f>'BAR BB| Open rates'!#REF!*0.87*0.9</f>
        <v>#REF!</v>
      </c>
      <c r="F30" s="57">
        <f>'BAR BB| Open rates'!B30*0.87*0.9</f>
        <v>33903.9</v>
      </c>
      <c r="G30" s="57">
        <f>'BAR BB| Open rates'!C30*0.87*0.9</f>
        <v>33903.9</v>
      </c>
      <c r="H30" s="57">
        <f>'BAR BB| Open rates'!D30*0.87*0.9</f>
        <v>33903.9</v>
      </c>
      <c r="I30" s="57">
        <f>'BAR BB| Open rates'!E30*0.87*0.9</f>
        <v>47919.6</v>
      </c>
      <c r="J30" s="57">
        <f>'BAR BB| Open rates'!F30*0.87*0.9</f>
        <v>41655.599999999999</v>
      </c>
      <c r="K30" s="57">
        <f>'BAR BB| Open rates'!G30*0.87*0.9</f>
        <v>39306.6</v>
      </c>
      <c r="L30" s="57">
        <f>'BAR BB| Open rates'!H30*0.87*0.9</f>
        <v>41655.599999999999</v>
      </c>
      <c r="M30" s="57">
        <f>'BAR BB| Open rates'!I30*0.87*0.9</f>
        <v>39306.6</v>
      </c>
      <c r="N30" s="57">
        <f>'BAR BB| Open rates'!J30*0.87*0.9</f>
        <v>36252.9</v>
      </c>
      <c r="O30" s="57">
        <f>'BAR BB| Open rates'!K30*0.87*0.9</f>
        <v>36252.9</v>
      </c>
      <c r="P30" s="57">
        <f>'BAR BB| Open rates'!L30*0.87*0.9</f>
        <v>36252.9</v>
      </c>
      <c r="Q30" s="57">
        <f>'BAR BB| Open rates'!M30*0.87*0.9</f>
        <v>39306.6</v>
      </c>
      <c r="R30" s="57">
        <f>'BAR BB| Open rates'!N30*0.87*0.9</f>
        <v>37584</v>
      </c>
      <c r="S30" s="57">
        <f>'BAR BB| Open rates'!O30*0.87*0.9</f>
        <v>39306.6</v>
      </c>
      <c r="T30" s="57">
        <f>'BAR BB| Open rates'!P30*0.87*0.9</f>
        <v>39306.6</v>
      </c>
      <c r="U30" s="57">
        <f>'BAR BB| Open rates'!Q30*0.87*0.9</f>
        <v>40872.6</v>
      </c>
      <c r="V30" s="57">
        <f>'BAR BB| Open rates'!R30*0.87*0.9</f>
        <v>39306.6</v>
      </c>
      <c r="W30" s="57">
        <f>'BAR BB| Open rates'!S30*0.87*0.9</f>
        <v>40872.6</v>
      </c>
      <c r="X30" s="57">
        <f>'BAR BB| Open rates'!T30*0.87*0.9</f>
        <v>39306.6</v>
      </c>
      <c r="Y30" s="57">
        <f>'BAR BB| Open rates'!U30*0.87*0.9</f>
        <v>37584</v>
      </c>
      <c r="Z30" s="57">
        <f>'BAR BB| Open rates'!V30*0.87*0.9</f>
        <v>56454.3</v>
      </c>
      <c r="AA30" s="57">
        <f>'BAR BB| Open rates'!W30*0.87*0.9</f>
        <v>61935.3</v>
      </c>
      <c r="AB30" s="57">
        <f>'BAR BB| Open rates'!X30*0.87*0.9</f>
        <v>56454.3</v>
      </c>
      <c r="AC30" s="57">
        <f>'BAR BB| Open rates'!Y30*0.87*0.9</f>
        <v>37584</v>
      </c>
      <c r="AD30" s="57">
        <f>'BAR BB| Open rates'!Z30*0.87*0.9</f>
        <v>37584</v>
      </c>
      <c r="AE30" s="57">
        <f>'BAR BB| Open rates'!AA30*0.87*0.9</f>
        <v>51834.6</v>
      </c>
      <c r="AF30" s="57">
        <f>'BAR BB| Open rates'!AB30*0.87*0.9</f>
        <v>54966.6</v>
      </c>
      <c r="AG30" s="57">
        <f>'BAR BB| Open rates'!AC30*0.87*0.9</f>
        <v>51834.6</v>
      </c>
      <c r="AH30" s="57">
        <f>'BAR BB| Open rates'!AD30*0.87*0.9</f>
        <v>54966.6</v>
      </c>
      <c r="AI30" s="57">
        <f>'BAR BB| Open rates'!AE30*0.87*0.9</f>
        <v>51834.6</v>
      </c>
      <c r="AJ30" s="57">
        <f>'BAR BB| Open rates'!AF30*0.87*0.9</f>
        <v>54966.6</v>
      </c>
      <c r="AK30" s="57">
        <f>'BAR BB| Open rates'!AG30*0.87*0.9</f>
        <v>51834.6</v>
      </c>
      <c r="AL30" s="57">
        <f>'BAR BB| Open rates'!AH30*0.87*0.9</f>
        <v>54966.6</v>
      </c>
      <c r="AM30" s="57">
        <f>'BAR BB| Open rates'!AI30*0.87*0.9</f>
        <v>51834.6</v>
      </c>
      <c r="AN30" s="57">
        <f>'BAR BB| Open rates'!AJ30*0.87*0.9</f>
        <v>53400.6</v>
      </c>
      <c r="AO30" s="57">
        <f>'BAR BB| Open rates'!AK30*0.87*0.9</f>
        <v>53400.6</v>
      </c>
      <c r="AP30" s="57">
        <f>'BAR BB| Open rates'!AL30*0.87*0.9</f>
        <v>50268.6</v>
      </c>
      <c r="AQ30" s="57">
        <f>'BAR BB| Open rates'!AM30*0.87*0.9</f>
        <v>53400.6</v>
      </c>
      <c r="AR30" s="57">
        <f>'BAR BB| Open rates'!AN30*0.87*0.9</f>
        <v>50268.6</v>
      </c>
      <c r="AS30" s="57">
        <f>'BAR BB| Open rates'!AO30*0.87*0.9</f>
        <v>53400.6</v>
      </c>
      <c r="AT30" s="57">
        <f>'BAR BB| Open rates'!AP30*0.87*0.9</f>
        <v>50268.6</v>
      </c>
      <c r="AU30" s="57">
        <f>'BAR BB| Open rates'!AQ30*0.87*0.9</f>
        <v>44787.6</v>
      </c>
      <c r="AV30" s="57">
        <f>'BAR BB| Open rates'!AR30*0.87*0.9</f>
        <v>46353.599999999999</v>
      </c>
      <c r="AW30" s="57">
        <f>'BAR BB| Open rates'!AS30*0.87*0.9</f>
        <v>44787.6</v>
      </c>
      <c r="AX30" s="57">
        <f>'BAR BB| Open rates'!AT30*0.87*0.9</f>
        <v>46353.599999999999</v>
      </c>
      <c r="AY30" s="57">
        <f>'BAR BB| Open rates'!AU30*0.87*0.9</f>
        <v>44787.6</v>
      </c>
      <c r="AZ30" s="57">
        <f>'BAR BB| Open rates'!AV30*0.87*0.9</f>
        <v>46353.599999999999</v>
      </c>
      <c r="BA30" s="57">
        <f>'BAR BB| Open rates'!AW30*0.87*0.9</f>
        <v>44787.6</v>
      </c>
      <c r="BB30" s="57">
        <f>'BAR BB| Open rates'!AX30*0.87*0.9</f>
        <v>46353.599999999999</v>
      </c>
      <c r="BC30" s="57">
        <f>'BAR BB| Open rates'!AY30*0.87*0.9</f>
        <v>44787.6</v>
      </c>
    </row>
    <row r="31" spans="1:55" s="36" customFormat="1" ht="12" customHeight="1" x14ac:dyDescent="0.2">
      <c r="A31" s="237">
        <v>3</v>
      </c>
      <c r="B31" s="57" t="e">
        <f>'BAR BB| Open rates'!#REF!*0.87*0.9</f>
        <v>#REF!</v>
      </c>
      <c r="C31" s="57" t="e">
        <f>'BAR BB| Open rates'!#REF!*0.87*0.9</f>
        <v>#REF!</v>
      </c>
      <c r="D31" s="57" t="e">
        <f>'BAR BB| Open rates'!#REF!*0.87*0.9</f>
        <v>#REF!</v>
      </c>
      <c r="E31" s="57" t="e">
        <f>'BAR BB| Open rates'!#REF!*0.87*0.9</f>
        <v>#REF!</v>
      </c>
      <c r="F31" s="57">
        <f>'BAR BB| Open rates'!B31*0.87*0.9</f>
        <v>35861.4</v>
      </c>
      <c r="G31" s="57">
        <f>'BAR BB| Open rates'!C31*0.87*0.9</f>
        <v>35861.4</v>
      </c>
      <c r="H31" s="57">
        <f>'BAR BB| Open rates'!D31*0.87*0.9</f>
        <v>35861.4</v>
      </c>
      <c r="I31" s="57">
        <f>'BAR BB| Open rates'!E31*0.87*0.9</f>
        <v>49877.1</v>
      </c>
      <c r="J31" s="57">
        <f>'BAR BB| Open rates'!F31*0.87*0.9</f>
        <v>43613.1</v>
      </c>
      <c r="K31" s="57">
        <f>'BAR BB| Open rates'!G31*0.87*0.9</f>
        <v>41264.1</v>
      </c>
      <c r="L31" s="57">
        <f>'BAR BB| Open rates'!H31*0.87*0.9</f>
        <v>43613.1</v>
      </c>
      <c r="M31" s="57">
        <f>'BAR BB| Open rates'!I31*0.87*0.9</f>
        <v>41264.1</v>
      </c>
      <c r="N31" s="57">
        <f>'BAR BB| Open rates'!J31*0.87*0.9</f>
        <v>38210.400000000001</v>
      </c>
      <c r="O31" s="57">
        <f>'BAR BB| Open rates'!K31*0.87*0.9</f>
        <v>38210.400000000001</v>
      </c>
      <c r="P31" s="57">
        <f>'BAR BB| Open rates'!L31*0.87*0.9</f>
        <v>38210.400000000001</v>
      </c>
      <c r="Q31" s="57">
        <f>'BAR BB| Open rates'!M31*0.87*0.9</f>
        <v>41264.1</v>
      </c>
      <c r="R31" s="57">
        <f>'BAR BB| Open rates'!N31*0.87*0.9</f>
        <v>39541.5</v>
      </c>
      <c r="S31" s="57">
        <f>'BAR BB| Open rates'!O31*0.87*0.9</f>
        <v>41264.1</v>
      </c>
      <c r="T31" s="57">
        <f>'BAR BB| Open rates'!P31*0.87*0.9</f>
        <v>41264.1</v>
      </c>
      <c r="U31" s="57">
        <f>'BAR BB| Open rates'!Q31*0.87*0.9</f>
        <v>42830.1</v>
      </c>
      <c r="V31" s="57">
        <f>'BAR BB| Open rates'!R31*0.87*0.9</f>
        <v>41264.1</v>
      </c>
      <c r="W31" s="57">
        <f>'BAR BB| Open rates'!S31*0.87*0.9</f>
        <v>42830.1</v>
      </c>
      <c r="X31" s="57">
        <f>'BAR BB| Open rates'!T31*0.87*0.9</f>
        <v>41264.1</v>
      </c>
      <c r="Y31" s="57">
        <f>'BAR BB| Open rates'!U31*0.87*0.9</f>
        <v>39541.5</v>
      </c>
      <c r="Z31" s="57">
        <f>'BAR BB| Open rates'!V31*0.87*0.9</f>
        <v>58411.8</v>
      </c>
      <c r="AA31" s="57">
        <f>'BAR BB| Open rates'!W31*0.87*0.9</f>
        <v>63892.800000000003</v>
      </c>
      <c r="AB31" s="57">
        <f>'BAR BB| Open rates'!X31*0.87*0.9</f>
        <v>58411.8</v>
      </c>
      <c r="AC31" s="57">
        <f>'BAR BB| Open rates'!Y31*0.87*0.9</f>
        <v>39541.5</v>
      </c>
      <c r="AD31" s="57">
        <f>'BAR BB| Open rates'!Z31*0.87*0.9</f>
        <v>39541.5</v>
      </c>
      <c r="AE31" s="57">
        <f>'BAR BB| Open rates'!AA31*0.87*0.9</f>
        <v>53792.1</v>
      </c>
      <c r="AF31" s="57">
        <f>'BAR BB| Open rates'!AB31*0.87*0.9</f>
        <v>56924.1</v>
      </c>
      <c r="AG31" s="57">
        <f>'BAR BB| Open rates'!AC31*0.87*0.9</f>
        <v>53792.1</v>
      </c>
      <c r="AH31" s="57">
        <f>'BAR BB| Open rates'!AD31*0.87*0.9</f>
        <v>56924.1</v>
      </c>
      <c r="AI31" s="57">
        <f>'BAR BB| Open rates'!AE31*0.87*0.9</f>
        <v>53792.1</v>
      </c>
      <c r="AJ31" s="57">
        <f>'BAR BB| Open rates'!AF31*0.87*0.9</f>
        <v>56924.1</v>
      </c>
      <c r="AK31" s="57">
        <f>'BAR BB| Open rates'!AG31*0.87*0.9</f>
        <v>53792.1</v>
      </c>
      <c r="AL31" s="57">
        <f>'BAR BB| Open rates'!AH31*0.87*0.9</f>
        <v>56924.1</v>
      </c>
      <c r="AM31" s="57">
        <f>'BAR BB| Open rates'!AI31*0.87*0.9</f>
        <v>53792.1</v>
      </c>
      <c r="AN31" s="57">
        <f>'BAR BB| Open rates'!AJ31*0.87*0.9</f>
        <v>55358.1</v>
      </c>
      <c r="AO31" s="57">
        <f>'BAR BB| Open rates'!AK31*0.87*0.9</f>
        <v>55358.1</v>
      </c>
      <c r="AP31" s="57">
        <f>'BAR BB| Open rates'!AL31*0.87*0.9</f>
        <v>52226.1</v>
      </c>
      <c r="AQ31" s="57">
        <f>'BAR BB| Open rates'!AM31*0.87*0.9</f>
        <v>55358.1</v>
      </c>
      <c r="AR31" s="57">
        <f>'BAR BB| Open rates'!AN31*0.87*0.9</f>
        <v>52226.1</v>
      </c>
      <c r="AS31" s="57">
        <f>'BAR BB| Open rates'!AO31*0.87*0.9</f>
        <v>55358.1</v>
      </c>
      <c r="AT31" s="57">
        <f>'BAR BB| Open rates'!AP31*0.87*0.9</f>
        <v>52226.1</v>
      </c>
      <c r="AU31" s="57">
        <f>'BAR BB| Open rates'!AQ31*0.87*0.9</f>
        <v>46745.1</v>
      </c>
      <c r="AV31" s="57">
        <f>'BAR BB| Open rates'!AR31*0.87*0.9</f>
        <v>48311.1</v>
      </c>
      <c r="AW31" s="57">
        <f>'BAR BB| Open rates'!AS31*0.87*0.9</f>
        <v>46745.1</v>
      </c>
      <c r="AX31" s="57">
        <f>'BAR BB| Open rates'!AT31*0.87*0.9</f>
        <v>48311.1</v>
      </c>
      <c r="AY31" s="57">
        <f>'BAR BB| Open rates'!AU31*0.87*0.9</f>
        <v>46745.1</v>
      </c>
      <c r="AZ31" s="57">
        <f>'BAR BB| Open rates'!AV31*0.87*0.9</f>
        <v>48311.1</v>
      </c>
      <c r="BA31" s="57">
        <f>'BAR BB| Open rates'!AW31*0.87*0.9</f>
        <v>46745.1</v>
      </c>
      <c r="BB31" s="57">
        <f>'BAR BB| Open rates'!AX31*0.87*0.9</f>
        <v>48311.1</v>
      </c>
      <c r="BC31" s="57">
        <f>'BAR BB| Open rates'!AY31*0.87*0.9</f>
        <v>46745.1</v>
      </c>
    </row>
    <row r="32" spans="1:55" s="36" customFormat="1" ht="12" customHeight="1" x14ac:dyDescent="0.2">
      <c r="A32" s="237">
        <v>4</v>
      </c>
      <c r="B32" s="57" t="e">
        <f>'BAR BB| Open rates'!#REF!*0.87*0.9</f>
        <v>#REF!</v>
      </c>
      <c r="C32" s="57" t="e">
        <f>'BAR BB| Open rates'!#REF!*0.87*0.9</f>
        <v>#REF!</v>
      </c>
      <c r="D32" s="57" t="e">
        <f>'BAR BB| Open rates'!#REF!*0.87*0.9</f>
        <v>#REF!</v>
      </c>
      <c r="E32" s="57" t="e">
        <f>'BAR BB| Open rates'!#REF!*0.87*0.9</f>
        <v>#REF!</v>
      </c>
      <c r="F32" s="57">
        <f>'BAR BB| Open rates'!B32*0.87*0.9</f>
        <v>37818.9</v>
      </c>
      <c r="G32" s="57">
        <f>'BAR BB| Open rates'!C32*0.87*0.9</f>
        <v>37818.9</v>
      </c>
      <c r="H32" s="57">
        <f>'BAR BB| Open rates'!D32*0.87*0.9</f>
        <v>37818.9</v>
      </c>
      <c r="I32" s="57">
        <f>'BAR BB| Open rates'!E32*0.87*0.9</f>
        <v>51834.6</v>
      </c>
      <c r="J32" s="57">
        <f>'BAR BB| Open rates'!F32*0.87*0.9</f>
        <v>45570.6</v>
      </c>
      <c r="K32" s="57">
        <f>'BAR BB| Open rates'!G32*0.87*0.9</f>
        <v>43221.599999999999</v>
      </c>
      <c r="L32" s="57">
        <f>'BAR BB| Open rates'!H32*0.87*0.9</f>
        <v>45570.6</v>
      </c>
      <c r="M32" s="57">
        <f>'BAR BB| Open rates'!I32*0.87*0.9</f>
        <v>43221.599999999999</v>
      </c>
      <c r="N32" s="57">
        <f>'BAR BB| Open rates'!J32*0.87*0.9</f>
        <v>40167.9</v>
      </c>
      <c r="O32" s="57">
        <f>'BAR BB| Open rates'!K32*0.87*0.9</f>
        <v>40167.9</v>
      </c>
      <c r="P32" s="57">
        <f>'BAR BB| Open rates'!L32*0.87*0.9</f>
        <v>40167.9</v>
      </c>
      <c r="Q32" s="57">
        <f>'BAR BB| Open rates'!M32*0.87*0.9</f>
        <v>43221.599999999999</v>
      </c>
      <c r="R32" s="57">
        <f>'BAR BB| Open rates'!N32*0.87*0.9</f>
        <v>41499</v>
      </c>
      <c r="S32" s="57">
        <f>'BAR BB| Open rates'!O32*0.87*0.9</f>
        <v>43221.599999999999</v>
      </c>
      <c r="T32" s="57">
        <f>'BAR BB| Open rates'!P32*0.87*0.9</f>
        <v>43221.599999999999</v>
      </c>
      <c r="U32" s="57">
        <f>'BAR BB| Open rates'!Q32*0.87*0.9</f>
        <v>44787.6</v>
      </c>
      <c r="V32" s="57">
        <f>'BAR BB| Open rates'!R32*0.87*0.9</f>
        <v>43221.599999999999</v>
      </c>
      <c r="W32" s="57">
        <f>'BAR BB| Open rates'!S32*0.87*0.9</f>
        <v>44787.6</v>
      </c>
      <c r="X32" s="57">
        <f>'BAR BB| Open rates'!T32*0.87*0.9</f>
        <v>43221.599999999999</v>
      </c>
      <c r="Y32" s="57">
        <f>'BAR BB| Open rates'!U32*0.87*0.9</f>
        <v>41499</v>
      </c>
      <c r="Z32" s="57">
        <f>'BAR BB| Open rates'!V32*0.87*0.9</f>
        <v>60369.3</v>
      </c>
      <c r="AA32" s="57">
        <f>'BAR BB| Open rates'!W32*0.87*0.9</f>
        <v>65850.3</v>
      </c>
      <c r="AB32" s="57">
        <f>'BAR BB| Open rates'!X32*0.87*0.9</f>
        <v>60369.3</v>
      </c>
      <c r="AC32" s="57">
        <f>'BAR BB| Open rates'!Y32*0.87*0.9</f>
        <v>41499</v>
      </c>
      <c r="AD32" s="57">
        <f>'BAR BB| Open rates'!Z32*0.87*0.9</f>
        <v>41499</v>
      </c>
      <c r="AE32" s="57">
        <f>'BAR BB| Open rates'!AA32*0.87*0.9</f>
        <v>55749.599999999999</v>
      </c>
      <c r="AF32" s="57">
        <f>'BAR BB| Open rates'!AB32*0.87*0.9</f>
        <v>58881.599999999999</v>
      </c>
      <c r="AG32" s="57">
        <f>'BAR BB| Open rates'!AC32*0.87*0.9</f>
        <v>55749.599999999999</v>
      </c>
      <c r="AH32" s="57">
        <f>'BAR BB| Open rates'!AD32*0.87*0.9</f>
        <v>58881.599999999999</v>
      </c>
      <c r="AI32" s="57">
        <f>'BAR BB| Open rates'!AE32*0.87*0.9</f>
        <v>55749.599999999999</v>
      </c>
      <c r="AJ32" s="57">
        <f>'BAR BB| Open rates'!AF32*0.87*0.9</f>
        <v>58881.599999999999</v>
      </c>
      <c r="AK32" s="57">
        <f>'BAR BB| Open rates'!AG32*0.87*0.9</f>
        <v>55749.599999999999</v>
      </c>
      <c r="AL32" s="57">
        <f>'BAR BB| Open rates'!AH32*0.87*0.9</f>
        <v>58881.599999999999</v>
      </c>
      <c r="AM32" s="57">
        <f>'BAR BB| Open rates'!AI32*0.87*0.9</f>
        <v>55749.599999999999</v>
      </c>
      <c r="AN32" s="57">
        <f>'BAR BB| Open rates'!AJ32*0.87*0.9</f>
        <v>57315.6</v>
      </c>
      <c r="AO32" s="57">
        <f>'BAR BB| Open rates'!AK32*0.87*0.9</f>
        <v>57315.6</v>
      </c>
      <c r="AP32" s="57">
        <f>'BAR BB| Open rates'!AL32*0.87*0.9</f>
        <v>54183.6</v>
      </c>
      <c r="AQ32" s="57">
        <f>'BAR BB| Open rates'!AM32*0.87*0.9</f>
        <v>57315.6</v>
      </c>
      <c r="AR32" s="57">
        <f>'BAR BB| Open rates'!AN32*0.87*0.9</f>
        <v>54183.6</v>
      </c>
      <c r="AS32" s="57">
        <f>'BAR BB| Open rates'!AO32*0.87*0.9</f>
        <v>57315.6</v>
      </c>
      <c r="AT32" s="57">
        <f>'BAR BB| Open rates'!AP32*0.87*0.9</f>
        <v>54183.6</v>
      </c>
      <c r="AU32" s="57">
        <f>'BAR BB| Open rates'!AQ32*0.87*0.9</f>
        <v>48702.6</v>
      </c>
      <c r="AV32" s="57">
        <f>'BAR BB| Open rates'!AR32*0.87*0.9</f>
        <v>50268.6</v>
      </c>
      <c r="AW32" s="57">
        <f>'BAR BB| Open rates'!AS32*0.87*0.9</f>
        <v>48702.6</v>
      </c>
      <c r="AX32" s="57">
        <f>'BAR BB| Open rates'!AT32*0.87*0.9</f>
        <v>50268.6</v>
      </c>
      <c r="AY32" s="57">
        <f>'BAR BB| Open rates'!AU32*0.87*0.9</f>
        <v>48702.6</v>
      </c>
      <c r="AZ32" s="57">
        <f>'BAR BB| Open rates'!AV32*0.87*0.9</f>
        <v>50268.6</v>
      </c>
      <c r="BA32" s="57">
        <f>'BAR BB| Open rates'!AW32*0.87*0.9</f>
        <v>48702.6</v>
      </c>
      <c r="BB32" s="57">
        <f>'BAR BB| Open rates'!AX32*0.87*0.9</f>
        <v>50268.6</v>
      </c>
      <c r="BC32" s="57">
        <f>'BAR BB| Open rates'!AY32*0.87*0.9</f>
        <v>48702.6</v>
      </c>
    </row>
    <row r="33" spans="1:55"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row>
    <row r="34" spans="1:55" s="36" customFormat="1" ht="12" customHeight="1" x14ac:dyDescent="0.2">
      <c r="A34" s="237">
        <v>1</v>
      </c>
      <c r="B34" s="57" t="e">
        <f>'BAR BB| Open rates'!#REF!*0.87*0.9</f>
        <v>#REF!</v>
      </c>
      <c r="C34" s="57" t="e">
        <f>'BAR BB| Open rates'!#REF!*0.87*0.9</f>
        <v>#REF!</v>
      </c>
      <c r="D34" s="57" t="e">
        <f>'BAR BB| Open rates'!#REF!*0.87*0.9</f>
        <v>#REF!</v>
      </c>
      <c r="E34" s="57" t="e">
        <f>'BAR BB| Open rates'!#REF!*0.87*0.9</f>
        <v>#REF!</v>
      </c>
      <c r="F34" s="57">
        <f>'BAR BB| Open rates'!B34*0.87*0.9</f>
        <v>37427.4</v>
      </c>
      <c r="G34" s="57">
        <f>'BAR BB| Open rates'!C34*0.87*0.9</f>
        <v>37427.4</v>
      </c>
      <c r="H34" s="57">
        <f>'BAR BB| Open rates'!D34*0.87*0.9</f>
        <v>37427.4</v>
      </c>
      <c r="I34" s="57">
        <f>'BAR BB| Open rates'!E34*0.87*0.9</f>
        <v>51443.1</v>
      </c>
      <c r="J34" s="57">
        <f>'BAR BB| Open rates'!F34*0.87*0.9</f>
        <v>45179.1</v>
      </c>
      <c r="K34" s="57">
        <f>'BAR BB| Open rates'!G34*0.87*0.9</f>
        <v>42830.1</v>
      </c>
      <c r="L34" s="57">
        <f>'BAR BB| Open rates'!H34*0.87*0.9</f>
        <v>45179.1</v>
      </c>
      <c r="M34" s="57">
        <f>'BAR BB| Open rates'!I34*0.87*0.9</f>
        <v>42830.1</v>
      </c>
      <c r="N34" s="57">
        <f>'BAR BB| Open rates'!J34*0.87*0.9</f>
        <v>39776.400000000001</v>
      </c>
      <c r="O34" s="57">
        <f>'BAR BB| Open rates'!K34*0.87*0.9</f>
        <v>39776.400000000001</v>
      </c>
      <c r="P34" s="57">
        <f>'BAR BB| Open rates'!L34*0.87*0.9</f>
        <v>39776.400000000001</v>
      </c>
      <c r="Q34" s="57">
        <f>'BAR BB| Open rates'!M34*0.87*0.9</f>
        <v>42830.1</v>
      </c>
      <c r="R34" s="57">
        <f>'BAR BB| Open rates'!N34*0.87*0.9</f>
        <v>41107.5</v>
      </c>
      <c r="S34" s="57">
        <f>'BAR BB| Open rates'!O34*0.87*0.9</f>
        <v>42830.1</v>
      </c>
      <c r="T34" s="57">
        <f>'BAR BB| Open rates'!P34*0.87*0.9</f>
        <v>42830.1</v>
      </c>
      <c r="U34" s="57">
        <f>'BAR BB| Open rates'!Q34*0.87*0.9</f>
        <v>44396.1</v>
      </c>
      <c r="V34" s="57">
        <f>'BAR BB| Open rates'!R34*0.87*0.9</f>
        <v>42830.1</v>
      </c>
      <c r="W34" s="57">
        <f>'BAR BB| Open rates'!S34*0.87*0.9</f>
        <v>44396.1</v>
      </c>
      <c r="X34" s="57">
        <f>'BAR BB| Open rates'!T34*0.87*0.9</f>
        <v>42830.1</v>
      </c>
      <c r="Y34" s="57">
        <f>'BAR BB| Open rates'!U34*0.87*0.9</f>
        <v>41107.5</v>
      </c>
      <c r="Z34" s="57">
        <f>'BAR BB| Open rates'!V34*0.87*0.9</f>
        <v>59977.8</v>
      </c>
      <c r="AA34" s="57">
        <f>'BAR BB| Open rates'!W34*0.87*0.9</f>
        <v>65458.8</v>
      </c>
      <c r="AB34" s="57">
        <f>'BAR BB| Open rates'!X34*0.87*0.9</f>
        <v>59977.8</v>
      </c>
      <c r="AC34" s="57">
        <f>'BAR BB| Open rates'!Y34*0.87*0.9</f>
        <v>41107.5</v>
      </c>
      <c r="AD34" s="57">
        <f>'BAR BB| Open rates'!Z34*0.87*0.9</f>
        <v>41107.5</v>
      </c>
      <c r="AE34" s="57">
        <f>'BAR BB| Open rates'!AA34*0.87*0.9</f>
        <v>60839.1</v>
      </c>
      <c r="AF34" s="57">
        <f>'BAR BB| Open rates'!AB34*0.87*0.9</f>
        <v>63971.1</v>
      </c>
      <c r="AG34" s="57">
        <f>'BAR BB| Open rates'!AC34*0.87*0.9</f>
        <v>60839.1</v>
      </c>
      <c r="AH34" s="57">
        <f>'BAR BB| Open rates'!AD34*0.87*0.9</f>
        <v>63971.1</v>
      </c>
      <c r="AI34" s="57">
        <f>'BAR BB| Open rates'!AE34*0.87*0.9</f>
        <v>60839.1</v>
      </c>
      <c r="AJ34" s="57">
        <f>'BAR BB| Open rates'!AF34*0.87*0.9</f>
        <v>63971.1</v>
      </c>
      <c r="AK34" s="57">
        <f>'BAR BB| Open rates'!AG34*0.87*0.9</f>
        <v>60839.1</v>
      </c>
      <c r="AL34" s="57">
        <f>'BAR BB| Open rates'!AH34*0.87*0.9</f>
        <v>63971.1</v>
      </c>
      <c r="AM34" s="57">
        <f>'BAR BB| Open rates'!AI34*0.87*0.9</f>
        <v>60839.1</v>
      </c>
      <c r="AN34" s="57">
        <f>'BAR BB| Open rates'!AJ34*0.87*0.9</f>
        <v>62405.1</v>
      </c>
      <c r="AO34" s="57">
        <f>'BAR BB| Open rates'!AK34*0.87*0.9</f>
        <v>62405.1</v>
      </c>
      <c r="AP34" s="57">
        <f>'BAR BB| Open rates'!AL34*0.87*0.9</f>
        <v>59273.1</v>
      </c>
      <c r="AQ34" s="57">
        <f>'BAR BB| Open rates'!AM34*0.87*0.9</f>
        <v>62405.1</v>
      </c>
      <c r="AR34" s="57">
        <f>'BAR BB| Open rates'!AN34*0.87*0.9</f>
        <v>59273.1</v>
      </c>
      <c r="AS34" s="57">
        <f>'BAR BB| Open rates'!AO34*0.87*0.9</f>
        <v>62405.1</v>
      </c>
      <c r="AT34" s="57">
        <f>'BAR BB| Open rates'!AP34*0.87*0.9</f>
        <v>59273.1</v>
      </c>
      <c r="AU34" s="57">
        <f>'BAR BB| Open rates'!AQ34*0.87*0.9</f>
        <v>53792.1</v>
      </c>
      <c r="AV34" s="57">
        <f>'BAR BB| Open rates'!AR34*0.87*0.9</f>
        <v>55358.1</v>
      </c>
      <c r="AW34" s="57">
        <f>'BAR BB| Open rates'!AS34*0.87*0.9</f>
        <v>53792.1</v>
      </c>
      <c r="AX34" s="57">
        <f>'BAR BB| Open rates'!AT34*0.87*0.9</f>
        <v>55358.1</v>
      </c>
      <c r="AY34" s="57">
        <f>'BAR BB| Open rates'!AU34*0.87*0.9</f>
        <v>53792.1</v>
      </c>
      <c r="AZ34" s="57">
        <f>'BAR BB| Open rates'!AV34*0.87*0.9</f>
        <v>55358.1</v>
      </c>
      <c r="BA34" s="57">
        <f>'BAR BB| Open rates'!AW34*0.87*0.9</f>
        <v>53792.1</v>
      </c>
      <c r="BB34" s="57">
        <f>'BAR BB| Open rates'!AX34*0.87*0.9</f>
        <v>55358.1</v>
      </c>
      <c r="BC34" s="57">
        <f>'BAR BB| Open rates'!AY34*0.87*0.9</f>
        <v>53792.1</v>
      </c>
    </row>
    <row r="35" spans="1:55" s="36" customFormat="1" ht="12" customHeight="1" x14ac:dyDescent="0.2">
      <c r="A35" s="237">
        <v>2</v>
      </c>
      <c r="B35" s="57" t="e">
        <f>'BAR BB| Open rates'!#REF!*0.87*0.9</f>
        <v>#REF!</v>
      </c>
      <c r="C35" s="57" t="e">
        <f>'BAR BB| Open rates'!#REF!*0.87*0.9</f>
        <v>#REF!</v>
      </c>
      <c r="D35" s="57" t="e">
        <f>'BAR BB| Open rates'!#REF!*0.87*0.9</f>
        <v>#REF!</v>
      </c>
      <c r="E35" s="57" t="e">
        <f>'BAR BB| Open rates'!#REF!*0.87*0.9</f>
        <v>#REF!</v>
      </c>
      <c r="F35" s="57">
        <f>'BAR BB| Open rates'!B35*0.87*0.9</f>
        <v>39384.9</v>
      </c>
      <c r="G35" s="57">
        <f>'BAR BB| Open rates'!C35*0.87*0.9</f>
        <v>39384.9</v>
      </c>
      <c r="H35" s="57">
        <f>'BAR BB| Open rates'!D35*0.87*0.9</f>
        <v>39384.9</v>
      </c>
      <c r="I35" s="57">
        <f>'BAR BB| Open rates'!E35*0.87*0.9</f>
        <v>53400.6</v>
      </c>
      <c r="J35" s="57">
        <f>'BAR BB| Open rates'!F35*0.87*0.9</f>
        <v>47136.6</v>
      </c>
      <c r="K35" s="57">
        <f>'BAR BB| Open rates'!G35*0.87*0.9</f>
        <v>44787.6</v>
      </c>
      <c r="L35" s="57">
        <f>'BAR BB| Open rates'!H35*0.87*0.9</f>
        <v>47136.6</v>
      </c>
      <c r="M35" s="57">
        <f>'BAR BB| Open rates'!I35*0.87*0.9</f>
        <v>44787.6</v>
      </c>
      <c r="N35" s="57">
        <f>'BAR BB| Open rates'!J35*0.87*0.9</f>
        <v>41733.9</v>
      </c>
      <c r="O35" s="57">
        <f>'BAR BB| Open rates'!K35*0.87*0.9</f>
        <v>41733.9</v>
      </c>
      <c r="P35" s="57">
        <f>'BAR BB| Open rates'!L35*0.87*0.9</f>
        <v>41733.9</v>
      </c>
      <c r="Q35" s="57">
        <f>'BAR BB| Open rates'!M35*0.87*0.9</f>
        <v>44787.6</v>
      </c>
      <c r="R35" s="57">
        <f>'BAR BB| Open rates'!N35*0.87*0.9</f>
        <v>43065</v>
      </c>
      <c r="S35" s="57">
        <f>'BAR BB| Open rates'!O35*0.87*0.9</f>
        <v>44787.6</v>
      </c>
      <c r="T35" s="57">
        <f>'BAR BB| Open rates'!P35*0.87*0.9</f>
        <v>44787.6</v>
      </c>
      <c r="U35" s="57">
        <f>'BAR BB| Open rates'!Q35*0.87*0.9</f>
        <v>46353.599999999999</v>
      </c>
      <c r="V35" s="57">
        <f>'BAR BB| Open rates'!R35*0.87*0.9</f>
        <v>44787.6</v>
      </c>
      <c r="W35" s="57">
        <f>'BAR BB| Open rates'!S35*0.87*0.9</f>
        <v>46353.599999999999</v>
      </c>
      <c r="X35" s="57">
        <f>'BAR BB| Open rates'!T35*0.87*0.9</f>
        <v>44787.6</v>
      </c>
      <c r="Y35" s="57">
        <f>'BAR BB| Open rates'!U35*0.87*0.9</f>
        <v>43065</v>
      </c>
      <c r="Z35" s="57">
        <f>'BAR BB| Open rates'!V35*0.87*0.9</f>
        <v>61935.3</v>
      </c>
      <c r="AA35" s="57">
        <f>'BAR BB| Open rates'!W35*0.87*0.9</f>
        <v>67416.3</v>
      </c>
      <c r="AB35" s="57">
        <f>'BAR BB| Open rates'!X35*0.87*0.9</f>
        <v>61935.3</v>
      </c>
      <c r="AC35" s="57">
        <f>'BAR BB| Open rates'!Y35*0.87*0.9</f>
        <v>43065</v>
      </c>
      <c r="AD35" s="57">
        <f>'BAR BB| Open rates'!Z35*0.87*0.9</f>
        <v>43065</v>
      </c>
      <c r="AE35" s="57">
        <f>'BAR BB| Open rates'!AA35*0.87*0.9</f>
        <v>62796.6</v>
      </c>
      <c r="AF35" s="57">
        <f>'BAR BB| Open rates'!AB35*0.87*0.9</f>
        <v>65928.600000000006</v>
      </c>
      <c r="AG35" s="57">
        <f>'BAR BB| Open rates'!AC35*0.87*0.9</f>
        <v>62796.6</v>
      </c>
      <c r="AH35" s="57">
        <f>'BAR BB| Open rates'!AD35*0.87*0.9</f>
        <v>65928.600000000006</v>
      </c>
      <c r="AI35" s="57">
        <f>'BAR BB| Open rates'!AE35*0.87*0.9</f>
        <v>62796.6</v>
      </c>
      <c r="AJ35" s="57">
        <f>'BAR BB| Open rates'!AF35*0.87*0.9</f>
        <v>65928.600000000006</v>
      </c>
      <c r="AK35" s="57">
        <f>'BAR BB| Open rates'!AG35*0.87*0.9</f>
        <v>62796.6</v>
      </c>
      <c r="AL35" s="57">
        <f>'BAR BB| Open rates'!AH35*0.87*0.9</f>
        <v>65928.600000000006</v>
      </c>
      <c r="AM35" s="57">
        <f>'BAR BB| Open rates'!AI35*0.87*0.9</f>
        <v>62796.6</v>
      </c>
      <c r="AN35" s="57">
        <f>'BAR BB| Open rates'!AJ35*0.87*0.9</f>
        <v>64362.6</v>
      </c>
      <c r="AO35" s="57">
        <f>'BAR BB| Open rates'!AK35*0.87*0.9</f>
        <v>64362.6</v>
      </c>
      <c r="AP35" s="57">
        <f>'BAR BB| Open rates'!AL35*0.87*0.9</f>
        <v>61230.6</v>
      </c>
      <c r="AQ35" s="57">
        <f>'BAR BB| Open rates'!AM35*0.87*0.9</f>
        <v>64362.6</v>
      </c>
      <c r="AR35" s="57">
        <f>'BAR BB| Open rates'!AN35*0.87*0.9</f>
        <v>61230.6</v>
      </c>
      <c r="AS35" s="57">
        <f>'BAR BB| Open rates'!AO35*0.87*0.9</f>
        <v>64362.6</v>
      </c>
      <c r="AT35" s="57">
        <f>'BAR BB| Open rates'!AP35*0.87*0.9</f>
        <v>61230.6</v>
      </c>
      <c r="AU35" s="57">
        <f>'BAR BB| Open rates'!AQ35*0.87*0.9</f>
        <v>55749.599999999999</v>
      </c>
      <c r="AV35" s="57">
        <f>'BAR BB| Open rates'!AR35*0.87*0.9</f>
        <v>57315.6</v>
      </c>
      <c r="AW35" s="57">
        <f>'BAR BB| Open rates'!AS35*0.87*0.9</f>
        <v>55749.599999999999</v>
      </c>
      <c r="AX35" s="57">
        <f>'BAR BB| Open rates'!AT35*0.87*0.9</f>
        <v>57315.6</v>
      </c>
      <c r="AY35" s="57">
        <f>'BAR BB| Open rates'!AU35*0.87*0.9</f>
        <v>55749.599999999999</v>
      </c>
      <c r="AZ35" s="57">
        <f>'BAR BB| Open rates'!AV35*0.87*0.9</f>
        <v>57315.6</v>
      </c>
      <c r="BA35" s="57">
        <f>'BAR BB| Open rates'!AW35*0.87*0.9</f>
        <v>55749.599999999999</v>
      </c>
      <c r="BB35" s="57">
        <f>'BAR BB| Open rates'!AX35*0.87*0.9</f>
        <v>57315.6</v>
      </c>
      <c r="BC35" s="57">
        <f>'BAR BB| Open rates'!AY35*0.87*0.9</f>
        <v>55749.599999999999</v>
      </c>
    </row>
    <row r="36" spans="1:55" s="36" customFormat="1" ht="12" customHeight="1" x14ac:dyDescent="0.2">
      <c r="A36" s="237">
        <v>3</v>
      </c>
      <c r="B36" s="57" t="e">
        <f>'BAR BB| Open rates'!#REF!*0.87*0.9</f>
        <v>#REF!</v>
      </c>
      <c r="C36" s="57" t="e">
        <f>'BAR BB| Open rates'!#REF!*0.87*0.9</f>
        <v>#REF!</v>
      </c>
      <c r="D36" s="57" t="e">
        <f>'BAR BB| Open rates'!#REF!*0.87*0.9</f>
        <v>#REF!</v>
      </c>
      <c r="E36" s="57" t="e">
        <f>'BAR BB| Open rates'!#REF!*0.87*0.9</f>
        <v>#REF!</v>
      </c>
      <c r="F36" s="57">
        <f>'BAR BB| Open rates'!B36*0.87*0.9</f>
        <v>41342.400000000001</v>
      </c>
      <c r="G36" s="57">
        <f>'BAR BB| Open rates'!C36*0.87*0.9</f>
        <v>41342.400000000001</v>
      </c>
      <c r="H36" s="57">
        <f>'BAR BB| Open rates'!D36*0.87*0.9</f>
        <v>41342.400000000001</v>
      </c>
      <c r="I36" s="57">
        <f>'BAR BB| Open rates'!E36*0.87*0.9</f>
        <v>55358.1</v>
      </c>
      <c r="J36" s="57">
        <f>'BAR BB| Open rates'!F36*0.87*0.9</f>
        <v>49094.1</v>
      </c>
      <c r="K36" s="57">
        <f>'BAR BB| Open rates'!G36*0.87*0.9</f>
        <v>46745.1</v>
      </c>
      <c r="L36" s="57">
        <f>'BAR BB| Open rates'!H36*0.87*0.9</f>
        <v>49094.1</v>
      </c>
      <c r="M36" s="57">
        <f>'BAR BB| Open rates'!I36*0.87*0.9</f>
        <v>46745.1</v>
      </c>
      <c r="N36" s="57">
        <f>'BAR BB| Open rates'!J36*0.87*0.9</f>
        <v>43691.4</v>
      </c>
      <c r="O36" s="57">
        <f>'BAR BB| Open rates'!K36*0.87*0.9</f>
        <v>43691.4</v>
      </c>
      <c r="P36" s="57">
        <f>'BAR BB| Open rates'!L36*0.87*0.9</f>
        <v>43691.4</v>
      </c>
      <c r="Q36" s="57">
        <f>'BAR BB| Open rates'!M36*0.87*0.9</f>
        <v>46745.1</v>
      </c>
      <c r="R36" s="57">
        <f>'BAR BB| Open rates'!N36*0.87*0.9</f>
        <v>45022.5</v>
      </c>
      <c r="S36" s="57">
        <f>'BAR BB| Open rates'!O36*0.87*0.9</f>
        <v>46745.1</v>
      </c>
      <c r="T36" s="57">
        <f>'BAR BB| Open rates'!P36*0.87*0.9</f>
        <v>46745.1</v>
      </c>
      <c r="U36" s="57">
        <f>'BAR BB| Open rates'!Q36*0.87*0.9</f>
        <v>48311.1</v>
      </c>
      <c r="V36" s="57">
        <f>'BAR BB| Open rates'!R36*0.87*0.9</f>
        <v>46745.1</v>
      </c>
      <c r="W36" s="57">
        <f>'BAR BB| Open rates'!S36*0.87*0.9</f>
        <v>48311.1</v>
      </c>
      <c r="X36" s="57">
        <f>'BAR BB| Open rates'!T36*0.87*0.9</f>
        <v>46745.1</v>
      </c>
      <c r="Y36" s="57">
        <f>'BAR BB| Open rates'!U36*0.87*0.9</f>
        <v>45022.5</v>
      </c>
      <c r="Z36" s="57">
        <f>'BAR BB| Open rates'!V36*0.87*0.9</f>
        <v>63892.800000000003</v>
      </c>
      <c r="AA36" s="57">
        <f>'BAR BB| Open rates'!W36*0.87*0.9</f>
        <v>69373.8</v>
      </c>
      <c r="AB36" s="57">
        <f>'BAR BB| Open rates'!X36*0.87*0.9</f>
        <v>63892.800000000003</v>
      </c>
      <c r="AC36" s="57">
        <f>'BAR BB| Open rates'!Y36*0.87*0.9</f>
        <v>45022.5</v>
      </c>
      <c r="AD36" s="57">
        <f>'BAR BB| Open rates'!Z36*0.87*0.9</f>
        <v>45022.5</v>
      </c>
      <c r="AE36" s="57">
        <f>'BAR BB| Open rates'!AA36*0.87*0.9</f>
        <v>64754.1</v>
      </c>
      <c r="AF36" s="57">
        <f>'BAR BB| Open rates'!AB36*0.87*0.9</f>
        <v>67886.100000000006</v>
      </c>
      <c r="AG36" s="57">
        <f>'BAR BB| Open rates'!AC36*0.87*0.9</f>
        <v>64754.1</v>
      </c>
      <c r="AH36" s="57">
        <f>'BAR BB| Open rates'!AD36*0.87*0.9</f>
        <v>67886.100000000006</v>
      </c>
      <c r="AI36" s="57">
        <f>'BAR BB| Open rates'!AE36*0.87*0.9</f>
        <v>64754.1</v>
      </c>
      <c r="AJ36" s="57">
        <f>'BAR BB| Open rates'!AF36*0.87*0.9</f>
        <v>67886.100000000006</v>
      </c>
      <c r="AK36" s="57">
        <f>'BAR BB| Open rates'!AG36*0.87*0.9</f>
        <v>64754.1</v>
      </c>
      <c r="AL36" s="57">
        <f>'BAR BB| Open rates'!AH36*0.87*0.9</f>
        <v>67886.100000000006</v>
      </c>
      <c r="AM36" s="57">
        <f>'BAR BB| Open rates'!AI36*0.87*0.9</f>
        <v>64754.1</v>
      </c>
      <c r="AN36" s="57">
        <f>'BAR BB| Open rates'!AJ36*0.87*0.9</f>
        <v>66320.100000000006</v>
      </c>
      <c r="AO36" s="57">
        <f>'BAR BB| Open rates'!AK36*0.87*0.9</f>
        <v>66320.100000000006</v>
      </c>
      <c r="AP36" s="57">
        <f>'BAR BB| Open rates'!AL36*0.87*0.9</f>
        <v>63188.1</v>
      </c>
      <c r="AQ36" s="57">
        <f>'BAR BB| Open rates'!AM36*0.87*0.9</f>
        <v>66320.100000000006</v>
      </c>
      <c r="AR36" s="57">
        <f>'BAR BB| Open rates'!AN36*0.87*0.9</f>
        <v>63188.1</v>
      </c>
      <c r="AS36" s="57">
        <f>'BAR BB| Open rates'!AO36*0.87*0.9</f>
        <v>66320.100000000006</v>
      </c>
      <c r="AT36" s="57">
        <f>'BAR BB| Open rates'!AP36*0.87*0.9</f>
        <v>63188.1</v>
      </c>
      <c r="AU36" s="57">
        <f>'BAR BB| Open rates'!AQ36*0.87*0.9</f>
        <v>57707.1</v>
      </c>
      <c r="AV36" s="57">
        <f>'BAR BB| Open rates'!AR36*0.87*0.9</f>
        <v>59273.1</v>
      </c>
      <c r="AW36" s="57">
        <f>'BAR BB| Open rates'!AS36*0.87*0.9</f>
        <v>57707.1</v>
      </c>
      <c r="AX36" s="57">
        <f>'BAR BB| Open rates'!AT36*0.87*0.9</f>
        <v>59273.1</v>
      </c>
      <c r="AY36" s="57">
        <f>'BAR BB| Open rates'!AU36*0.87*0.9</f>
        <v>57707.1</v>
      </c>
      <c r="AZ36" s="57">
        <f>'BAR BB| Open rates'!AV36*0.87*0.9</f>
        <v>59273.1</v>
      </c>
      <c r="BA36" s="57">
        <f>'BAR BB| Open rates'!AW36*0.87*0.9</f>
        <v>57707.1</v>
      </c>
      <c r="BB36" s="57">
        <f>'BAR BB| Open rates'!AX36*0.87*0.9</f>
        <v>59273.1</v>
      </c>
      <c r="BC36" s="57">
        <f>'BAR BB| Open rates'!AY36*0.87*0.9</f>
        <v>57707.1</v>
      </c>
    </row>
    <row r="37" spans="1:55" s="36" customFormat="1" ht="12" customHeight="1" x14ac:dyDescent="0.2">
      <c r="A37" s="237">
        <v>4</v>
      </c>
      <c r="B37" s="57" t="e">
        <f>'BAR BB| Open rates'!#REF!*0.87*0.9</f>
        <v>#REF!</v>
      </c>
      <c r="C37" s="57" t="e">
        <f>'BAR BB| Open rates'!#REF!*0.87*0.9</f>
        <v>#REF!</v>
      </c>
      <c r="D37" s="57" t="e">
        <f>'BAR BB| Open rates'!#REF!*0.87*0.9</f>
        <v>#REF!</v>
      </c>
      <c r="E37" s="57" t="e">
        <f>'BAR BB| Open rates'!#REF!*0.87*0.9</f>
        <v>#REF!</v>
      </c>
      <c r="F37" s="57">
        <f>'BAR BB| Open rates'!B37*0.87*0.9</f>
        <v>43299.9</v>
      </c>
      <c r="G37" s="57">
        <f>'BAR BB| Open rates'!C37*0.87*0.9</f>
        <v>43299.9</v>
      </c>
      <c r="H37" s="57">
        <f>'BAR BB| Open rates'!D37*0.87*0.9</f>
        <v>43299.9</v>
      </c>
      <c r="I37" s="57">
        <f>'BAR BB| Open rates'!E37*0.87*0.9</f>
        <v>57315.6</v>
      </c>
      <c r="J37" s="57">
        <f>'BAR BB| Open rates'!F37*0.87*0.9</f>
        <v>51051.6</v>
      </c>
      <c r="K37" s="57">
        <f>'BAR BB| Open rates'!G37*0.87*0.9</f>
        <v>48702.6</v>
      </c>
      <c r="L37" s="57">
        <f>'BAR BB| Open rates'!H37*0.87*0.9</f>
        <v>51051.6</v>
      </c>
      <c r="M37" s="57">
        <f>'BAR BB| Open rates'!I37*0.87*0.9</f>
        <v>48702.6</v>
      </c>
      <c r="N37" s="57">
        <f>'BAR BB| Open rates'!J37*0.87*0.9</f>
        <v>45648.9</v>
      </c>
      <c r="O37" s="57">
        <f>'BAR BB| Open rates'!K37*0.87*0.9</f>
        <v>45648.9</v>
      </c>
      <c r="P37" s="57">
        <f>'BAR BB| Open rates'!L37*0.87*0.9</f>
        <v>45648.9</v>
      </c>
      <c r="Q37" s="57">
        <f>'BAR BB| Open rates'!M37*0.87*0.9</f>
        <v>48702.6</v>
      </c>
      <c r="R37" s="57">
        <f>'BAR BB| Open rates'!N37*0.87*0.9</f>
        <v>46980</v>
      </c>
      <c r="S37" s="57">
        <f>'BAR BB| Open rates'!O37*0.87*0.9</f>
        <v>48702.6</v>
      </c>
      <c r="T37" s="57">
        <f>'BAR BB| Open rates'!P37*0.87*0.9</f>
        <v>48702.6</v>
      </c>
      <c r="U37" s="57">
        <f>'BAR BB| Open rates'!Q37*0.87*0.9</f>
        <v>50268.6</v>
      </c>
      <c r="V37" s="57">
        <f>'BAR BB| Open rates'!R37*0.87*0.9</f>
        <v>48702.6</v>
      </c>
      <c r="W37" s="57">
        <f>'BAR BB| Open rates'!S37*0.87*0.9</f>
        <v>50268.6</v>
      </c>
      <c r="X37" s="57">
        <f>'BAR BB| Open rates'!T37*0.87*0.9</f>
        <v>48702.6</v>
      </c>
      <c r="Y37" s="57">
        <f>'BAR BB| Open rates'!U37*0.87*0.9</f>
        <v>46980</v>
      </c>
      <c r="Z37" s="57">
        <f>'BAR BB| Open rates'!V37*0.87*0.9</f>
        <v>65850.3</v>
      </c>
      <c r="AA37" s="57">
        <f>'BAR BB| Open rates'!W37*0.87*0.9</f>
        <v>71331.3</v>
      </c>
      <c r="AB37" s="57">
        <f>'BAR BB| Open rates'!X37*0.87*0.9</f>
        <v>65850.3</v>
      </c>
      <c r="AC37" s="57">
        <f>'BAR BB| Open rates'!Y37*0.87*0.9</f>
        <v>46980</v>
      </c>
      <c r="AD37" s="57">
        <f>'BAR BB| Open rates'!Z37*0.87*0.9</f>
        <v>46980</v>
      </c>
      <c r="AE37" s="57">
        <f>'BAR BB| Open rates'!AA37*0.87*0.9</f>
        <v>66711.600000000006</v>
      </c>
      <c r="AF37" s="57">
        <f>'BAR BB| Open rates'!AB37*0.87*0.9</f>
        <v>69843.600000000006</v>
      </c>
      <c r="AG37" s="57">
        <f>'BAR BB| Open rates'!AC37*0.87*0.9</f>
        <v>66711.600000000006</v>
      </c>
      <c r="AH37" s="57">
        <f>'BAR BB| Open rates'!AD37*0.87*0.9</f>
        <v>69843.600000000006</v>
      </c>
      <c r="AI37" s="57">
        <f>'BAR BB| Open rates'!AE37*0.87*0.9</f>
        <v>66711.600000000006</v>
      </c>
      <c r="AJ37" s="57">
        <f>'BAR BB| Open rates'!AF37*0.87*0.9</f>
        <v>69843.600000000006</v>
      </c>
      <c r="AK37" s="57">
        <f>'BAR BB| Open rates'!AG37*0.87*0.9</f>
        <v>66711.600000000006</v>
      </c>
      <c r="AL37" s="57">
        <f>'BAR BB| Open rates'!AH37*0.87*0.9</f>
        <v>69843.600000000006</v>
      </c>
      <c r="AM37" s="57">
        <f>'BAR BB| Open rates'!AI37*0.87*0.9</f>
        <v>66711.600000000006</v>
      </c>
      <c r="AN37" s="57">
        <f>'BAR BB| Open rates'!AJ37*0.87*0.9</f>
        <v>68277.600000000006</v>
      </c>
      <c r="AO37" s="57">
        <f>'BAR BB| Open rates'!AK37*0.87*0.9</f>
        <v>68277.600000000006</v>
      </c>
      <c r="AP37" s="57">
        <f>'BAR BB| Open rates'!AL37*0.87*0.9</f>
        <v>65145.599999999999</v>
      </c>
      <c r="AQ37" s="57">
        <f>'BAR BB| Open rates'!AM37*0.87*0.9</f>
        <v>68277.600000000006</v>
      </c>
      <c r="AR37" s="57">
        <f>'BAR BB| Open rates'!AN37*0.87*0.9</f>
        <v>65145.599999999999</v>
      </c>
      <c r="AS37" s="57">
        <f>'BAR BB| Open rates'!AO37*0.87*0.9</f>
        <v>68277.600000000006</v>
      </c>
      <c r="AT37" s="57">
        <f>'BAR BB| Open rates'!AP37*0.87*0.9</f>
        <v>65145.599999999999</v>
      </c>
      <c r="AU37" s="57">
        <f>'BAR BB| Open rates'!AQ37*0.87*0.9</f>
        <v>59664.6</v>
      </c>
      <c r="AV37" s="57">
        <f>'BAR BB| Open rates'!AR37*0.87*0.9</f>
        <v>61230.6</v>
      </c>
      <c r="AW37" s="57">
        <f>'BAR BB| Open rates'!AS37*0.87*0.9</f>
        <v>59664.6</v>
      </c>
      <c r="AX37" s="57">
        <f>'BAR BB| Open rates'!AT37*0.87*0.9</f>
        <v>61230.6</v>
      </c>
      <c r="AY37" s="57">
        <f>'BAR BB| Open rates'!AU37*0.87*0.9</f>
        <v>59664.6</v>
      </c>
      <c r="AZ37" s="57">
        <f>'BAR BB| Open rates'!AV37*0.87*0.9</f>
        <v>61230.6</v>
      </c>
      <c r="BA37" s="57">
        <f>'BAR BB| Open rates'!AW37*0.87*0.9</f>
        <v>59664.6</v>
      </c>
      <c r="BB37" s="57">
        <f>'BAR BB| Open rates'!AX37*0.87*0.9</f>
        <v>61230.6</v>
      </c>
      <c r="BC37" s="57">
        <f>'BAR BB| Open rates'!AY37*0.87*0.9</f>
        <v>59664.6</v>
      </c>
    </row>
    <row r="38" spans="1:55" s="36" customFormat="1" ht="12" customHeight="1" x14ac:dyDescent="0.2">
      <c r="A38" s="237">
        <v>5</v>
      </c>
      <c r="B38" s="57" t="e">
        <f>'BAR BB| Open rates'!#REF!*0.87*0.9</f>
        <v>#REF!</v>
      </c>
      <c r="C38" s="57" t="e">
        <f>'BAR BB| Open rates'!#REF!*0.87*0.9</f>
        <v>#REF!</v>
      </c>
      <c r="D38" s="57" t="e">
        <f>'BAR BB| Open rates'!#REF!*0.87*0.9</f>
        <v>#REF!</v>
      </c>
      <c r="E38" s="57" t="e">
        <f>'BAR BB| Open rates'!#REF!*0.87*0.9</f>
        <v>#REF!</v>
      </c>
      <c r="F38" s="57">
        <f>'BAR BB| Open rates'!B38*0.87*0.9</f>
        <v>45257.4</v>
      </c>
      <c r="G38" s="57">
        <f>'BAR BB| Open rates'!C38*0.87*0.9</f>
        <v>45257.4</v>
      </c>
      <c r="H38" s="57">
        <f>'BAR BB| Open rates'!D38*0.87*0.9</f>
        <v>45257.4</v>
      </c>
      <c r="I38" s="57">
        <f>'BAR BB| Open rates'!E38*0.87*0.9</f>
        <v>59273.1</v>
      </c>
      <c r="J38" s="57">
        <f>'BAR BB| Open rates'!F38*0.87*0.9</f>
        <v>53009.1</v>
      </c>
      <c r="K38" s="57">
        <f>'BAR BB| Open rates'!G38*0.87*0.9</f>
        <v>50660.1</v>
      </c>
      <c r="L38" s="57">
        <f>'BAR BB| Open rates'!H38*0.87*0.9</f>
        <v>53009.1</v>
      </c>
      <c r="M38" s="57">
        <f>'BAR BB| Open rates'!I38*0.87*0.9</f>
        <v>50660.1</v>
      </c>
      <c r="N38" s="57">
        <f>'BAR BB| Open rates'!J38*0.87*0.9</f>
        <v>47606.400000000001</v>
      </c>
      <c r="O38" s="57">
        <f>'BAR BB| Open rates'!K38*0.87*0.9</f>
        <v>47606.400000000001</v>
      </c>
      <c r="P38" s="57">
        <f>'BAR BB| Open rates'!L38*0.87*0.9</f>
        <v>47606.400000000001</v>
      </c>
      <c r="Q38" s="57">
        <f>'BAR BB| Open rates'!M38*0.87*0.9</f>
        <v>50660.1</v>
      </c>
      <c r="R38" s="57">
        <f>'BAR BB| Open rates'!N38*0.87*0.9</f>
        <v>48937.5</v>
      </c>
      <c r="S38" s="57">
        <f>'BAR BB| Open rates'!O38*0.87*0.9</f>
        <v>50660.1</v>
      </c>
      <c r="T38" s="57">
        <f>'BAR BB| Open rates'!P38*0.87*0.9</f>
        <v>50660.1</v>
      </c>
      <c r="U38" s="57">
        <f>'BAR BB| Open rates'!Q38*0.87*0.9</f>
        <v>52226.1</v>
      </c>
      <c r="V38" s="57">
        <f>'BAR BB| Open rates'!R38*0.87*0.9</f>
        <v>50660.1</v>
      </c>
      <c r="W38" s="57">
        <f>'BAR BB| Open rates'!S38*0.87*0.9</f>
        <v>52226.1</v>
      </c>
      <c r="X38" s="57">
        <f>'BAR BB| Open rates'!T38*0.87*0.9</f>
        <v>50660.1</v>
      </c>
      <c r="Y38" s="57">
        <f>'BAR BB| Open rates'!U38*0.87*0.9</f>
        <v>48937.5</v>
      </c>
      <c r="Z38" s="57">
        <f>'BAR BB| Open rates'!V38*0.87*0.9</f>
        <v>67807.8</v>
      </c>
      <c r="AA38" s="57">
        <f>'BAR BB| Open rates'!W38*0.87*0.9</f>
        <v>73288.800000000003</v>
      </c>
      <c r="AB38" s="57">
        <f>'BAR BB| Open rates'!X38*0.87*0.9</f>
        <v>67807.8</v>
      </c>
      <c r="AC38" s="57">
        <f>'BAR BB| Open rates'!Y38*0.87*0.9</f>
        <v>48937.5</v>
      </c>
      <c r="AD38" s="57">
        <f>'BAR BB| Open rates'!Z38*0.87*0.9</f>
        <v>48937.5</v>
      </c>
      <c r="AE38" s="57">
        <f>'BAR BB| Open rates'!AA38*0.87*0.9</f>
        <v>68669.100000000006</v>
      </c>
      <c r="AF38" s="57">
        <f>'BAR BB| Open rates'!AB38*0.87*0.9</f>
        <v>71801.100000000006</v>
      </c>
      <c r="AG38" s="57">
        <f>'BAR BB| Open rates'!AC38*0.87*0.9</f>
        <v>68669.100000000006</v>
      </c>
      <c r="AH38" s="57">
        <f>'BAR BB| Open rates'!AD38*0.87*0.9</f>
        <v>71801.100000000006</v>
      </c>
      <c r="AI38" s="57">
        <f>'BAR BB| Open rates'!AE38*0.87*0.9</f>
        <v>68669.100000000006</v>
      </c>
      <c r="AJ38" s="57">
        <f>'BAR BB| Open rates'!AF38*0.87*0.9</f>
        <v>71801.100000000006</v>
      </c>
      <c r="AK38" s="57">
        <f>'BAR BB| Open rates'!AG38*0.87*0.9</f>
        <v>68669.100000000006</v>
      </c>
      <c r="AL38" s="57">
        <f>'BAR BB| Open rates'!AH38*0.87*0.9</f>
        <v>71801.100000000006</v>
      </c>
      <c r="AM38" s="57">
        <f>'BAR BB| Open rates'!AI38*0.87*0.9</f>
        <v>68669.100000000006</v>
      </c>
      <c r="AN38" s="57">
        <f>'BAR BB| Open rates'!AJ38*0.87*0.9</f>
        <v>70235.100000000006</v>
      </c>
      <c r="AO38" s="57">
        <f>'BAR BB| Open rates'!AK38*0.87*0.9</f>
        <v>70235.100000000006</v>
      </c>
      <c r="AP38" s="57">
        <f>'BAR BB| Open rates'!AL38*0.87*0.9</f>
        <v>67103.100000000006</v>
      </c>
      <c r="AQ38" s="57">
        <f>'BAR BB| Open rates'!AM38*0.87*0.9</f>
        <v>70235.100000000006</v>
      </c>
      <c r="AR38" s="57">
        <f>'BAR BB| Open rates'!AN38*0.87*0.9</f>
        <v>67103.100000000006</v>
      </c>
      <c r="AS38" s="57">
        <f>'BAR BB| Open rates'!AO38*0.87*0.9</f>
        <v>70235.100000000006</v>
      </c>
      <c r="AT38" s="57">
        <f>'BAR BB| Open rates'!AP38*0.87*0.9</f>
        <v>67103.100000000006</v>
      </c>
      <c r="AU38" s="57">
        <f>'BAR BB| Open rates'!AQ38*0.87*0.9</f>
        <v>61622.1</v>
      </c>
      <c r="AV38" s="57">
        <f>'BAR BB| Open rates'!AR38*0.87*0.9</f>
        <v>63188.1</v>
      </c>
      <c r="AW38" s="57">
        <f>'BAR BB| Open rates'!AS38*0.87*0.9</f>
        <v>61622.1</v>
      </c>
      <c r="AX38" s="57">
        <f>'BAR BB| Open rates'!AT38*0.87*0.9</f>
        <v>63188.1</v>
      </c>
      <c r="AY38" s="57">
        <f>'BAR BB| Open rates'!AU38*0.87*0.9</f>
        <v>61622.1</v>
      </c>
      <c r="AZ38" s="57">
        <f>'BAR BB| Open rates'!AV38*0.87*0.9</f>
        <v>63188.1</v>
      </c>
      <c r="BA38" s="57">
        <f>'BAR BB| Open rates'!AW38*0.87*0.9</f>
        <v>61622.1</v>
      </c>
      <c r="BB38" s="57">
        <f>'BAR BB| Open rates'!AX38*0.87*0.9</f>
        <v>63188.1</v>
      </c>
      <c r="BC38" s="57">
        <f>'BAR BB| Open rates'!AY38*0.87*0.9</f>
        <v>61622.1</v>
      </c>
    </row>
    <row r="39" spans="1:55" s="36" customFormat="1" ht="12" customHeight="1" x14ac:dyDescent="0.2">
      <c r="A39" s="237">
        <v>6</v>
      </c>
      <c r="B39" s="57" t="e">
        <f>'BAR BB| Open rates'!#REF!*0.87*0.9</f>
        <v>#REF!</v>
      </c>
      <c r="C39" s="57" t="e">
        <f>'BAR BB| Open rates'!#REF!*0.87*0.9</f>
        <v>#REF!</v>
      </c>
      <c r="D39" s="57" t="e">
        <f>'BAR BB| Open rates'!#REF!*0.87*0.9</f>
        <v>#REF!</v>
      </c>
      <c r="E39" s="57" t="e">
        <f>'BAR BB| Open rates'!#REF!*0.87*0.9</f>
        <v>#REF!</v>
      </c>
      <c r="F39" s="57">
        <f>'BAR BB| Open rates'!B39*0.87*0.9</f>
        <v>47214.9</v>
      </c>
      <c r="G39" s="57">
        <f>'BAR BB| Open rates'!C39*0.87*0.9</f>
        <v>47214.9</v>
      </c>
      <c r="H39" s="57">
        <f>'BAR BB| Open rates'!D39*0.87*0.9</f>
        <v>47214.9</v>
      </c>
      <c r="I39" s="57">
        <f>'BAR BB| Open rates'!E39*0.87*0.9</f>
        <v>61230.6</v>
      </c>
      <c r="J39" s="57">
        <f>'BAR BB| Open rates'!F39*0.87*0.9</f>
        <v>54966.6</v>
      </c>
      <c r="K39" s="57">
        <f>'BAR BB| Open rates'!G39*0.87*0.9</f>
        <v>52617.599999999999</v>
      </c>
      <c r="L39" s="57">
        <f>'BAR BB| Open rates'!H39*0.87*0.9</f>
        <v>54966.6</v>
      </c>
      <c r="M39" s="57">
        <f>'BAR BB| Open rates'!I39*0.87*0.9</f>
        <v>52617.599999999999</v>
      </c>
      <c r="N39" s="57">
        <f>'BAR BB| Open rates'!J39*0.87*0.9</f>
        <v>49563.9</v>
      </c>
      <c r="O39" s="57">
        <f>'BAR BB| Open rates'!K39*0.87*0.9</f>
        <v>49563.9</v>
      </c>
      <c r="P39" s="57">
        <f>'BAR BB| Open rates'!L39*0.87*0.9</f>
        <v>49563.9</v>
      </c>
      <c r="Q39" s="57">
        <f>'BAR BB| Open rates'!M39*0.87*0.9</f>
        <v>52617.599999999999</v>
      </c>
      <c r="R39" s="57">
        <f>'BAR BB| Open rates'!N39*0.87*0.9</f>
        <v>50895</v>
      </c>
      <c r="S39" s="57">
        <f>'BAR BB| Open rates'!O39*0.87*0.9</f>
        <v>52617.599999999999</v>
      </c>
      <c r="T39" s="57">
        <f>'BAR BB| Open rates'!P39*0.87*0.9</f>
        <v>52617.599999999999</v>
      </c>
      <c r="U39" s="57">
        <f>'BAR BB| Open rates'!Q39*0.87*0.9</f>
        <v>54183.6</v>
      </c>
      <c r="V39" s="57">
        <f>'BAR BB| Open rates'!R39*0.87*0.9</f>
        <v>52617.599999999999</v>
      </c>
      <c r="W39" s="57">
        <f>'BAR BB| Open rates'!S39*0.87*0.9</f>
        <v>54183.6</v>
      </c>
      <c r="X39" s="57">
        <f>'BAR BB| Open rates'!T39*0.87*0.9</f>
        <v>52617.599999999999</v>
      </c>
      <c r="Y39" s="57">
        <f>'BAR BB| Open rates'!U39*0.87*0.9</f>
        <v>50895</v>
      </c>
      <c r="Z39" s="57">
        <f>'BAR BB| Open rates'!V39*0.87*0.9</f>
        <v>69765.3</v>
      </c>
      <c r="AA39" s="57">
        <f>'BAR BB| Open rates'!W39*0.87*0.9</f>
        <v>75246.3</v>
      </c>
      <c r="AB39" s="57">
        <f>'BAR BB| Open rates'!X39*0.87*0.9</f>
        <v>69765.3</v>
      </c>
      <c r="AC39" s="57">
        <f>'BAR BB| Open rates'!Y39*0.87*0.9</f>
        <v>50895</v>
      </c>
      <c r="AD39" s="57">
        <f>'BAR BB| Open rates'!Z39*0.87*0.9</f>
        <v>50895</v>
      </c>
      <c r="AE39" s="57">
        <f>'BAR BB| Open rates'!AA39*0.87*0.9</f>
        <v>70626.600000000006</v>
      </c>
      <c r="AF39" s="57">
        <f>'BAR BB| Open rates'!AB39*0.87*0.9</f>
        <v>73758.600000000006</v>
      </c>
      <c r="AG39" s="57">
        <f>'BAR BB| Open rates'!AC39*0.87*0.9</f>
        <v>70626.600000000006</v>
      </c>
      <c r="AH39" s="57">
        <f>'BAR BB| Open rates'!AD39*0.87*0.9</f>
        <v>73758.600000000006</v>
      </c>
      <c r="AI39" s="57">
        <f>'BAR BB| Open rates'!AE39*0.87*0.9</f>
        <v>70626.600000000006</v>
      </c>
      <c r="AJ39" s="57">
        <f>'BAR BB| Open rates'!AF39*0.87*0.9</f>
        <v>73758.600000000006</v>
      </c>
      <c r="AK39" s="57">
        <f>'BAR BB| Open rates'!AG39*0.87*0.9</f>
        <v>70626.600000000006</v>
      </c>
      <c r="AL39" s="57">
        <f>'BAR BB| Open rates'!AH39*0.87*0.9</f>
        <v>73758.600000000006</v>
      </c>
      <c r="AM39" s="57">
        <f>'BAR BB| Open rates'!AI39*0.87*0.9</f>
        <v>70626.600000000006</v>
      </c>
      <c r="AN39" s="57">
        <f>'BAR BB| Open rates'!AJ39*0.87*0.9</f>
        <v>72192.600000000006</v>
      </c>
      <c r="AO39" s="57">
        <f>'BAR BB| Open rates'!AK39*0.87*0.9</f>
        <v>72192.600000000006</v>
      </c>
      <c r="AP39" s="57">
        <f>'BAR BB| Open rates'!AL39*0.87*0.9</f>
        <v>69060.600000000006</v>
      </c>
      <c r="AQ39" s="57">
        <f>'BAR BB| Open rates'!AM39*0.87*0.9</f>
        <v>72192.600000000006</v>
      </c>
      <c r="AR39" s="57">
        <f>'BAR BB| Open rates'!AN39*0.87*0.9</f>
        <v>69060.600000000006</v>
      </c>
      <c r="AS39" s="57">
        <f>'BAR BB| Open rates'!AO39*0.87*0.9</f>
        <v>72192.600000000006</v>
      </c>
      <c r="AT39" s="57">
        <f>'BAR BB| Open rates'!AP39*0.87*0.9</f>
        <v>69060.600000000006</v>
      </c>
      <c r="AU39" s="57">
        <f>'BAR BB| Open rates'!AQ39*0.87*0.9</f>
        <v>63579.6</v>
      </c>
      <c r="AV39" s="57">
        <f>'BAR BB| Open rates'!AR39*0.87*0.9</f>
        <v>65145.599999999999</v>
      </c>
      <c r="AW39" s="57">
        <f>'BAR BB| Open rates'!AS39*0.87*0.9</f>
        <v>63579.6</v>
      </c>
      <c r="AX39" s="57">
        <f>'BAR BB| Open rates'!AT39*0.87*0.9</f>
        <v>65145.599999999999</v>
      </c>
      <c r="AY39" s="57">
        <f>'BAR BB| Open rates'!AU39*0.87*0.9</f>
        <v>63579.6</v>
      </c>
      <c r="AZ39" s="57">
        <f>'BAR BB| Open rates'!AV39*0.87*0.9</f>
        <v>65145.599999999999</v>
      </c>
      <c r="BA39" s="57">
        <f>'BAR BB| Open rates'!AW39*0.87*0.9</f>
        <v>63579.6</v>
      </c>
      <c r="BB39" s="57">
        <f>'BAR BB| Open rates'!AX39*0.87*0.9</f>
        <v>65145.599999999999</v>
      </c>
      <c r="BC39" s="57">
        <f>'BAR BB| Open rates'!AY39*0.87*0.9</f>
        <v>63579.6</v>
      </c>
    </row>
    <row r="40" spans="1:55" s="36" customFormat="1" ht="12" customHeight="1" x14ac:dyDescent="0.2">
      <c r="A40" s="236" t="s">
        <v>183</v>
      </c>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row>
    <row r="41" spans="1:55" s="36" customFormat="1" ht="12" customHeight="1" x14ac:dyDescent="0.2">
      <c r="A41" s="237">
        <v>1</v>
      </c>
      <c r="B41" s="57" t="e">
        <f>'BAR BB| Open rates'!#REF!*0.87*0.9</f>
        <v>#REF!</v>
      </c>
      <c r="C41" s="57" t="e">
        <f>'BAR BB| Open rates'!#REF!*0.87*0.9</f>
        <v>#REF!</v>
      </c>
      <c r="D41" s="57" t="e">
        <f>'BAR BB| Open rates'!#REF!*0.87*0.9</f>
        <v>#REF!</v>
      </c>
      <c r="E41" s="57" t="e">
        <f>'BAR BB| Open rates'!#REF!*0.87*0.9</f>
        <v>#REF!</v>
      </c>
      <c r="F41" s="57">
        <f>'BAR BB| Open rates'!B41*0.87*0.9</f>
        <v>43456.5</v>
      </c>
      <c r="G41" s="57">
        <f>'BAR BB| Open rates'!C41*0.87*0.9</f>
        <v>43456.5</v>
      </c>
      <c r="H41" s="57">
        <f>'BAR BB| Open rates'!D41*0.87*0.9</f>
        <v>43456.5</v>
      </c>
      <c r="I41" s="57">
        <f>'BAR BB| Open rates'!E41*0.87*0.9</f>
        <v>57472.200000000004</v>
      </c>
      <c r="J41" s="57">
        <f>'BAR BB| Open rates'!F41*0.87*0.9</f>
        <v>51208.200000000004</v>
      </c>
      <c r="K41" s="57">
        <f>'BAR BB| Open rates'!G41*0.87*0.9</f>
        <v>48859.200000000004</v>
      </c>
      <c r="L41" s="57">
        <f>'BAR BB| Open rates'!H41*0.87*0.9</f>
        <v>51208.200000000004</v>
      </c>
      <c r="M41" s="57">
        <f>'BAR BB| Open rates'!I41*0.87*0.9</f>
        <v>48859.200000000004</v>
      </c>
      <c r="N41" s="57">
        <f>'BAR BB| Open rates'!J41*0.87*0.9</f>
        <v>45805.5</v>
      </c>
      <c r="O41" s="57">
        <f>'BAR BB| Open rates'!K41*0.87*0.9</f>
        <v>45805.5</v>
      </c>
      <c r="P41" s="57">
        <f>'BAR BB| Open rates'!L41*0.87*0.9</f>
        <v>45805.5</v>
      </c>
      <c r="Q41" s="57">
        <f>'BAR BB| Open rates'!M41*0.87*0.9</f>
        <v>48859.200000000004</v>
      </c>
      <c r="R41" s="57">
        <f>'BAR BB| Open rates'!N41*0.87*0.9</f>
        <v>47136.6</v>
      </c>
      <c r="S41" s="57">
        <f>'BAR BB| Open rates'!O41*0.87*0.9</f>
        <v>48859.200000000004</v>
      </c>
      <c r="T41" s="57">
        <f>'BAR BB| Open rates'!P41*0.87*0.9</f>
        <v>48859.200000000004</v>
      </c>
      <c r="U41" s="57">
        <f>'BAR BB| Open rates'!Q41*0.87*0.9</f>
        <v>50425.200000000004</v>
      </c>
      <c r="V41" s="57">
        <f>'BAR BB| Open rates'!R41*0.87*0.9</f>
        <v>48859.200000000004</v>
      </c>
      <c r="W41" s="57">
        <f>'BAR BB| Open rates'!S41*0.87*0.9</f>
        <v>50425.200000000004</v>
      </c>
      <c r="X41" s="57">
        <f>'BAR BB| Open rates'!T41*0.87*0.9</f>
        <v>48859.200000000004</v>
      </c>
      <c r="Y41" s="57">
        <f>'BAR BB| Open rates'!U41*0.87*0.9</f>
        <v>47136.6</v>
      </c>
      <c r="Z41" s="57">
        <f>'BAR BB| Open rates'!V41*0.87*0.9</f>
        <v>66006.900000000009</v>
      </c>
      <c r="AA41" s="57">
        <f>'BAR BB| Open rates'!W41*0.87*0.9</f>
        <v>71487.900000000009</v>
      </c>
      <c r="AB41" s="57">
        <f>'BAR BB| Open rates'!X41*0.87*0.9</f>
        <v>66006.900000000009</v>
      </c>
      <c r="AC41" s="57">
        <f>'BAR BB| Open rates'!Y41*0.87*0.9</f>
        <v>47136.6</v>
      </c>
      <c r="AD41" s="57">
        <f>'BAR BB| Open rates'!Z41*0.87*0.9</f>
        <v>47136.6</v>
      </c>
      <c r="AE41" s="57">
        <f>'BAR BB| Open rates'!AA41*0.87*0.9</f>
        <v>68747.400000000009</v>
      </c>
      <c r="AF41" s="57">
        <f>'BAR BB| Open rates'!AB41*0.87*0.9</f>
        <v>71879.400000000009</v>
      </c>
      <c r="AG41" s="57">
        <f>'BAR BB| Open rates'!AC41*0.87*0.9</f>
        <v>68747.400000000009</v>
      </c>
      <c r="AH41" s="57">
        <f>'BAR BB| Open rates'!AD41*0.87*0.9</f>
        <v>71879.400000000009</v>
      </c>
      <c r="AI41" s="57">
        <f>'BAR BB| Open rates'!AE41*0.87*0.9</f>
        <v>68747.400000000009</v>
      </c>
      <c r="AJ41" s="57">
        <f>'BAR BB| Open rates'!AF41*0.87*0.9</f>
        <v>71879.400000000009</v>
      </c>
      <c r="AK41" s="57">
        <f>'BAR BB| Open rates'!AG41*0.87*0.9</f>
        <v>68747.400000000009</v>
      </c>
      <c r="AL41" s="57">
        <f>'BAR BB| Open rates'!AH41*0.87*0.9</f>
        <v>71879.400000000009</v>
      </c>
      <c r="AM41" s="57">
        <f>'BAR BB| Open rates'!AI41*0.87*0.9</f>
        <v>68747.400000000009</v>
      </c>
      <c r="AN41" s="57">
        <f>'BAR BB| Open rates'!AJ41*0.87*0.9</f>
        <v>70313.400000000009</v>
      </c>
      <c r="AO41" s="57">
        <f>'BAR BB| Open rates'!AK41*0.87*0.9</f>
        <v>70313.400000000009</v>
      </c>
      <c r="AP41" s="57">
        <f>'BAR BB| Open rates'!AL41*0.87*0.9</f>
        <v>67181.400000000009</v>
      </c>
      <c r="AQ41" s="57">
        <f>'BAR BB| Open rates'!AM41*0.87*0.9</f>
        <v>70313.400000000009</v>
      </c>
      <c r="AR41" s="57">
        <f>'BAR BB| Open rates'!AN41*0.87*0.9</f>
        <v>67181.400000000009</v>
      </c>
      <c r="AS41" s="57">
        <f>'BAR BB| Open rates'!AO41*0.87*0.9</f>
        <v>70313.400000000009</v>
      </c>
      <c r="AT41" s="57">
        <f>'BAR BB| Open rates'!AP41*0.87*0.9</f>
        <v>67181.400000000009</v>
      </c>
      <c r="AU41" s="57">
        <f>'BAR BB| Open rates'!AQ41*0.87*0.9</f>
        <v>61700.4</v>
      </c>
      <c r="AV41" s="57">
        <f>'BAR BB| Open rates'!AR41*0.87*0.9</f>
        <v>63266.400000000001</v>
      </c>
      <c r="AW41" s="57">
        <f>'BAR BB| Open rates'!AS41*0.87*0.9</f>
        <v>61700.4</v>
      </c>
      <c r="AX41" s="57">
        <f>'BAR BB| Open rates'!AT41*0.87*0.9</f>
        <v>63266.400000000001</v>
      </c>
      <c r="AY41" s="57">
        <f>'BAR BB| Open rates'!AU41*0.87*0.9</f>
        <v>61700.4</v>
      </c>
      <c r="AZ41" s="57">
        <f>'BAR BB| Open rates'!AV41*0.87*0.9</f>
        <v>63266.400000000001</v>
      </c>
      <c r="BA41" s="57">
        <f>'BAR BB| Open rates'!AW41*0.87*0.9</f>
        <v>61700.4</v>
      </c>
      <c r="BB41" s="57">
        <f>'BAR BB| Open rates'!AX41*0.87*0.9</f>
        <v>63266.400000000001</v>
      </c>
      <c r="BC41" s="57">
        <f>'BAR BB| Open rates'!AY41*0.87*0.9</f>
        <v>61700.4</v>
      </c>
    </row>
    <row r="42" spans="1:55" s="36" customFormat="1" ht="12" customHeight="1" x14ac:dyDescent="0.2">
      <c r="A42" s="237">
        <v>2</v>
      </c>
      <c r="B42" s="57" t="e">
        <f>'BAR BB| Open rates'!#REF!*0.87*0.9</f>
        <v>#REF!</v>
      </c>
      <c r="C42" s="57" t="e">
        <f>'BAR BB| Open rates'!#REF!*0.87*0.9</f>
        <v>#REF!</v>
      </c>
      <c r="D42" s="57" t="e">
        <f>'BAR BB| Open rates'!#REF!*0.87*0.9</f>
        <v>#REF!</v>
      </c>
      <c r="E42" s="57" t="e">
        <f>'BAR BB| Open rates'!#REF!*0.87*0.9</f>
        <v>#REF!</v>
      </c>
      <c r="F42" s="57">
        <f>'BAR BB| Open rates'!B42*0.87*0.9</f>
        <v>45414</v>
      </c>
      <c r="G42" s="57">
        <f>'BAR BB| Open rates'!C42*0.87*0.9</f>
        <v>45414</v>
      </c>
      <c r="H42" s="57">
        <f>'BAR BB| Open rates'!D42*0.87*0.9</f>
        <v>45414</v>
      </c>
      <c r="I42" s="57">
        <f>'BAR BB| Open rates'!E42*0.87*0.9</f>
        <v>59429.700000000004</v>
      </c>
      <c r="J42" s="57">
        <f>'BAR BB| Open rates'!F42*0.87*0.9</f>
        <v>53165.700000000004</v>
      </c>
      <c r="K42" s="57">
        <f>'BAR BB| Open rates'!G42*0.87*0.9</f>
        <v>50816.700000000004</v>
      </c>
      <c r="L42" s="57">
        <f>'BAR BB| Open rates'!H42*0.87*0.9</f>
        <v>53165.700000000004</v>
      </c>
      <c r="M42" s="57">
        <f>'BAR BB| Open rates'!I42*0.87*0.9</f>
        <v>50816.700000000004</v>
      </c>
      <c r="N42" s="57">
        <f>'BAR BB| Open rates'!J42*0.87*0.9</f>
        <v>47763</v>
      </c>
      <c r="O42" s="57">
        <f>'BAR BB| Open rates'!K42*0.87*0.9</f>
        <v>47763</v>
      </c>
      <c r="P42" s="57">
        <f>'BAR BB| Open rates'!L42*0.87*0.9</f>
        <v>47763</v>
      </c>
      <c r="Q42" s="57">
        <f>'BAR BB| Open rates'!M42*0.87*0.9</f>
        <v>50816.700000000004</v>
      </c>
      <c r="R42" s="57">
        <f>'BAR BB| Open rates'!N42*0.87*0.9</f>
        <v>49094.1</v>
      </c>
      <c r="S42" s="57">
        <f>'BAR BB| Open rates'!O42*0.87*0.9</f>
        <v>50816.700000000004</v>
      </c>
      <c r="T42" s="57">
        <f>'BAR BB| Open rates'!P42*0.87*0.9</f>
        <v>50816.700000000004</v>
      </c>
      <c r="U42" s="57">
        <f>'BAR BB| Open rates'!Q42*0.87*0.9</f>
        <v>52382.700000000004</v>
      </c>
      <c r="V42" s="57">
        <f>'BAR BB| Open rates'!R42*0.87*0.9</f>
        <v>50816.700000000004</v>
      </c>
      <c r="W42" s="57">
        <f>'BAR BB| Open rates'!S42*0.87*0.9</f>
        <v>52382.700000000004</v>
      </c>
      <c r="X42" s="57">
        <f>'BAR BB| Open rates'!T42*0.87*0.9</f>
        <v>50816.700000000004</v>
      </c>
      <c r="Y42" s="57">
        <f>'BAR BB| Open rates'!U42*0.87*0.9</f>
        <v>49094.1</v>
      </c>
      <c r="Z42" s="57">
        <f>'BAR BB| Open rates'!V42*0.87*0.9</f>
        <v>67964.400000000009</v>
      </c>
      <c r="AA42" s="57">
        <f>'BAR BB| Open rates'!W42*0.87*0.9</f>
        <v>73445.400000000009</v>
      </c>
      <c r="AB42" s="57">
        <f>'BAR BB| Open rates'!X42*0.87*0.9</f>
        <v>67964.400000000009</v>
      </c>
      <c r="AC42" s="57">
        <f>'BAR BB| Open rates'!Y42*0.87*0.9</f>
        <v>49094.1</v>
      </c>
      <c r="AD42" s="57">
        <f>'BAR BB| Open rates'!Z42*0.87*0.9</f>
        <v>49094.1</v>
      </c>
      <c r="AE42" s="57">
        <f>'BAR BB| Open rates'!AA42*0.87*0.9</f>
        <v>70704.900000000009</v>
      </c>
      <c r="AF42" s="57">
        <f>'BAR BB| Open rates'!AB42*0.87*0.9</f>
        <v>73836.900000000009</v>
      </c>
      <c r="AG42" s="57">
        <f>'BAR BB| Open rates'!AC42*0.87*0.9</f>
        <v>70704.900000000009</v>
      </c>
      <c r="AH42" s="57">
        <f>'BAR BB| Open rates'!AD42*0.87*0.9</f>
        <v>73836.900000000009</v>
      </c>
      <c r="AI42" s="57">
        <f>'BAR BB| Open rates'!AE42*0.87*0.9</f>
        <v>70704.900000000009</v>
      </c>
      <c r="AJ42" s="57">
        <f>'BAR BB| Open rates'!AF42*0.87*0.9</f>
        <v>73836.900000000009</v>
      </c>
      <c r="AK42" s="57">
        <f>'BAR BB| Open rates'!AG42*0.87*0.9</f>
        <v>70704.900000000009</v>
      </c>
      <c r="AL42" s="57">
        <f>'BAR BB| Open rates'!AH42*0.87*0.9</f>
        <v>73836.900000000009</v>
      </c>
      <c r="AM42" s="57">
        <f>'BAR BB| Open rates'!AI42*0.87*0.9</f>
        <v>70704.900000000009</v>
      </c>
      <c r="AN42" s="57">
        <f>'BAR BB| Open rates'!AJ42*0.87*0.9</f>
        <v>72270.900000000009</v>
      </c>
      <c r="AO42" s="57">
        <f>'BAR BB| Open rates'!AK42*0.87*0.9</f>
        <v>72270.900000000009</v>
      </c>
      <c r="AP42" s="57">
        <f>'BAR BB| Open rates'!AL42*0.87*0.9</f>
        <v>69138.900000000009</v>
      </c>
      <c r="AQ42" s="57">
        <f>'BAR BB| Open rates'!AM42*0.87*0.9</f>
        <v>72270.900000000009</v>
      </c>
      <c r="AR42" s="57">
        <f>'BAR BB| Open rates'!AN42*0.87*0.9</f>
        <v>69138.900000000009</v>
      </c>
      <c r="AS42" s="57">
        <f>'BAR BB| Open rates'!AO42*0.87*0.9</f>
        <v>72270.900000000009</v>
      </c>
      <c r="AT42" s="57">
        <f>'BAR BB| Open rates'!AP42*0.87*0.9</f>
        <v>69138.900000000009</v>
      </c>
      <c r="AU42" s="57">
        <f>'BAR BB| Open rates'!AQ42*0.87*0.9</f>
        <v>63657.9</v>
      </c>
      <c r="AV42" s="57">
        <f>'BAR BB| Open rates'!AR42*0.87*0.9</f>
        <v>65223.9</v>
      </c>
      <c r="AW42" s="57">
        <f>'BAR BB| Open rates'!AS42*0.87*0.9</f>
        <v>63657.9</v>
      </c>
      <c r="AX42" s="57">
        <f>'BAR BB| Open rates'!AT42*0.87*0.9</f>
        <v>65223.9</v>
      </c>
      <c r="AY42" s="57">
        <f>'BAR BB| Open rates'!AU42*0.87*0.9</f>
        <v>63657.9</v>
      </c>
      <c r="AZ42" s="57">
        <f>'BAR BB| Open rates'!AV42*0.87*0.9</f>
        <v>65223.9</v>
      </c>
      <c r="BA42" s="57">
        <f>'BAR BB| Open rates'!AW42*0.87*0.9</f>
        <v>63657.9</v>
      </c>
      <c r="BB42" s="57">
        <f>'BAR BB| Open rates'!AX42*0.87*0.9</f>
        <v>65223.9</v>
      </c>
      <c r="BC42" s="57">
        <f>'BAR BB| Open rates'!AY42*0.87*0.9</f>
        <v>63657.9</v>
      </c>
    </row>
    <row r="43" spans="1:55" s="36" customFormat="1" ht="12" customHeight="1" x14ac:dyDescent="0.2">
      <c r="A43" s="237">
        <v>3</v>
      </c>
      <c r="B43" s="57" t="e">
        <f>'BAR BB| Open rates'!#REF!*0.87*0.9</f>
        <v>#REF!</v>
      </c>
      <c r="C43" s="57" t="e">
        <f>'BAR BB| Open rates'!#REF!*0.87*0.9</f>
        <v>#REF!</v>
      </c>
      <c r="D43" s="57" t="e">
        <f>'BAR BB| Open rates'!#REF!*0.87*0.9</f>
        <v>#REF!</v>
      </c>
      <c r="E43" s="57" t="e">
        <f>'BAR BB| Open rates'!#REF!*0.87*0.9</f>
        <v>#REF!</v>
      </c>
      <c r="F43" s="57">
        <f>'BAR BB| Open rates'!B43*0.87*0.9</f>
        <v>47371.5</v>
      </c>
      <c r="G43" s="57">
        <f>'BAR BB| Open rates'!C43*0.87*0.9</f>
        <v>47371.5</v>
      </c>
      <c r="H43" s="57">
        <f>'BAR BB| Open rates'!D43*0.87*0.9</f>
        <v>47371.5</v>
      </c>
      <c r="I43" s="57">
        <f>'BAR BB| Open rates'!E43*0.87*0.9</f>
        <v>61387.200000000004</v>
      </c>
      <c r="J43" s="57">
        <f>'BAR BB| Open rates'!F43*0.87*0.9</f>
        <v>55123.200000000004</v>
      </c>
      <c r="K43" s="57">
        <f>'BAR BB| Open rates'!G43*0.87*0.9</f>
        <v>52774.200000000004</v>
      </c>
      <c r="L43" s="57">
        <f>'BAR BB| Open rates'!H43*0.87*0.9</f>
        <v>55123.200000000004</v>
      </c>
      <c r="M43" s="57">
        <f>'BAR BB| Open rates'!I43*0.87*0.9</f>
        <v>52774.200000000004</v>
      </c>
      <c r="N43" s="57">
        <f>'BAR BB| Open rates'!J43*0.87*0.9</f>
        <v>49720.5</v>
      </c>
      <c r="O43" s="57">
        <f>'BAR BB| Open rates'!K43*0.87*0.9</f>
        <v>49720.5</v>
      </c>
      <c r="P43" s="57">
        <f>'BAR BB| Open rates'!L43*0.87*0.9</f>
        <v>49720.5</v>
      </c>
      <c r="Q43" s="57">
        <f>'BAR BB| Open rates'!M43*0.87*0.9</f>
        <v>52774.200000000004</v>
      </c>
      <c r="R43" s="57">
        <f>'BAR BB| Open rates'!N43*0.87*0.9</f>
        <v>51051.6</v>
      </c>
      <c r="S43" s="57">
        <f>'BAR BB| Open rates'!O43*0.87*0.9</f>
        <v>52774.200000000004</v>
      </c>
      <c r="T43" s="57">
        <f>'BAR BB| Open rates'!P43*0.87*0.9</f>
        <v>52774.200000000004</v>
      </c>
      <c r="U43" s="57">
        <f>'BAR BB| Open rates'!Q43*0.87*0.9</f>
        <v>54340.200000000004</v>
      </c>
      <c r="V43" s="57">
        <f>'BAR BB| Open rates'!R43*0.87*0.9</f>
        <v>52774.200000000004</v>
      </c>
      <c r="W43" s="57">
        <f>'BAR BB| Open rates'!S43*0.87*0.9</f>
        <v>54340.200000000004</v>
      </c>
      <c r="X43" s="57">
        <f>'BAR BB| Open rates'!T43*0.87*0.9</f>
        <v>52774.200000000004</v>
      </c>
      <c r="Y43" s="57">
        <f>'BAR BB| Open rates'!U43*0.87*0.9</f>
        <v>51051.6</v>
      </c>
      <c r="Z43" s="57">
        <f>'BAR BB| Open rates'!V43*0.87*0.9</f>
        <v>69921.900000000009</v>
      </c>
      <c r="AA43" s="57">
        <f>'BAR BB| Open rates'!W43*0.87*0.9</f>
        <v>75402.900000000009</v>
      </c>
      <c r="AB43" s="57">
        <f>'BAR BB| Open rates'!X43*0.87*0.9</f>
        <v>69921.900000000009</v>
      </c>
      <c r="AC43" s="57">
        <f>'BAR BB| Open rates'!Y43*0.87*0.9</f>
        <v>51051.6</v>
      </c>
      <c r="AD43" s="57">
        <f>'BAR BB| Open rates'!Z43*0.87*0.9</f>
        <v>51051.6</v>
      </c>
      <c r="AE43" s="57">
        <f>'BAR BB| Open rates'!AA43*0.87*0.9</f>
        <v>72662.400000000009</v>
      </c>
      <c r="AF43" s="57">
        <f>'BAR BB| Open rates'!AB43*0.87*0.9</f>
        <v>75794.400000000009</v>
      </c>
      <c r="AG43" s="57">
        <f>'BAR BB| Open rates'!AC43*0.87*0.9</f>
        <v>72662.400000000009</v>
      </c>
      <c r="AH43" s="57">
        <f>'BAR BB| Open rates'!AD43*0.87*0.9</f>
        <v>75794.400000000009</v>
      </c>
      <c r="AI43" s="57">
        <f>'BAR BB| Open rates'!AE43*0.87*0.9</f>
        <v>72662.400000000009</v>
      </c>
      <c r="AJ43" s="57">
        <f>'BAR BB| Open rates'!AF43*0.87*0.9</f>
        <v>75794.400000000009</v>
      </c>
      <c r="AK43" s="57">
        <f>'BAR BB| Open rates'!AG43*0.87*0.9</f>
        <v>72662.400000000009</v>
      </c>
      <c r="AL43" s="57">
        <f>'BAR BB| Open rates'!AH43*0.87*0.9</f>
        <v>75794.400000000009</v>
      </c>
      <c r="AM43" s="57">
        <f>'BAR BB| Open rates'!AI43*0.87*0.9</f>
        <v>72662.400000000009</v>
      </c>
      <c r="AN43" s="57">
        <f>'BAR BB| Open rates'!AJ43*0.87*0.9</f>
        <v>74228.400000000009</v>
      </c>
      <c r="AO43" s="57">
        <f>'BAR BB| Open rates'!AK43*0.87*0.9</f>
        <v>74228.400000000009</v>
      </c>
      <c r="AP43" s="57">
        <f>'BAR BB| Open rates'!AL43*0.87*0.9</f>
        <v>71096.400000000009</v>
      </c>
      <c r="AQ43" s="57">
        <f>'BAR BB| Open rates'!AM43*0.87*0.9</f>
        <v>74228.400000000009</v>
      </c>
      <c r="AR43" s="57">
        <f>'BAR BB| Open rates'!AN43*0.87*0.9</f>
        <v>71096.400000000009</v>
      </c>
      <c r="AS43" s="57">
        <f>'BAR BB| Open rates'!AO43*0.87*0.9</f>
        <v>74228.400000000009</v>
      </c>
      <c r="AT43" s="57">
        <f>'BAR BB| Open rates'!AP43*0.87*0.9</f>
        <v>71096.400000000009</v>
      </c>
      <c r="AU43" s="57">
        <f>'BAR BB| Open rates'!AQ43*0.87*0.9</f>
        <v>65615.400000000009</v>
      </c>
      <c r="AV43" s="57">
        <f>'BAR BB| Open rates'!AR43*0.87*0.9</f>
        <v>67181.400000000009</v>
      </c>
      <c r="AW43" s="57">
        <f>'BAR BB| Open rates'!AS43*0.87*0.9</f>
        <v>65615.400000000009</v>
      </c>
      <c r="AX43" s="57">
        <f>'BAR BB| Open rates'!AT43*0.87*0.9</f>
        <v>67181.400000000009</v>
      </c>
      <c r="AY43" s="57">
        <f>'BAR BB| Open rates'!AU43*0.87*0.9</f>
        <v>65615.400000000009</v>
      </c>
      <c r="AZ43" s="57">
        <f>'BAR BB| Open rates'!AV43*0.87*0.9</f>
        <v>67181.400000000009</v>
      </c>
      <c r="BA43" s="57">
        <f>'BAR BB| Open rates'!AW43*0.87*0.9</f>
        <v>65615.400000000009</v>
      </c>
      <c r="BB43" s="57">
        <f>'BAR BB| Open rates'!AX43*0.87*0.9</f>
        <v>67181.400000000009</v>
      </c>
      <c r="BC43" s="57">
        <f>'BAR BB| Open rates'!AY43*0.87*0.9</f>
        <v>65615.400000000009</v>
      </c>
    </row>
    <row r="44" spans="1:55" s="36" customFormat="1" ht="12" customHeight="1" x14ac:dyDescent="0.2">
      <c r="A44" s="237">
        <v>4</v>
      </c>
      <c r="B44" s="57" t="e">
        <f>'BAR BB| Open rates'!#REF!*0.87*0.9</f>
        <v>#REF!</v>
      </c>
      <c r="C44" s="57" t="e">
        <f>'BAR BB| Open rates'!#REF!*0.87*0.9</f>
        <v>#REF!</v>
      </c>
      <c r="D44" s="57" t="e">
        <f>'BAR BB| Open rates'!#REF!*0.87*0.9</f>
        <v>#REF!</v>
      </c>
      <c r="E44" s="57" t="e">
        <f>'BAR BB| Open rates'!#REF!*0.87*0.9</f>
        <v>#REF!</v>
      </c>
      <c r="F44" s="57">
        <f>'BAR BB| Open rates'!B44*0.87*0.9</f>
        <v>49329</v>
      </c>
      <c r="G44" s="57">
        <f>'BAR BB| Open rates'!C44*0.87*0.9</f>
        <v>49329</v>
      </c>
      <c r="H44" s="57">
        <f>'BAR BB| Open rates'!D44*0.87*0.9</f>
        <v>49329</v>
      </c>
      <c r="I44" s="57">
        <f>'BAR BB| Open rates'!E44*0.87*0.9</f>
        <v>63344.700000000004</v>
      </c>
      <c r="J44" s="57">
        <f>'BAR BB| Open rates'!F44*0.87*0.9</f>
        <v>57080.700000000004</v>
      </c>
      <c r="K44" s="57">
        <f>'BAR BB| Open rates'!G44*0.87*0.9</f>
        <v>54731.700000000004</v>
      </c>
      <c r="L44" s="57">
        <f>'BAR BB| Open rates'!H44*0.87*0.9</f>
        <v>57080.700000000004</v>
      </c>
      <c r="M44" s="57">
        <f>'BAR BB| Open rates'!I44*0.87*0.9</f>
        <v>54731.700000000004</v>
      </c>
      <c r="N44" s="57">
        <f>'BAR BB| Open rates'!J44*0.87*0.9</f>
        <v>51678</v>
      </c>
      <c r="O44" s="57">
        <f>'BAR BB| Open rates'!K44*0.87*0.9</f>
        <v>51678</v>
      </c>
      <c r="P44" s="57">
        <f>'BAR BB| Open rates'!L44*0.87*0.9</f>
        <v>51678</v>
      </c>
      <c r="Q44" s="57">
        <f>'BAR BB| Open rates'!M44*0.87*0.9</f>
        <v>54731.700000000004</v>
      </c>
      <c r="R44" s="57">
        <f>'BAR BB| Open rates'!N44*0.87*0.9</f>
        <v>53009.1</v>
      </c>
      <c r="S44" s="57">
        <f>'BAR BB| Open rates'!O44*0.87*0.9</f>
        <v>54731.700000000004</v>
      </c>
      <c r="T44" s="57">
        <f>'BAR BB| Open rates'!P44*0.87*0.9</f>
        <v>54731.700000000004</v>
      </c>
      <c r="U44" s="57">
        <f>'BAR BB| Open rates'!Q44*0.87*0.9</f>
        <v>56297.700000000004</v>
      </c>
      <c r="V44" s="57">
        <f>'BAR BB| Open rates'!R44*0.87*0.9</f>
        <v>54731.700000000004</v>
      </c>
      <c r="W44" s="57">
        <f>'BAR BB| Open rates'!S44*0.87*0.9</f>
        <v>56297.700000000004</v>
      </c>
      <c r="X44" s="57">
        <f>'BAR BB| Open rates'!T44*0.87*0.9</f>
        <v>54731.700000000004</v>
      </c>
      <c r="Y44" s="57">
        <f>'BAR BB| Open rates'!U44*0.87*0.9</f>
        <v>53009.1</v>
      </c>
      <c r="Z44" s="57">
        <f>'BAR BB| Open rates'!V44*0.87*0.9</f>
        <v>71879.400000000009</v>
      </c>
      <c r="AA44" s="57">
        <f>'BAR BB| Open rates'!W44*0.87*0.9</f>
        <v>77360.400000000009</v>
      </c>
      <c r="AB44" s="57">
        <f>'BAR BB| Open rates'!X44*0.87*0.9</f>
        <v>71879.400000000009</v>
      </c>
      <c r="AC44" s="57">
        <f>'BAR BB| Open rates'!Y44*0.87*0.9</f>
        <v>53009.1</v>
      </c>
      <c r="AD44" s="57">
        <f>'BAR BB| Open rates'!Z44*0.87*0.9</f>
        <v>53009.1</v>
      </c>
      <c r="AE44" s="57">
        <f>'BAR BB| Open rates'!AA44*0.87*0.9</f>
        <v>74619.900000000009</v>
      </c>
      <c r="AF44" s="57">
        <f>'BAR BB| Open rates'!AB44*0.87*0.9</f>
        <v>77751.900000000009</v>
      </c>
      <c r="AG44" s="57">
        <f>'BAR BB| Open rates'!AC44*0.87*0.9</f>
        <v>74619.900000000009</v>
      </c>
      <c r="AH44" s="57">
        <f>'BAR BB| Open rates'!AD44*0.87*0.9</f>
        <v>77751.900000000009</v>
      </c>
      <c r="AI44" s="57">
        <f>'BAR BB| Open rates'!AE44*0.87*0.9</f>
        <v>74619.900000000009</v>
      </c>
      <c r="AJ44" s="57">
        <f>'BAR BB| Open rates'!AF44*0.87*0.9</f>
        <v>77751.900000000009</v>
      </c>
      <c r="AK44" s="57">
        <f>'BAR BB| Open rates'!AG44*0.87*0.9</f>
        <v>74619.900000000009</v>
      </c>
      <c r="AL44" s="57">
        <f>'BAR BB| Open rates'!AH44*0.87*0.9</f>
        <v>77751.900000000009</v>
      </c>
      <c r="AM44" s="57">
        <f>'BAR BB| Open rates'!AI44*0.87*0.9</f>
        <v>74619.900000000009</v>
      </c>
      <c r="AN44" s="57">
        <f>'BAR BB| Open rates'!AJ44*0.87*0.9</f>
        <v>76185.900000000009</v>
      </c>
      <c r="AO44" s="57">
        <f>'BAR BB| Open rates'!AK44*0.87*0.9</f>
        <v>76185.900000000009</v>
      </c>
      <c r="AP44" s="57">
        <f>'BAR BB| Open rates'!AL44*0.87*0.9</f>
        <v>73053.900000000009</v>
      </c>
      <c r="AQ44" s="57">
        <f>'BAR BB| Open rates'!AM44*0.87*0.9</f>
        <v>76185.900000000009</v>
      </c>
      <c r="AR44" s="57">
        <f>'BAR BB| Open rates'!AN44*0.87*0.9</f>
        <v>73053.900000000009</v>
      </c>
      <c r="AS44" s="57">
        <f>'BAR BB| Open rates'!AO44*0.87*0.9</f>
        <v>76185.900000000009</v>
      </c>
      <c r="AT44" s="57">
        <f>'BAR BB| Open rates'!AP44*0.87*0.9</f>
        <v>73053.900000000009</v>
      </c>
      <c r="AU44" s="57">
        <f>'BAR BB| Open rates'!AQ44*0.87*0.9</f>
        <v>67572.900000000009</v>
      </c>
      <c r="AV44" s="57">
        <f>'BAR BB| Open rates'!AR44*0.87*0.9</f>
        <v>69138.900000000009</v>
      </c>
      <c r="AW44" s="57">
        <f>'BAR BB| Open rates'!AS44*0.87*0.9</f>
        <v>67572.900000000009</v>
      </c>
      <c r="AX44" s="57">
        <f>'BAR BB| Open rates'!AT44*0.87*0.9</f>
        <v>69138.900000000009</v>
      </c>
      <c r="AY44" s="57">
        <f>'BAR BB| Open rates'!AU44*0.87*0.9</f>
        <v>67572.900000000009</v>
      </c>
      <c r="AZ44" s="57">
        <f>'BAR BB| Open rates'!AV44*0.87*0.9</f>
        <v>69138.900000000009</v>
      </c>
      <c r="BA44" s="57">
        <f>'BAR BB| Open rates'!AW44*0.87*0.9</f>
        <v>67572.900000000009</v>
      </c>
      <c r="BB44" s="57">
        <f>'BAR BB| Open rates'!AX44*0.87*0.9</f>
        <v>69138.900000000009</v>
      </c>
      <c r="BC44" s="57">
        <f>'BAR BB| Open rates'!AY44*0.87*0.9</f>
        <v>67572.900000000009</v>
      </c>
    </row>
    <row r="45" spans="1:55" s="36" customFormat="1" ht="12" customHeight="1" x14ac:dyDescent="0.2">
      <c r="A45" s="237">
        <v>5</v>
      </c>
      <c r="B45" s="57" t="e">
        <f>'BAR BB| Open rates'!#REF!*0.87*0.9</f>
        <v>#REF!</v>
      </c>
      <c r="C45" s="57" t="e">
        <f>'BAR BB| Open rates'!#REF!*0.87*0.9</f>
        <v>#REF!</v>
      </c>
      <c r="D45" s="57" t="e">
        <f>'BAR BB| Open rates'!#REF!*0.87*0.9</f>
        <v>#REF!</v>
      </c>
      <c r="E45" s="57" t="e">
        <f>'BAR BB| Open rates'!#REF!*0.87*0.9</f>
        <v>#REF!</v>
      </c>
      <c r="F45" s="57">
        <f>'BAR BB| Open rates'!B45*0.87*0.9</f>
        <v>51286.5</v>
      </c>
      <c r="G45" s="57">
        <f>'BAR BB| Open rates'!C45*0.87*0.9</f>
        <v>51286.5</v>
      </c>
      <c r="H45" s="57">
        <f>'BAR BB| Open rates'!D45*0.87*0.9</f>
        <v>51286.5</v>
      </c>
      <c r="I45" s="57">
        <f>'BAR BB| Open rates'!E45*0.87*0.9</f>
        <v>65302.200000000004</v>
      </c>
      <c r="J45" s="57">
        <f>'BAR BB| Open rates'!F45*0.87*0.9</f>
        <v>59038.200000000004</v>
      </c>
      <c r="K45" s="57">
        <f>'BAR BB| Open rates'!G45*0.87*0.9</f>
        <v>56689.200000000004</v>
      </c>
      <c r="L45" s="57">
        <f>'BAR BB| Open rates'!H45*0.87*0.9</f>
        <v>59038.200000000004</v>
      </c>
      <c r="M45" s="57">
        <f>'BAR BB| Open rates'!I45*0.87*0.9</f>
        <v>56689.200000000004</v>
      </c>
      <c r="N45" s="57">
        <f>'BAR BB| Open rates'!J45*0.87*0.9</f>
        <v>53635.5</v>
      </c>
      <c r="O45" s="57">
        <f>'BAR BB| Open rates'!K45*0.87*0.9</f>
        <v>53635.5</v>
      </c>
      <c r="P45" s="57">
        <f>'BAR BB| Open rates'!L45*0.87*0.9</f>
        <v>53635.5</v>
      </c>
      <c r="Q45" s="57">
        <f>'BAR BB| Open rates'!M45*0.87*0.9</f>
        <v>56689.200000000004</v>
      </c>
      <c r="R45" s="57">
        <f>'BAR BB| Open rates'!N45*0.87*0.9</f>
        <v>54966.6</v>
      </c>
      <c r="S45" s="57">
        <f>'BAR BB| Open rates'!O45*0.87*0.9</f>
        <v>56689.200000000004</v>
      </c>
      <c r="T45" s="57">
        <f>'BAR BB| Open rates'!P45*0.87*0.9</f>
        <v>56689.200000000004</v>
      </c>
      <c r="U45" s="57">
        <f>'BAR BB| Open rates'!Q45*0.87*0.9</f>
        <v>58255.200000000004</v>
      </c>
      <c r="V45" s="57">
        <f>'BAR BB| Open rates'!R45*0.87*0.9</f>
        <v>56689.200000000004</v>
      </c>
      <c r="W45" s="57">
        <f>'BAR BB| Open rates'!S45*0.87*0.9</f>
        <v>58255.200000000004</v>
      </c>
      <c r="X45" s="57">
        <f>'BAR BB| Open rates'!T45*0.87*0.9</f>
        <v>56689.200000000004</v>
      </c>
      <c r="Y45" s="57">
        <f>'BAR BB| Open rates'!U45*0.87*0.9</f>
        <v>54966.6</v>
      </c>
      <c r="Z45" s="57">
        <f>'BAR BB| Open rates'!V45*0.87*0.9</f>
        <v>73836.900000000009</v>
      </c>
      <c r="AA45" s="57">
        <f>'BAR BB| Open rates'!W45*0.87*0.9</f>
        <v>79317.900000000009</v>
      </c>
      <c r="AB45" s="57">
        <f>'BAR BB| Open rates'!X45*0.87*0.9</f>
        <v>73836.900000000009</v>
      </c>
      <c r="AC45" s="57">
        <f>'BAR BB| Open rates'!Y45*0.87*0.9</f>
        <v>54966.6</v>
      </c>
      <c r="AD45" s="57">
        <f>'BAR BB| Open rates'!Z45*0.87*0.9</f>
        <v>54966.6</v>
      </c>
      <c r="AE45" s="57">
        <f>'BAR BB| Open rates'!AA45*0.87*0.9</f>
        <v>76577.400000000009</v>
      </c>
      <c r="AF45" s="57">
        <f>'BAR BB| Open rates'!AB45*0.87*0.9</f>
        <v>79709.400000000009</v>
      </c>
      <c r="AG45" s="57">
        <f>'BAR BB| Open rates'!AC45*0.87*0.9</f>
        <v>76577.400000000009</v>
      </c>
      <c r="AH45" s="57">
        <f>'BAR BB| Open rates'!AD45*0.87*0.9</f>
        <v>79709.400000000009</v>
      </c>
      <c r="AI45" s="57">
        <f>'BAR BB| Open rates'!AE45*0.87*0.9</f>
        <v>76577.400000000009</v>
      </c>
      <c r="AJ45" s="57">
        <f>'BAR BB| Open rates'!AF45*0.87*0.9</f>
        <v>79709.400000000009</v>
      </c>
      <c r="AK45" s="57">
        <f>'BAR BB| Open rates'!AG45*0.87*0.9</f>
        <v>76577.400000000009</v>
      </c>
      <c r="AL45" s="57">
        <f>'BAR BB| Open rates'!AH45*0.87*0.9</f>
        <v>79709.400000000009</v>
      </c>
      <c r="AM45" s="57">
        <f>'BAR BB| Open rates'!AI45*0.87*0.9</f>
        <v>76577.400000000009</v>
      </c>
      <c r="AN45" s="57">
        <f>'BAR BB| Open rates'!AJ45*0.87*0.9</f>
        <v>78143.400000000009</v>
      </c>
      <c r="AO45" s="57">
        <f>'BAR BB| Open rates'!AK45*0.87*0.9</f>
        <v>78143.400000000009</v>
      </c>
      <c r="AP45" s="57">
        <f>'BAR BB| Open rates'!AL45*0.87*0.9</f>
        <v>75011.400000000009</v>
      </c>
      <c r="AQ45" s="57">
        <f>'BAR BB| Open rates'!AM45*0.87*0.9</f>
        <v>78143.400000000009</v>
      </c>
      <c r="AR45" s="57">
        <f>'BAR BB| Open rates'!AN45*0.87*0.9</f>
        <v>75011.400000000009</v>
      </c>
      <c r="AS45" s="57">
        <f>'BAR BB| Open rates'!AO45*0.87*0.9</f>
        <v>78143.400000000009</v>
      </c>
      <c r="AT45" s="57">
        <f>'BAR BB| Open rates'!AP45*0.87*0.9</f>
        <v>75011.400000000009</v>
      </c>
      <c r="AU45" s="57">
        <f>'BAR BB| Open rates'!AQ45*0.87*0.9</f>
        <v>69530.400000000009</v>
      </c>
      <c r="AV45" s="57">
        <f>'BAR BB| Open rates'!AR45*0.87*0.9</f>
        <v>71096.400000000009</v>
      </c>
      <c r="AW45" s="57">
        <f>'BAR BB| Open rates'!AS45*0.87*0.9</f>
        <v>69530.400000000009</v>
      </c>
      <c r="AX45" s="57">
        <f>'BAR BB| Open rates'!AT45*0.87*0.9</f>
        <v>71096.400000000009</v>
      </c>
      <c r="AY45" s="57">
        <f>'BAR BB| Open rates'!AU45*0.87*0.9</f>
        <v>69530.400000000009</v>
      </c>
      <c r="AZ45" s="57">
        <f>'BAR BB| Open rates'!AV45*0.87*0.9</f>
        <v>71096.400000000009</v>
      </c>
      <c r="BA45" s="57">
        <f>'BAR BB| Open rates'!AW45*0.87*0.9</f>
        <v>69530.400000000009</v>
      </c>
      <c r="BB45" s="57">
        <f>'BAR BB| Open rates'!AX45*0.87*0.9</f>
        <v>71096.400000000009</v>
      </c>
      <c r="BC45" s="57">
        <f>'BAR BB| Open rates'!AY45*0.87*0.9</f>
        <v>69530.400000000009</v>
      </c>
    </row>
    <row r="46" spans="1:55" s="36" customFormat="1" ht="12" customHeight="1" x14ac:dyDescent="0.2">
      <c r="A46" s="237">
        <v>6</v>
      </c>
      <c r="B46" s="57" t="e">
        <f>'BAR BB| Open rates'!#REF!*0.87*0.9</f>
        <v>#REF!</v>
      </c>
      <c r="C46" s="57" t="e">
        <f>'BAR BB| Open rates'!#REF!*0.87*0.9</f>
        <v>#REF!</v>
      </c>
      <c r="D46" s="57" t="e">
        <f>'BAR BB| Open rates'!#REF!*0.87*0.9</f>
        <v>#REF!</v>
      </c>
      <c r="E46" s="57" t="e">
        <f>'BAR BB| Open rates'!#REF!*0.87*0.9</f>
        <v>#REF!</v>
      </c>
      <c r="F46" s="57">
        <f>'BAR BB| Open rates'!B46*0.87*0.9</f>
        <v>53244</v>
      </c>
      <c r="G46" s="57">
        <f>'BAR BB| Open rates'!C46*0.87*0.9</f>
        <v>53244</v>
      </c>
      <c r="H46" s="57">
        <f>'BAR BB| Open rates'!D46*0.87*0.9</f>
        <v>53244</v>
      </c>
      <c r="I46" s="57">
        <f>'BAR BB| Open rates'!E46*0.87*0.9</f>
        <v>67259.7</v>
      </c>
      <c r="J46" s="57">
        <f>'BAR BB| Open rates'!F46*0.87*0.9</f>
        <v>60995.700000000004</v>
      </c>
      <c r="K46" s="57">
        <f>'BAR BB| Open rates'!G46*0.87*0.9</f>
        <v>58646.700000000004</v>
      </c>
      <c r="L46" s="57">
        <f>'BAR BB| Open rates'!H46*0.87*0.9</f>
        <v>60995.700000000004</v>
      </c>
      <c r="M46" s="57">
        <f>'BAR BB| Open rates'!I46*0.87*0.9</f>
        <v>58646.700000000004</v>
      </c>
      <c r="N46" s="57">
        <f>'BAR BB| Open rates'!J46*0.87*0.9</f>
        <v>55593</v>
      </c>
      <c r="O46" s="57">
        <f>'BAR BB| Open rates'!K46*0.87*0.9</f>
        <v>55593</v>
      </c>
      <c r="P46" s="57">
        <f>'BAR BB| Open rates'!L46*0.87*0.9</f>
        <v>55593</v>
      </c>
      <c r="Q46" s="57">
        <f>'BAR BB| Open rates'!M46*0.87*0.9</f>
        <v>58646.700000000004</v>
      </c>
      <c r="R46" s="57">
        <f>'BAR BB| Open rates'!N46*0.87*0.9</f>
        <v>56924.1</v>
      </c>
      <c r="S46" s="57">
        <f>'BAR BB| Open rates'!O46*0.87*0.9</f>
        <v>58646.700000000004</v>
      </c>
      <c r="T46" s="57">
        <f>'BAR BB| Open rates'!P46*0.87*0.9</f>
        <v>58646.700000000004</v>
      </c>
      <c r="U46" s="57">
        <f>'BAR BB| Open rates'!Q46*0.87*0.9</f>
        <v>60212.700000000004</v>
      </c>
      <c r="V46" s="57">
        <f>'BAR BB| Open rates'!R46*0.87*0.9</f>
        <v>58646.700000000004</v>
      </c>
      <c r="W46" s="57">
        <f>'BAR BB| Open rates'!S46*0.87*0.9</f>
        <v>60212.700000000004</v>
      </c>
      <c r="X46" s="57">
        <f>'BAR BB| Open rates'!T46*0.87*0.9</f>
        <v>58646.700000000004</v>
      </c>
      <c r="Y46" s="57">
        <f>'BAR BB| Open rates'!U46*0.87*0.9</f>
        <v>56924.1</v>
      </c>
      <c r="Z46" s="57">
        <f>'BAR BB| Open rates'!V46*0.87*0.9</f>
        <v>75794.400000000009</v>
      </c>
      <c r="AA46" s="57">
        <f>'BAR BB| Open rates'!W46*0.87*0.9</f>
        <v>81275.400000000009</v>
      </c>
      <c r="AB46" s="57">
        <f>'BAR BB| Open rates'!X46*0.87*0.9</f>
        <v>75794.400000000009</v>
      </c>
      <c r="AC46" s="57">
        <f>'BAR BB| Open rates'!Y46*0.87*0.9</f>
        <v>56924.1</v>
      </c>
      <c r="AD46" s="57">
        <f>'BAR BB| Open rates'!Z46*0.87*0.9</f>
        <v>56924.1</v>
      </c>
      <c r="AE46" s="57">
        <f>'BAR BB| Open rates'!AA46*0.87*0.9</f>
        <v>78534.900000000009</v>
      </c>
      <c r="AF46" s="57">
        <f>'BAR BB| Open rates'!AB46*0.87*0.9</f>
        <v>81666.900000000009</v>
      </c>
      <c r="AG46" s="57">
        <f>'BAR BB| Open rates'!AC46*0.87*0.9</f>
        <v>78534.900000000009</v>
      </c>
      <c r="AH46" s="57">
        <f>'BAR BB| Open rates'!AD46*0.87*0.9</f>
        <v>81666.900000000009</v>
      </c>
      <c r="AI46" s="57">
        <f>'BAR BB| Open rates'!AE46*0.87*0.9</f>
        <v>78534.900000000009</v>
      </c>
      <c r="AJ46" s="57">
        <f>'BAR BB| Open rates'!AF46*0.87*0.9</f>
        <v>81666.900000000009</v>
      </c>
      <c r="AK46" s="57">
        <f>'BAR BB| Open rates'!AG46*0.87*0.9</f>
        <v>78534.900000000009</v>
      </c>
      <c r="AL46" s="57">
        <f>'BAR BB| Open rates'!AH46*0.87*0.9</f>
        <v>81666.900000000009</v>
      </c>
      <c r="AM46" s="57">
        <f>'BAR BB| Open rates'!AI46*0.87*0.9</f>
        <v>78534.900000000009</v>
      </c>
      <c r="AN46" s="57">
        <f>'BAR BB| Open rates'!AJ46*0.87*0.9</f>
        <v>80100.900000000009</v>
      </c>
      <c r="AO46" s="57">
        <f>'BAR BB| Open rates'!AK46*0.87*0.9</f>
        <v>80100.900000000009</v>
      </c>
      <c r="AP46" s="57">
        <f>'BAR BB| Open rates'!AL46*0.87*0.9</f>
        <v>76968.900000000009</v>
      </c>
      <c r="AQ46" s="57">
        <f>'BAR BB| Open rates'!AM46*0.87*0.9</f>
        <v>80100.900000000009</v>
      </c>
      <c r="AR46" s="57">
        <f>'BAR BB| Open rates'!AN46*0.87*0.9</f>
        <v>76968.900000000009</v>
      </c>
      <c r="AS46" s="57">
        <f>'BAR BB| Open rates'!AO46*0.87*0.9</f>
        <v>80100.900000000009</v>
      </c>
      <c r="AT46" s="57">
        <f>'BAR BB| Open rates'!AP46*0.87*0.9</f>
        <v>76968.900000000009</v>
      </c>
      <c r="AU46" s="57">
        <f>'BAR BB| Open rates'!AQ46*0.87*0.9</f>
        <v>71487.900000000009</v>
      </c>
      <c r="AV46" s="57">
        <f>'BAR BB| Open rates'!AR46*0.87*0.9</f>
        <v>73053.900000000009</v>
      </c>
      <c r="AW46" s="57">
        <f>'BAR BB| Open rates'!AS46*0.87*0.9</f>
        <v>71487.900000000009</v>
      </c>
      <c r="AX46" s="57">
        <f>'BAR BB| Open rates'!AT46*0.87*0.9</f>
        <v>73053.900000000009</v>
      </c>
      <c r="AY46" s="57">
        <f>'BAR BB| Open rates'!AU46*0.87*0.9</f>
        <v>71487.900000000009</v>
      </c>
      <c r="AZ46" s="57">
        <f>'BAR BB| Open rates'!AV46*0.87*0.9</f>
        <v>73053.900000000009</v>
      </c>
      <c r="BA46" s="57">
        <f>'BAR BB| Open rates'!AW46*0.87*0.9</f>
        <v>71487.900000000009</v>
      </c>
      <c r="BB46" s="57">
        <f>'BAR BB| Open rates'!AX46*0.87*0.9</f>
        <v>73053.900000000009</v>
      </c>
      <c r="BC46" s="57">
        <f>'BAR BB| Open rates'!AY46*0.87*0.9</f>
        <v>71487.900000000009</v>
      </c>
    </row>
    <row r="47" spans="1:55" s="36" customFormat="1" ht="12" customHeight="1" x14ac:dyDescent="0.2">
      <c r="A47" s="237">
        <v>7</v>
      </c>
      <c r="B47" s="57" t="e">
        <f>'BAR BB| Open rates'!#REF!*0.87*0.9</f>
        <v>#REF!</v>
      </c>
      <c r="C47" s="57" t="e">
        <f>'BAR BB| Open rates'!#REF!*0.87*0.9</f>
        <v>#REF!</v>
      </c>
      <c r="D47" s="57" t="e">
        <f>'BAR BB| Open rates'!#REF!*0.87*0.9</f>
        <v>#REF!</v>
      </c>
      <c r="E47" s="57" t="e">
        <f>'BAR BB| Open rates'!#REF!*0.87*0.9</f>
        <v>#REF!</v>
      </c>
      <c r="F47" s="57">
        <f>'BAR BB| Open rates'!B47*0.87*0.9</f>
        <v>55201.5</v>
      </c>
      <c r="G47" s="57">
        <f>'BAR BB| Open rates'!C47*0.87*0.9</f>
        <v>55201.5</v>
      </c>
      <c r="H47" s="57">
        <f>'BAR BB| Open rates'!D47*0.87*0.9</f>
        <v>55201.5</v>
      </c>
      <c r="I47" s="57">
        <f>'BAR BB| Open rates'!E47*0.87*0.9</f>
        <v>69217.2</v>
      </c>
      <c r="J47" s="57">
        <f>'BAR BB| Open rates'!F47*0.87*0.9</f>
        <v>62953.200000000004</v>
      </c>
      <c r="K47" s="57">
        <f>'BAR BB| Open rates'!G47*0.87*0.9</f>
        <v>60604.200000000004</v>
      </c>
      <c r="L47" s="57">
        <f>'BAR BB| Open rates'!H47*0.87*0.9</f>
        <v>62953.200000000004</v>
      </c>
      <c r="M47" s="57">
        <f>'BAR BB| Open rates'!I47*0.87*0.9</f>
        <v>60604.200000000004</v>
      </c>
      <c r="N47" s="57">
        <f>'BAR BB| Open rates'!J47*0.87*0.9</f>
        <v>57550.5</v>
      </c>
      <c r="O47" s="57">
        <f>'BAR BB| Open rates'!K47*0.87*0.9</f>
        <v>57550.5</v>
      </c>
      <c r="P47" s="57">
        <f>'BAR BB| Open rates'!L47*0.87*0.9</f>
        <v>57550.5</v>
      </c>
      <c r="Q47" s="57">
        <f>'BAR BB| Open rates'!M47*0.87*0.9</f>
        <v>60604.200000000004</v>
      </c>
      <c r="R47" s="57">
        <f>'BAR BB| Open rates'!N47*0.87*0.9</f>
        <v>58881.599999999999</v>
      </c>
      <c r="S47" s="57">
        <f>'BAR BB| Open rates'!O47*0.87*0.9</f>
        <v>60604.200000000004</v>
      </c>
      <c r="T47" s="57">
        <f>'BAR BB| Open rates'!P47*0.87*0.9</f>
        <v>60604.200000000004</v>
      </c>
      <c r="U47" s="57">
        <f>'BAR BB| Open rates'!Q47*0.87*0.9</f>
        <v>62170.200000000004</v>
      </c>
      <c r="V47" s="57">
        <f>'BAR BB| Open rates'!R47*0.87*0.9</f>
        <v>60604.200000000004</v>
      </c>
      <c r="W47" s="57">
        <f>'BAR BB| Open rates'!S47*0.87*0.9</f>
        <v>62170.200000000004</v>
      </c>
      <c r="X47" s="57">
        <f>'BAR BB| Open rates'!T47*0.87*0.9</f>
        <v>60604.200000000004</v>
      </c>
      <c r="Y47" s="57">
        <f>'BAR BB| Open rates'!U47*0.87*0.9</f>
        <v>58881.599999999999</v>
      </c>
      <c r="Z47" s="57">
        <f>'BAR BB| Open rates'!V47*0.87*0.9</f>
        <v>77751.900000000009</v>
      </c>
      <c r="AA47" s="57">
        <f>'BAR BB| Open rates'!W47*0.87*0.9</f>
        <v>83232.900000000009</v>
      </c>
      <c r="AB47" s="57">
        <f>'BAR BB| Open rates'!X47*0.87*0.9</f>
        <v>77751.900000000009</v>
      </c>
      <c r="AC47" s="57">
        <f>'BAR BB| Open rates'!Y47*0.87*0.9</f>
        <v>58881.599999999999</v>
      </c>
      <c r="AD47" s="57">
        <f>'BAR BB| Open rates'!Z47*0.87*0.9</f>
        <v>58881.599999999999</v>
      </c>
      <c r="AE47" s="57">
        <f>'BAR BB| Open rates'!AA47*0.87*0.9</f>
        <v>80492.400000000009</v>
      </c>
      <c r="AF47" s="57">
        <f>'BAR BB| Open rates'!AB47*0.87*0.9</f>
        <v>83624.400000000009</v>
      </c>
      <c r="AG47" s="57">
        <f>'BAR BB| Open rates'!AC47*0.87*0.9</f>
        <v>80492.400000000009</v>
      </c>
      <c r="AH47" s="57">
        <f>'BAR BB| Open rates'!AD47*0.87*0.9</f>
        <v>83624.400000000009</v>
      </c>
      <c r="AI47" s="57">
        <f>'BAR BB| Open rates'!AE47*0.87*0.9</f>
        <v>80492.400000000009</v>
      </c>
      <c r="AJ47" s="57">
        <f>'BAR BB| Open rates'!AF47*0.87*0.9</f>
        <v>83624.400000000009</v>
      </c>
      <c r="AK47" s="57">
        <f>'BAR BB| Open rates'!AG47*0.87*0.9</f>
        <v>80492.400000000009</v>
      </c>
      <c r="AL47" s="57">
        <f>'BAR BB| Open rates'!AH47*0.87*0.9</f>
        <v>83624.400000000009</v>
      </c>
      <c r="AM47" s="57">
        <f>'BAR BB| Open rates'!AI47*0.87*0.9</f>
        <v>80492.400000000009</v>
      </c>
      <c r="AN47" s="57">
        <f>'BAR BB| Open rates'!AJ47*0.87*0.9</f>
        <v>82058.400000000009</v>
      </c>
      <c r="AO47" s="57">
        <f>'BAR BB| Open rates'!AK47*0.87*0.9</f>
        <v>82058.400000000009</v>
      </c>
      <c r="AP47" s="57">
        <f>'BAR BB| Open rates'!AL47*0.87*0.9</f>
        <v>78926.400000000009</v>
      </c>
      <c r="AQ47" s="57">
        <f>'BAR BB| Open rates'!AM47*0.87*0.9</f>
        <v>82058.400000000009</v>
      </c>
      <c r="AR47" s="57">
        <f>'BAR BB| Open rates'!AN47*0.87*0.9</f>
        <v>78926.400000000009</v>
      </c>
      <c r="AS47" s="57">
        <f>'BAR BB| Open rates'!AO47*0.87*0.9</f>
        <v>82058.400000000009</v>
      </c>
      <c r="AT47" s="57">
        <f>'BAR BB| Open rates'!AP47*0.87*0.9</f>
        <v>78926.400000000009</v>
      </c>
      <c r="AU47" s="57">
        <f>'BAR BB| Open rates'!AQ47*0.87*0.9</f>
        <v>73445.400000000009</v>
      </c>
      <c r="AV47" s="57">
        <f>'BAR BB| Open rates'!AR47*0.87*0.9</f>
        <v>75011.400000000009</v>
      </c>
      <c r="AW47" s="57">
        <f>'BAR BB| Open rates'!AS47*0.87*0.9</f>
        <v>73445.400000000009</v>
      </c>
      <c r="AX47" s="57">
        <f>'BAR BB| Open rates'!AT47*0.87*0.9</f>
        <v>75011.400000000009</v>
      </c>
      <c r="AY47" s="57">
        <f>'BAR BB| Open rates'!AU47*0.87*0.9</f>
        <v>73445.400000000009</v>
      </c>
      <c r="AZ47" s="57">
        <f>'BAR BB| Open rates'!AV47*0.87*0.9</f>
        <v>75011.400000000009</v>
      </c>
      <c r="BA47" s="57">
        <f>'BAR BB| Open rates'!AW47*0.87*0.9</f>
        <v>73445.400000000009</v>
      </c>
      <c r="BB47" s="57">
        <f>'BAR BB| Open rates'!AX47*0.87*0.9</f>
        <v>75011.400000000009</v>
      </c>
      <c r="BC47" s="57">
        <f>'BAR BB| Open rates'!AY47*0.87*0.9</f>
        <v>73445.400000000009</v>
      </c>
    </row>
    <row r="48" spans="1:55" s="36" customFormat="1" ht="12" customHeight="1" x14ac:dyDescent="0.2">
      <c r="A48" s="237">
        <v>8</v>
      </c>
      <c r="B48" s="57" t="e">
        <f>'BAR BB| Open rates'!#REF!*0.87*0.9</f>
        <v>#REF!</v>
      </c>
      <c r="C48" s="57" t="e">
        <f>'BAR BB| Open rates'!#REF!*0.87*0.9</f>
        <v>#REF!</v>
      </c>
      <c r="D48" s="57" t="e">
        <f>'BAR BB| Open rates'!#REF!*0.87*0.9</f>
        <v>#REF!</v>
      </c>
      <c r="E48" s="57" t="e">
        <f>'BAR BB| Open rates'!#REF!*0.87*0.9</f>
        <v>#REF!</v>
      </c>
      <c r="F48" s="57">
        <f>'BAR BB| Open rates'!B48*0.87*0.9</f>
        <v>57159</v>
      </c>
      <c r="G48" s="57">
        <f>'BAR BB| Open rates'!C48*0.87*0.9</f>
        <v>57159</v>
      </c>
      <c r="H48" s="57">
        <f>'BAR BB| Open rates'!D48*0.87*0.9</f>
        <v>57159</v>
      </c>
      <c r="I48" s="57">
        <f>'BAR BB| Open rates'!E48*0.87*0.9</f>
        <v>71174.7</v>
      </c>
      <c r="J48" s="57">
        <f>'BAR BB| Open rates'!F48*0.87*0.9</f>
        <v>64910.700000000004</v>
      </c>
      <c r="K48" s="57">
        <f>'BAR BB| Open rates'!G48*0.87*0.9</f>
        <v>62561.700000000004</v>
      </c>
      <c r="L48" s="57">
        <f>'BAR BB| Open rates'!H48*0.87*0.9</f>
        <v>64910.700000000004</v>
      </c>
      <c r="M48" s="57">
        <f>'BAR BB| Open rates'!I48*0.87*0.9</f>
        <v>62561.700000000004</v>
      </c>
      <c r="N48" s="57">
        <f>'BAR BB| Open rates'!J48*0.87*0.9</f>
        <v>59508</v>
      </c>
      <c r="O48" s="57">
        <f>'BAR BB| Open rates'!K48*0.87*0.9</f>
        <v>59508</v>
      </c>
      <c r="P48" s="57">
        <f>'BAR BB| Open rates'!L48*0.87*0.9</f>
        <v>59508</v>
      </c>
      <c r="Q48" s="57">
        <f>'BAR BB| Open rates'!M48*0.87*0.9</f>
        <v>62561.700000000004</v>
      </c>
      <c r="R48" s="57">
        <f>'BAR BB| Open rates'!N48*0.87*0.9</f>
        <v>60839.1</v>
      </c>
      <c r="S48" s="57">
        <f>'BAR BB| Open rates'!O48*0.87*0.9</f>
        <v>62561.700000000004</v>
      </c>
      <c r="T48" s="57">
        <f>'BAR BB| Open rates'!P48*0.87*0.9</f>
        <v>62561.700000000004</v>
      </c>
      <c r="U48" s="57">
        <f>'BAR BB| Open rates'!Q48*0.87*0.9</f>
        <v>64127.700000000004</v>
      </c>
      <c r="V48" s="57">
        <f>'BAR BB| Open rates'!R48*0.87*0.9</f>
        <v>62561.700000000004</v>
      </c>
      <c r="W48" s="57">
        <f>'BAR BB| Open rates'!S48*0.87*0.9</f>
        <v>64127.700000000004</v>
      </c>
      <c r="X48" s="57">
        <f>'BAR BB| Open rates'!T48*0.87*0.9</f>
        <v>62561.700000000004</v>
      </c>
      <c r="Y48" s="57">
        <f>'BAR BB| Open rates'!U48*0.87*0.9</f>
        <v>60839.1</v>
      </c>
      <c r="Z48" s="57">
        <f>'BAR BB| Open rates'!V48*0.87*0.9</f>
        <v>79709.400000000009</v>
      </c>
      <c r="AA48" s="57">
        <f>'BAR BB| Open rates'!W48*0.87*0.9</f>
        <v>85190.400000000009</v>
      </c>
      <c r="AB48" s="57">
        <f>'BAR BB| Open rates'!X48*0.87*0.9</f>
        <v>79709.400000000009</v>
      </c>
      <c r="AC48" s="57">
        <f>'BAR BB| Open rates'!Y48*0.87*0.9</f>
        <v>60839.1</v>
      </c>
      <c r="AD48" s="57">
        <f>'BAR BB| Open rates'!Z48*0.87*0.9</f>
        <v>60839.1</v>
      </c>
      <c r="AE48" s="57">
        <f>'BAR BB| Open rates'!AA48*0.87*0.9</f>
        <v>82449.900000000009</v>
      </c>
      <c r="AF48" s="57">
        <f>'BAR BB| Open rates'!AB48*0.87*0.9</f>
        <v>85581.900000000009</v>
      </c>
      <c r="AG48" s="57">
        <f>'BAR BB| Open rates'!AC48*0.87*0.9</f>
        <v>82449.900000000009</v>
      </c>
      <c r="AH48" s="57">
        <f>'BAR BB| Open rates'!AD48*0.87*0.9</f>
        <v>85581.900000000009</v>
      </c>
      <c r="AI48" s="57">
        <f>'BAR BB| Open rates'!AE48*0.87*0.9</f>
        <v>82449.900000000009</v>
      </c>
      <c r="AJ48" s="57">
        <f>'BAR BB| Open rates'!AF48*0.87*0.9</f>
        <v>85581.900000000009</v>
      </c>
      <c r="AK48" s="57">
        <f>'BAR BB| Open rates'!AG48*0.87*0.9</f>
        <v>82449.900000000009</v>
      </c>
      <c r="AL48" s="57">
        <f>'BAR BB| Open rates'!AH48*0.87*0.9</f>
        <v>85581.900000000009</v>
      </c>
      <c r="AM48" s="57">
        <f>'BAR BB| Open rates'!AI48*0.87*0.9</f>
        <v>82449.900000000009</v>
      </c>
      <c r="AN48" s="57">
        <f>'BAR BB| Open rates'!AJ48*0.87*0.9</f>
        <v>84015.900000000009</v>
      </c>
      <c r="AO48" s="57">
        <f>'BAR BB| Open rates'!AK48*0.87*0.9</f>
        <v>84015.900000000009</v>
      </c>
      <c r="AP48" s="57">
        <f>'BAR BB| Open rates'!AL48*0.87*0.9</f>
        <v>80883.900000000009</v>
      </c>
      <c r="AQ48" s="57">
        <f>'BAR BB| Open rates'!AM48*0.87*0.9</f>
        <v>84015.900000000009</v>
      </c>
      <c r="AR48" s="57">
        <f>'BAR BB| Open rates'!AN48*0.87*0.9</f>
        <v>80883.900000000009</v>
      </c>
      <c r="AS48" s="57">
        <f>'BAR BB| Open rates'!AO48*0.87*0.9</f>
        <v>84015.900000000009</v>
      </c>
      <c r="AT48" s="57">
        <f>'BAR BB| Open rates'!AP48*0.87*0.9</f>
        <v>80883.900000000009</v>
      </c>
      <c r="AU48" s="57">
        <f>'BAR BB| Open rates'!AQ48*0.87*0.9</f>
        <v>75402.900000000009</v>
      </c>
      <c r="AV48" s="57">
        <f>'BAR BB| Open rates'!AR48*0.87*0.9</f>
        <v>76968.900000000009</v>
      </c>
      <c r="AW48" s="57">
        <f>'BAR BB| Open rates'!AS48*0.87*0.9</f>
        <v>75402.900000000009</v>
      </c>
      <c r="AX48" s="57">
        <f>'BAR BB| Open rates'!AT48*0.87*0.9</f>
        <v>76968.900000000009</v>
      </c>
      <c r="AY48" s="57">
        <f>'BAR BB| Open rates'!AU48*0.87*0.9</f>
        <v>75402.900000000009</v>
      </c>
      <c r="AZ48" s="57">
        <f>'BAR BB| Open rates'!AV48*0.87*0.9</f>
        <v>76968.900000000009</v>
      </c>
      <c r="BA48" s="57">
        <f>'BAR BB| Open rates'!AW48*0.87*0.9</f>
        <v>75402.900000000009</v>
      </c>
      <c r="BB48" s="57">
        <f>'BAR BB| Open rates'!AX48*0.87*0.9</f>
        <v>76968.900000000009</v>
      </c>
      <c r="BC48" s="57">
        <f>'BAR BB| Open rates'!AY48*0.87*0.9</f>
        <v>75402.900000000009</v>
      </c>
    </row>
    <row r="49" spans="1:55" s="36" customFormat="1" ht="12" customHeight="1" x14ac:dyDescent="0.2">
      <c r="A49" s="236" t="s">
        <v>72</v>
      </c>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row>
    <row r="50" spans="1:55" s="36" customFormat="1" ht="12" customHeight="1" x14ac:dyDescent="0.2">
      <c r="A50" s="237">
        <v>1</v>
      </c>
      <c r="B50" s="57" t="e">
        <f>'BAR BB| Open rates'!#REF!*0.87*0.9</f>
        <v>#REF!</v>
      </c>
      <c r="C50" s="57" t="e">
        <f>'BAR BB| Open rates'!#REF!*0.87*0.9</f>
        <v>#REF!</v>
      </c>
      <c r="D50" s="57" t="e">
        <f>'BAR BB| Open rates'!#REF!*0.87*0.9</f>
        <v>#REF!</v>
      </c>
      <c r="E50" s="57" t="e">
        <f>'BAR BB| Open rates'!#REF!*0.87*0.9</f>
        <v>#REF!</v>
      </c>
      <c r="F50" s="57">
        <f>'BAR BB| Open rates'!B50*0.87*0.9</f>
        <v>74385</v>
      </c>
      <c r="G50" s="57">
        <f>'BAR BB| Open rates'!C50*0.87*0.9</f>
        <v>74385</v>
      </c>
      <c r="H50" s="57">
        <f>'BAR BB| Open rates'!D50*0.87*0.9</f>
        <v>74385</v>
      </c>
      <c r="I50" s="57">
        <f>'BAR BB| Open rates'!E50*0.87*0.9</f>
        <v>74385</v>
      </c>
      <c r="J50" s="57">
        <f>'BAR BB| Open rates'!F50*0.87*0.9</f>
        <v>74385</v>
      </c>
      <c r="K50" s="57">
        <f>'BAR BB| Open rates'!G50*0.87*0.9</f>
        <v>74385</v>
      </c>
      <c r="L50" s="57">
        <f>'BAR BB| Open rates'!H50*0.87*0.9</f>
        <v>74385</v>
      </c>
      <c r="M50" s="57">
        <f>'BAR BB| Open rates'!I50*0.87*0.9</f>
        <v>74385</v>
      </c>
      <c r="N50" s="57">
        <f>'BAR BB| Open rates'!J50*0.87*0.9</f>
        <v>74385</v>
      </c>
      <c r="O50" s="57">
        <f>'BAR BB| Open rates'!K50*0.87*0.9</f>
        <v>74385</v>
      </c>
      <c r="P50" s="57">
        <f>'BAR BB| Open rates'!L50*0.87*0.9</f>
        <v>74385</v>
      </c>
      <c r="Q50" s="57">
        <f>'BAR BB| Open rates'!M50*0.87*0.9</f>
        <v>74385</v>
      </c>
      <c r="R50" s="57">
        <f>'BAR BB| Open rates'!N50*0.87*0.9</f>
        <v>74385</v>
      </c>
      <c r="S50" s="57">
        <f>'BAR BB| Open rates'!O50*0.87*0.9</f>
        <v>74385</v>
      </c>
      <c r="T50" s="57">
        <f>'BAR BB| Open rates'!P50*0.87*0.9</f>
        <v>74385</v>
      </c>
      <c r="U50" s="57">
        <f>'BAR BB| Open rates'!Q50*0.87*0.9</f>
        <v>74385</v>
      </c>
      <c r="V50" s="57">
        <f>'BAR BB| Open rates'!R50*0.87*0.9</f>
        <v>74385</v>
      </c>
      <c r="W50" s="57">
        <f>'BAR BB| Open rates'!S50*0.87*0.9</f>
        <v>74385</v>
      </c>
      <c r="X50" s="57">
        <f>'BAR BB| Open rates'!T50*0.87*0.9</f>
        <v>74385</v>
      </c>
      <c r="Y50" s="57">
        <f>'BAR BB| Open rates'!U50*0.87*0.9</f>
        <v>74385</v>
      </c>
      <c r="Z50" s="57">
        <f>'BAR BB| Open rates'!V50*0.87*0.9</f>
        <v>74385</v>
      </c>
      <c r="AA50" s="57">
        <f>'BAR BB| Open rates'!W50*0.87*0.9</f>
        <v>74385</v>
      </c>
      <c r="AB50" s="57">
        <f>'BAR BB| Open rates'!X50*0.87*0.9</f>
        <v>74385</v>
      </c>
      <c r="AC50" s="57">
        <f>'BAR BB| Open rates'!Y50*0.87*0.9</f>
        <v>74385</v>
      </c>
      <c r="AD50" s="57">
        <f>'BAR BB| Open rates'!Z50*0.87*0.9</f>
        <v>74385</v>
      </c>
      <c r="AE50" s="57">
        <f>'BAR BB| Open rates'!AA50*0.87*0.9</f>
        <v>82215</v>
      </c>
      <c r="AF50" s="57">
        <f>'BAR BB| Open rates'!AB50*0.87*0.9</f>
        <v>82215</v>
      </c>
      <c r="AG50" s="57">
        <f>'BAR BB| Open rates'!AC50*0.87*0.9</f>
        <v>82215</v>
      </c>
      <c r="AH50" s="57">
        <f>'BAR BB| Open rates'!AD50*0.87*0.9</f>
        <v>82215</v>
      </c>
      <c r="AI50" s="57">
        <f>'BAR BB| Open rates'!AE50*0.87*0.9</f>
        <v>82215</v>
      </c>
      <c r="AJ50" s="57">
        <f>'BAR BB| Open rates'!AF50*0.87*0.9</f>
        <v>82215</v>
      </c>
      <c r="AK50" s="57">
        <f>'BAR BB| Open rates'!AG50*0.87*0.9</f>
        <v>82215</v>
      </c>
      <c r="AL50" s="57">
        <f>'BAR BB| Open rates'!AH50*0.87*0.9</f>
        <v>82215</v>
      </c>
      <c r="AM50" s="57">
        <f>'BAR BB| Open rates'!AI50*0.87*0.9</f>
        <v>82215</v>
      </c>
      <c r="AN50" s="57">
        <f>'BAR BB| Open rates'!AJ50*0.87*0.9</f>
        <v>82215</v>
      </c>
      <c r="AO50" s="57">
        <f>'BAR BB| Open rates'!AK50*0.87*0.9</f>
        <v>82215</v>
      </c>
      <c r="AP50" s="57">
        <f>'BAR BB| Open rates'!AL50*0.87*0.9</f>
        <v>82215</v>
      </c>
      <c r="AQ50" s="57">
        <f>'BAR BB| Open rates'!AM50*0.87*0.9</f>
        <v>82215</v>
      </c>
      <c r="AR50" s="57">
        <f>'BAR BB| Open rates'!AN50*0.87*0.9</f>
        <v>82215</v>
      </c>
      <c r="AS50" s="57">
        <f>'BAR BB| Open rates'!AO50*0.87*0.9</f>
        <v>82215</v>
      </c>
      <c r="AT50" s="57">
        <f>'BAR BB| Open rates'!AP50*0.87*0.9</f>
        <v>82215</v>
      </c>
      <c r="AU50" s="57">
        <f>'BAR BB| Open rates'!AQ50*0.87*0.9</f>
        <v>82215</v>
      </c>
      <c r="AV50" s="57">
        <f>'BAR BB| Open rates'!AR50*0.87*0.9</f>
        <v>82215</v>
      </c>
      <c r="AW50" s="57">
        <f>'BAR BB| Open rates'!AS50*0.87*0.9</f>
        <v>82215</v>
      </c>
      <c r="AX50" s="57">
        <f>'BAR BB| Open rates'!AT50*0.87*0.9</f>
        <v>82215</v>
      </c>
      <c r="AY50" s="57">
        <f>'BAR BB| Open rates'!AU50*0.87*0.9</f>
        <v>82215</v>
      </c>
      <c r="AZ50" s="57">
        <f>'BAR BB| Open rates'!AV50*0.87*0.9</f>
        <v>82215</v>
      </c>
      <c r="BA50" s="57">
        <f>'BAR BB| Open rates'!AW50*0.87*0.9</f>
        <v>82215</v>
      </c>
      <c r="BB50" s="57">
        <f>'BAR BB| Open rates'!AX50*0.87*0.9</f>
        <v>82215</v>
      </c>
      <c r="BC50" s="57">
        <f>'BAR BB| Open rates'!AY50*0.87*0.9</f>
        <v>82215</v>
      </c>
    </row>
    <row r="51" spans="1:55" s="36" customFormat="1" ht="12" customHeight="1" x14ac:dyDescent="0.2">
      <c r="A51" s="237">
        <v>2</v>
      </c>
      <c r="B51" s="57" t="e">
        <f>'BAR BB| Open rates'!#REF!*0.87*0.9</f>
        <v>#REF!</v>
      </c>
      <c r="C51" s="57" t="e">
        <f>'BAR BB| Open rates'!#REF!*0.87*0.9</f>
        <v>#REF!</v>
      </c>
      <c r="D51" s="57" t="e">
        <f>'BAR BB| Open rates'!#REF!*0.87*0.9</f>
        <v>#REF!</v>
      </c>
      <c r="E51" s="57" t="e">
        <f>'BAR BB| Open rates'!#REF!*0.87*0.9</f>
        <v>#REF!</v>
      </c>
      <c r="F51" s="57">
        <f>'BAR BB| Open rates'!B51*0.87*0.9</f>
        <v>76342.5</v>
      </c>
      <c r="G51" s="57">
        <f>'BAR BB| Open rates'!C51*0.87*0.9</f>
        <v>76342.5</v>
      </c>
      <c r="H51" s="57">
        <f>'BAR BB| Open rates'!D51*0.87*0.9</f>
        <v>76342.5</v>
      </c>
      <c r="I51" s="57">
        <f>'BAR BB| Open rates'!E51*0.87*0.9</f>
        <v>76342.5</v>
      </c>
      <c r="J51" s="57">
        <f>'BAR BB| Open rates'!F51*0.87*0.9</f>
        <v>76342.5</v>
      </c>
      <c r="K51" s="57">
        <f>'BAR BB| Open rates'!G51*0.87*0.9</f>
        <v>76342.5</v>
      </c>
      <c r="L51" s="57">
        <f>'BAR BB| Open rates'!H51*0.87*0.9</f>
        <v>76342.5</v>
      </c>
      <c r="M51" s="57">
        <f>'BAR BB| Open rates'!I51*0.87*0.9</f>
        <v>76342.5</v>
      </c>
      <c r="N51" s="57">
        <f>'BAR BB| Open rates'!J51*0.87*0.9</f>
        <v>76342.5</v>
      </c>
      <c r="O51" s="57">
        <f>'BAR BB| Open rates'!K51*0.87*0.9</f>
        <v>76342.5</v>
      </c>
      <c r="P51" s="57">
        <f>'BAR BB| Open rates'!L51*0.87*0.9</f>
        <v>76342.5</v>
      </c>
      <c r="Q51" s="57">
        <f>'BAR BB| Open rates'!M51*0.87*0.9</f>
        <v>76342.5</v>
      </c>
      <c r="R51" s="57">
        <f>'BAR BB| Open rates'!N51*0.87*0.9</f>
        <v>76342.5</v>
      </c>
      <c r="S51" s="57">
        <f>'BAR BB| Open rates'!O51*0.87*0.9</f>
        <v>76342.5</v>
      </c>
      <c r="T51" s="57">
        <f>'BAR BB| Open rates'!P51*0.87*0.9</f>
        <v>76342.5</v>
      </c>
      <c r="U51" s="57">
        <f>'BAR BB| Open rates'!Q51*0.87*0.9</f>
        <v>76342.5</v>
      </c>
      <c r="V51" s="57">
        <f>'BAR BB| Open rates'!R51*0.87*0.9</f>
        <v>76342.5</v>
      </c>
      <c r="W51" s="57">
        <f>'BAR BB| Open rates'!S51*0.87*0.9</f>
        <v>76342.5</v>
      </c>
      <c r="X51" s="57">
        <f>'BAR BB| Open rates'!T51*0.87*0.9</f>
        <v>76342.5</v>
      </c>
      <c r="Y51" s="57">
        <f>'BAR BB| Open rates'!U51*0.87*0.9</f>
        <v>76342.5</v>
      </c>
      <c r="Z51" s="57">
        <f>'BAR BB| Open rates'!V51*0.87*0.9</f>
        <v>76342.5</v>
      </c>
      <c r="AA51" s="57">
        <f>'BAR BB| Open rates'!W51*0.87*0.9</f>
        <v>76342.5</v>
      </c>
      <c r="AB51" s="57">
        <f>'BAR BB| Open rates'!X51*0.87*0.9</f>
        <v>76342.5</v>
      </c>
      <c r="AC51" s="57">
        <f>'BAR BB| Open rates'!Y51*0.87*0.9</f>
        <v>76342.5</v>
      </c>
      <c r="AD51" s="57">
        <f>'BAR BB| Open rates'!Z51*0.87*0.9</f>
        <v>76342.5</v>
      </c>
      <c r="AE51" s="57">
        <f>'BAR BB| Open rates'!AA51*0.87*0.9</f>
        <v>84172.5</v>
      </c>
      <c r="AF51" s="57">
        <f>'BAR BB| Open rates'!AB51*0.87*0.9</f>
        <v>84172.5</v>
      </c>
      <c r="AG51" s="57">
        <f>'BAR BB| Open rates'!AC51*0.87*0.9</f>
        <v>84172.5</v>
      </c>
      <c r="AH51" s="57">
        <f>'BAR BB| Open rates'!AD51*0.87*0.9</f>
        <v>84172.5</v>
      </c>
      <c r="AI51" s="57">
        <f>'BAR BB| Open rates'!AE51*0.87*0.9</f>
        <v>84172.5</v>
      </c>
      <c r="AJ51" s="57">
        <f>'BAR BB| Open rates'!AF51*0.87*0.9</f>
        <v>84172.5</v>
      </c>
      <c r="AK51" s="57">
        <f>'BAR BB| Open rates'!AG51*0.87*0.9</f>
        <v>84172.5</v>
      </c>
      <c r="AL51" s="57">
        <f>'BAR BB| Open rates'!AH51*0.87*0.9</f>
        <v>84172.5</v>
      </c>
      <c r="AM51" s="57">
        <f>'BAR BB| Open rates'!AI51*0.87*0.9</f>
        <v>84172.5</v>
      </c>
      <c r="AN51" s="57">
        <f>'BAR BB| Open rates'!AJ51*0.87*0.9</f>
        <v>84172.5</v>
      </c>
      <c r="AO51" s="57">
        <f>'BAR BB| Open rates'!AK51*0.87*0.9</f>
        <v>84172.5</v>
      </c>
      <c r="AP51" s="57">
        <f>'BAR BB| Open rates'!AL51*0.87*0.9</f>
        <v>84172.5</v>
      </c>
      <c r="AQ51" s="57">
        <f>'BAR BB| Open rates'!AM51*0.87*0.9</f>
        <v>84172.5</v>
      </c>
      <c r="AR51" s="57">
        <f>'BAR BB| Open rates'!AN51*0.87*0.9</f>
        <v>84172.5</v>
      </c>
      <c r="AS51" s="57">
        <f>'BAR BB| Open rates'!AO51*0.87*0.9</f>
        <v>84172.5</v>
      </c>
      <c r="AT51" s="57">
        <f>'BAR BB| Open rates'!AP51*0.87*0.9</f>
        <v>84172.5</v>
      </c>
      <c r="AU51" s="57">
        <f>'BAR BB| Open rates'!AQ51*0.87*0.9</f>
        <v>84172.5</v>
      </c>
      <c r="AV51" s="57">
        <f>'BAR BB| Open rates'!AR51*0.87*0.9</f>
        <v>84172.5</v>
      </c>
      <c r="AW51" s="57">
        <f>'BAR BB| Open rates'!AS51*0.87*0.9</f>
        <v>84172.5</v>
      </c>
      <c r="AX51" s="57">
        <f>'BAR BB| Open rates'!AT51*0.87*0.9</f>
        <v>84172.5</v>
      </c>
      <c r="AY51" s="57">
        <f>'BAR BB| Open rates'!AU51*0.87*0.9</f>
        <v>84172.5</v>
      </c>
      <c r="AZ51" s="57">
        <f>'BAR BB| Open rates'!AV51*0.87*0.9</f>
        <v>84172.5</v>
      </c>
      <c r="BA51" s="57">
        <f>'BAR BB| Open rates'!AW51*0.87*0.9</f>
        <v>84172.5</v>
      </c>
      <c r="BB51" s="57">
        <f>'BAR BB| Open rates'!AX51*0.87*0.9</f>
        <v>84172.5</v>
      </c>
      <c r="BC51" s="57">
        <f>'BAR BB| Open rates'!AY51*0.87*0.9</f>
        <v>84172.5</v>
      </c>
    </row>
    <row r="52" spans="1:55" s="36" customFormat="1" ht="12" customHeight="1" x14ac:dyDescent="0.2">
      <c r="A52" s="236" t="s">
        <v>184</v>
      </c>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row>
    <row r="53" spans="1:55" s="36" customFormat="1" ht="12" customHeight="1" x14ac:dyDescent="0.2">
      <c r="A53" s="237">
        <v>1</v>
      </c>
      <c r="B53" s="57" t="e">
        <f>'BAR BB| Open rates'!#REF!*0.87*0.9</f>
        <v>#REF!</v>
      </c>
      <c r="C53" s="57" t="e">
        <f>'BAR BB| Open rates'!#REF!*0.87*0.9</f>
        <v>#REF!</v>
      </c>
      <c r="D53" s="57" t="e">
        <f>'BAR BB| Open rates'!#REF!*0.87*0.9</f>
        <v>#REF!</v>
      </c>
      <c r="E53" s="57" t="e">
        <f>'BAR BB| Open rates'!#REF!*0.87*0.9</f>
        <v>#REF!</v>
      </c>
      <c r="F53" s="57">
        <f>'BAR BB| Open rates'!B53*0.87*0.9</f>
        <v>62640</v>
      </c>
      <c r="G53" s="57">
        <f>'BAR BB| Open rates'!C53*0.87*0.9</f>
        <v>62640</v>
      </c>
      <c r="H53" s="57">
        <f>'BAR BB| Open rates'!D53*0.87*0.9</f>
        <v>62640</v>
      </c>
      <c r="I53" s="57">
        <f>'BAR BB| Open rates'!E53*0.87*0.9</f>
        <v>62640</v>
      </c>
      <c r="J53" s="57">
        <f>'BAR BB| Open rates'!F53*0.87*0.9</f>
        <v>62640</v>
      </c>
      <c r="K53" s="57">
        <f>'BAR BB| Open rates'!G53*0.87*0.9</f>
        <v>62640</v>
      </c>
      <c r="L53" s="57">
        <f>'BAR BB| Open rates'!H53*0.87*0.9</f>
        <v>62640</v>
      </c>
      <c r="M53" s="57">
        <f>'BAR BB| Open rates'!I53*0.87*0.9</f>
        <v>62640</v>
      </c>
      <c r="N53" s="57">
        <f>'BAR BB| Open rates'!J53*0.87*0.9</f>
        <v>62640</v>
      </c>
      <c r="O53" s="57">
        <f>'BAR BB| Open rates'!K53*0.87*0.9</f>
        <v>62640</v>
      </c>
      <c r="P53" s="57">
        <f>'BAR BB| Open rates'!L53*0.87*0.9</f>
        <v>62640</v>
      </c>
      <c r="Q53" s="57">
        <f>'BAR BB| Open rates'!M53*0.87*0.9</f>
        <v>62640</v>
      </c>
      <c r="R53" s="57">
        <f>'BAR BB| Open rates'!N53*0.87*0.9</f>
        <v>62640</v>
      </c>
      <c r="S53" s="57">
        <f>'BAR BB| Open rates'!O53*0.87*0.9</f>
        <v>62640</v>
      </c>
      <c r="T53" s="57">
        <f>'BAR BB| Open rates'!P53*0.87*0.9</f>
        <v>62640</v>
      </c>
      <c r="U53" s="57">
        <f>'BAR BB| Open rates'!Q53*0.87*0.9</f>
        <v>62640</v>
      </c>
      <c r="V53" s="57">
        <f>'BAR BB| Open rates'!R53*0.87*0.9</f>
        <v>62640</v>
      </c>
      <c r="W53" s="57">
        <f>'BAR BB| Open rates'!S53*0.87*0.9</f>
        <v>62640</v>
      </c>
      <c r="X53" s="57">
        <f>'BAR BB| Open rates'!T53*0.87*0.9</f>
        <v>62640</v>
      </c>
      <c r="Y53" s="57">
        <f>'BAR BB| Open rates'!U53*0.87*0.9</f>
        <v>62640</v>
      </c>
      <c r="Z53" s="57">
        <f>'BAR BB| Open rates'!V53*0.87*0.9</f>
        <v>62640</v>
      </c>
      <c r="AA53" s="57">
        <f>'BAR BB| Open rates'!W53*0.87*0.9</f>
        <v>62640</v>
      </c>
      <c r="AB53" s="57">
        <f>'BAR BB| Open rates'!X53*0.87*0.9</f>
        <v>62640</v>
      </c>
      <c r="AC53" s="57">
        <f>'BAR BB| Open rates'!Y53*0.87*0.9</f>
        <v>62640</v>
      </c>
      <c r="AD53" s="57">
        <f>'BAR BB| Open rates'!Z53*0.87*0.9</f>
        <v>62640</v>
      </c>
      <c r="AE53" s="57">
        <f>'BAR BB| Open rates'!AA53*0.87*0.9</f>
        <v>74385</v>
      </c>
      <c r="AF53" s="57">
        <f>'BAR BB| Open rates'!AB53*0.87*0.9</f>
        <v>74385</v>
      </c>
      <c r="AG53" s="57">
        <f>'BAR BB| Open rates'!AC53*0.87*0.9</f>
        <v>74385</v>
      </c>
      <c r="AH53" s="57">
        <f>'BAR BB| Open rates'!AD53*0.87*0.9</f>
        <v>74385</v>
      </c>
      <c r="AI53" s="57">
        <f>'BAR BB| Open rates'!AE53*0.87*0.9</f>
        <v>74385</v>
      </c>
      <c r="AJ53" s="57">
        <f>'BAR BB| Open rates'!AF53*0.87*0.9</f>
        <v>74385</v>
      </c>
      <c r="AK53" s="57">
        <f>'BAR BB| Open rates'!AG53*0.87*0.9</f>
        <v>74385</v>
      </c>
      <c r="AL53" s="57">
        <f>'BAR BB| Open rates'!AH53*0.87*0.9</f>
        <v>74385</v>
      </c>
      <c r="AM53" s="57">
        <f>'BAR BB| Open rates'!AI53*0.87*0.9</f>
        <v>74385</v>
      </c>
      <c r="AN53" s="57">
        <f>'BAR BB| Open rates'!AJ53*0.87*0.9</f>
        <v>74385</v>
      </c>
      <c r="AO53" s="57">
        <f>'BAR BB| Open rates'!AK53*0.87*0.9</f>
        <v>74385</v>
      </c>
      <c r="AP53" s="57">
        <f>'BAR BB| Open rates'!AL53*0.87*0.9</f>
        <v>74385</v>
      </c>
      <c r="AQ53" s="57">
        <f>'BAR BB| Open rates'!AM53*0.87*0.9</f>
        <v>74385</v>
      </c>
      <c r="AR53" s="57">
        <f>'BAR BB| Open rates'!AN53*0.87*0.9</f>
        <v>74385</v>
      </c>
      <c r="AS53" s="57">
        <f>'BAR BB| Open rates'!AO53*0.87*0.9</f>
        <v>74385</v>
      </c>
      <c r="AT53" s="57">
        <f>'BAR BB| Open rates'!AP53*0.87*0.9</f>
        <v>74385</v>
      </c>
      <c r="AU53" s="57">
        <f>'BAR BB| Open rates'!AQ53*0.87*0.9</f>
        <v>74385</v>
      </c>
      <c r="AV53" s="57">
        <f>'BAR BB| Open rates'!AR53*0.87*0.9</f>
        <v>74385</v>
      </c>
      <c r="AW53" s="57">
        <f>'BAR BB| Open rates'!AS53*0.87*0.9</f>
        <v>74385</v>
      </c>
      <c r="AX53" s="57">
        <f>'BAR BB| Open rates'!AT53*0.87*0.9</f>
        <v>74385</v>
      </c>
      <c r="AY53" s="57">
        <f>'BAR BB| Open rates'!AU53*0.87*0.9</f>
        <v>74385</v>
      </c>
      <c r="AZ53" s="57">
        <f>'BAR BB| Open rates'!AV53*0.87*0.9</f>
        <v>74385</v>
      </c>
      <c r="BA53" s="57">
        <f>'BAR BB| Open rates'!AW53*0.87*0.9</f>
        <v>74385</v>
      </c>
      <c r="BB53" s="57">
        <f>'BAR BB| Open rates'!AX53*0.87*0.9</f>
        <v>74385</v>
      </c>
      <c r="BC53" s="57">
        <f>'BAR BB| Open rates'!AY53*0.87*0.9</f>
        <v>74385</v>
      </c>
    </row>
    <row r="54" spans="1:55" s="36" customFormat="1" ht="12" customHeight="1" x14ac:dyDescent="0.2">
      <c r="A54" s="237">
        <v>2</v>
      </c>
      <c r="B54" s="57" t="e">
        <f>'BAR BB| Open rates'!#REF!*0.87*0.9</f>
        <v>#REF!</v>
      </c>
      <c r="C54" s="57" t="e">
        <f>'BAR BB| Open rates'!#REF!*0.87*0.9</f>
        <v>#REF!</v>
      </c>
      <c r="D54" s="57" t="e">
        <f>'BAR BB| Open rates'!#REF!*0.87*0.9</f>
        <v>#REF!</v>
      </c>
      <c r="E54" s="57" t="e">
        <f>'BAR BB| Open rates'!#REF!*0.87*0.9</f>
        <v>#REF!</v>
      </c>
      <c r="F54" s="57">
        <f>'BAR BB| Open rates'!B54*0.87*0.9</f>
        <v>64597.5</v>
      </c>
      <c r="G54" s="57">
        <f>'BAR BB| Open rates'!C54*0.87*0.9</f>
        <v>64597.5</v>
      </c>
      <c r="H54" s="57">
        <f>'BAR BB| Open rates'!D54*0.87*0.9</f>
        <v>64597.5</v>
      </c>
      <c r="I54" s="57">
        <f>'BAR BB| Open rates'!E54*0.87*0.9</f>
        <v>64597.5</v>
      </c>
      <c r="J54" s="57">
        <f>'BAR BB| Open rates'!F54*0.87*0.9</f>
        <v>64597.5</v>
      </c>
      <c r="K54" s="57">
        <f>'BAR BB| Open rates'!G54*0.87*0.9</f>
        <v>64597.5</v>
      </c>
      <c r="L54" s="57">
        <f>'BAR BB| Open rates'!H54*0.87*0.9</f>
        <v>64597.5</v>
      </c>
      <c r="M54" s="57">
        <f>'BAR BB| Open rates'!I54*0.87*0.9</f>
        <v>64597.5</v>
      </c>
      <c r="N54" s="57">
        <f>'BAR BB| Open rates'!J54*0.87*0.9</f>
        <v>64597.5</v>
      </c>
      <c r="O54" s="57">
        <f>'BAR BB| Open rates'!K54*0.87*0.9</f>
        <v>64597.5</v>
      </c>
      <c r="P54" s="57">
        <f>'BAR BB| Open rates'!L54*0.87*0.9</f>
        <v>64597.5</v>
      </c>
      <c r="Q54" s="57">
        <f>'BAR BB| Open rates'!M54*0.87*0.9</f>
        <v>64597.5</v>
      </c>
      <c r="R54" s="57">
        <f>'BAR BB| Open rates'!N54*0.87*0.9</f>
        <v>64597.5</v>
      </c>
      <c r="S54" s="57">
        <f>'BAR BB| Open rates'!O54*0.87*0.9</f>
        <v>64597.5</v>
      </c>
      <c r="T54" s="57">
        <f>'BAR BB| Open rates'!P54*0.87*0.9</f>
        <v>64597.5</v>
      </c>
      <c r="U54" s="57">
        <f>'BAR BB| Open rates'!Q54*0.87*0.9</f>
        <v>64597.5</v>
      </c>
      <c r="V54" s="57">
        <f>'BAR BB| Open rates'!R54*0.87*0.9</f>
        <v>64597.5</v>
      </c>
      <c r="W54" s="57">
        <f>'BAR BB| Open rates'!S54*0.87*0.9</f>
        <v>64597.5</v>
      </c>
      <c r="X54" s="57">
        <f>'BAR BB| Open rates'!T54*0.87*0.9</f>
        <v>64597.5</v>
      </c>
      <c r="Y54" s="57">
        <f>'BAR BB| Open rates'!U54*0.87*0.9</f>
        <v>64597.5</v>
      </c>
      <c r="Z54" s="57">
        <f>'BAR BB| Open rates'!V54*0.87*0.9</f>
        <v>64597.5</v>
      </c>
      <c r="AA54" s="57">
        <f>'BAR BB| Open rates'!W54*0.87*0.9</f>
        <v>64597.5</v>
      </c>
      <c r="AB54" s="57">
        <f>'BAR BB| Open rates'!X54*0.87*0.9</f>
        <v>64597.5</v>
      </c>
      <c r="AC54" s="57">
        <f>'BAR BB| Open rates'!Y54*0.87*0.9</f>
        <v>64597.5</v>
      </c>
      <c r="AD54" s="57">
        <f>'BAR BB| Open rates'!Z54*0.87*0.9</f>
        <v>64597.5</v>
      </c>
      <c r="AE54" s="57">
        <f>'BAR BB| Open rates'!AA54*0.87*0.9</f>
        <v>76342.5</v>
      </c>
      <c r="AF54" s="57">
        <f>'BAR BB| Open rates'!AB54*0.87*0.9</f>
        <v>76342.5</v>
      </c>
      <c r="AG54" s="57">
        <f>'BAR BB| Open rates'!AC54*0.87*0.9</f>
        <v>76342.5</v>
      </c>
      <c r="AH54" s="57">
        <f>'BAR BB| Open rates'!AD54*0.87*0.9</f>
        <v>76342.5</v>
      </c>
      <c r="AI54" s="57">
        <f>'BAR BB| Open rates'!AE54*0.87*0.9</f>
        <v>76342.5</v>
      </c>
      <c r="AJ54" s="57">
        <f>'BAR BB| Open rates'!AF54*0.87*0.9</f>
        <v>76342.5</v>
      </c>
      <c r="AK54" s="57">
        <f>'BAR BB| Open rates'!AG54*0.87*0.9</f>
        <v>76342.5</v>
      </c>
      <c r="AL54" s="57">
        <f>'BAR BB| Open rates'!AH54*0.87*0.9</f>
        <v>76342.5</v>
      </c>
      <c r="AM54" s="57">
        <f>'BAR BB| Open rates'!AI54*0.87*0.9</f>
        <v>76342.5</v>
      </c>
      <c r="AN54" s="57">
        <f>'BAR BB| Open rates'!AJ54*0.87*0.9</f>
        <v>76342.5</v>
      </c>
      <c r="AO54" s="57">
        <f>'BAR BB| Open rates'!AK54*0.87*0.9</f>
        <v>76342.5</v>
      </c>
      <c r="AP54" s="57">
        <f>'BAR BB| Open rates'!AL54*0.87*0.9</f>
        <v>76342.5</v>
      </c>
      <c r="AQ54" s="57">
        <f>'BAR BB| Open rates'!AM54*0.87*0.9</f>
        <v>76342.5</v>
      </c>
      <c r="AR54" s="57">
        <f>'BAR BB| Open rates'!AN54*0.87*0.9</f>
        <v>76342.5</v>
      </c>
      <c r="AS54" s="57">
        <f>'BAR BB| Open rates'!AO54*0.87*0.9</f>
        <v>76342.5</v>
      </c>
      <c r="AT54" s="57">
        <f>'BAR BB| Open rates'!AP54*0.87*0.9</f>
        <v>76342.5</v>
      </c>
      <c r="AU54" s="57">
        <f>'BAR BB| Open rates'!AQ54*0.87*0.9</f>
        <v>76342.5</v>
      </c>
      <c r="AV54" s="57">
        <f>'BAR BB| Open rates'!AR54*0.87*0.9</f>
        <v>76342.5</v>
      </c>
      <c r="AW54" s="57">
        <f>'BAR BB| Open rates'!AS54*0.87*0.9</f>
        <v>76342.5</v>
      </c>
      <c r="AX54" s="57">
        <f>'BAR BB| Open rates'!AT54*0.87*0.9</f>
        <v>76342.5</v>
      </c>
      <c r="AY54" s="57">
        <f>'BAR BB| Open rates'!AU54*0.87*0.9</f>
        <v>76342.5</v>
      </c>
      <c r="AZ54" s="57">
        <f>'BAR BB| Open rates'!AV54*0.87*0.9</f>
        <v>76342.5</v>
      </c>
      <c r="BA54" s="57">
        <f>'BAR BB| Open rates'!AW54*0.87*0.9</f>
        <v>76342.5</v>
      </c>
      <c r="BB54" s="57">
        <f>'BAR BB| Open rates'!AX54*0.87*0.9</f>
        <v>76342.5</v>
      </c>
      <c r="BC54" s="57">
        <f>'BAR BB| Open rates'!AY54*0.87*0.9</f>
        <v>76342.5</v>
      </c>
    </row>
    <row r="55" spans="1:55" s="36" customFormat="1" ht="12" customHeight="1" x14ac:dyDescent="0.2">
      <c r="A55" s="237">
        <v>3</v>
      </c>
      <c r="B55" s="57" t="e">
        <f>'BAR BB| Open rates'!#REF!*0.87*0.9</f>
        <v>#REF!</v>
      </c>
      <c r="C55" s="57" t="e">
        <f>'BAR BB| Open rates'!#REF!*0.87*0.9</f>
        <v>#REF!</v>
      </c>
      <c r="D55" s="57" t="e">
        <f>'BAR BB| Open rates'!#REF!*0.87*0.9</f>
        <v>#REF!</v>
      </c>
      <c r="E55" s="57" t="e">
        <f>'BAR BB| Open rates'!#REF!*0.87*0.9</f>
        <v>#REF!</v>
      </c>
      <c r="F55" s="57">
        <f>'BAR BB| Open rates'!B55*0.87*0.9</f>
        <v>66555</v>
      </c>
      <c r="G55" s="57">
        <f>'BAR BB| Open rates'!C55*0.87*0.9</f>
        <v>66555</v>
      </c>
      <c r="H55" s="57">
        <f>'BAR BB| Open rates'!D55*0.87*0.9</f>
        <v>66555</v>
      </c>
      <c r="I55" s="57">
        <f>'BAR BB| Open rates'!E55*0.87*0.9</f>
        <v>66555</v>
      </c>
      <c r="J55" s="57">
        <f>'BAR BB| Open rates'!F55*0.87*0.9</f>
        <v>66555</v>
      </c>
      <c r="K55" s="57">
        <f>'BAR BB| Open rates'!G55*0.87*0.9</f>
        <v>66555</v>
      </c>
      <c r="L55" s="57">
        <f>'BAR BB| Open rates'!H55*0.87*0.9</f>
        <v>66555</v>
      </c>
      <c r="M55" s="57">
        <f>'BAR BB| Open rates'!I55*0.87*0.9</f>
        <v>66555</v>
      </c>
      <c r="N55" s="57">
        <f>'BAR BB| Open rates'!J55*0.87*0.9</f>
        <v>66555</v>
      </c>
      <c r="O55" s="57">
        <f>'BAR BB| Open rates'!K55*0.87*0.9</f>
        <v>66555</v>
      </c>
      <c r="P55" s="57">
        <f>'BAR BB| Open rates'!L55*0.87*0.9</f>
        <v>66555</v>
      </c>
      <c r="Q55" s="57">
        <f>'BAR BB| Open rates'!M55*0.87*0.9</f>
        <v>66555</v>
      </c>
      <c r="R55" s="57">
        <f>'BAR BB| Open rates'!N55*0.87*0.9</f>
        <v>66555</v>
      </c>
      <c r="S55" s="57">
        <f>'BAR BB| Open rates'!O55*0.87*0.9</f>
        <v>66555</v>
      </c>
      <c r="T55" s="57">
        <f>'BAR BB| Open rates'!P55*0.87*0.9</f>
        <v>66555</v>
      </c>
      <c r="U55" s="57">
        <f>'BAR BB| Open rates'!Q55*0.87*0.9</f>
        <v>66555</v>
      </c>
      <c r="V55" s="57">
        <f>'BAR BB| Open rates'!R55*0.87*0.9</f>
        <v>66555</v>
      </c>
      <c r="W55" s="57">
        <f>'BAR BB| Open rates'!S55*0.87*0.9</f>
        <v>66555</v>
      </c>
      <c r="X55" s="57">
        <f>'BAR BB| Open rates'!T55*0.87*0.9</f>
        <v>66555</v>
      </c>
      <c r="Y55" s="57">
        <f>'BAR BB| Open rates'!U55*0.87*0.9</f>
        <v>66555</v>
      </c>
      <c r="Z55" s="57">
        <f>'BAR BB| Open rates'!V55*0.87*0.9</f>
        <v>66555</v>
      </c>
      <c r="AA55" s="57">
        <f>'BAR BB| Open rates'!W55*0.87*0.9</f>
        <v>66555</v>
      </c>
      <c r="AB55" s="57">
        <f>'BAR BB| Open rates'!X55*0.87*0.9</f>
        <v>66555</v>
      </c>
      <c r="AC55" s="57">
        <f>'BAR BB| Open rates'!Y55*0.87*0.9</f>
        <v>66555</v>
      </c>
      <c r="AD55" s="57">
        <f>'BAR BB| Open rates'!Z55*0.87*0.9</f>
        <v>66555</v>
      </c>
      <c r="AE55" s="57">
        <f>'BAR BB| Open rates'!AA55*0.87*0.9</f>
        <v>78300</v>
      </c>
      <c r="AF55" s="57">
        <f>'BAR BB| Open rates'!AB55*0.87*0.9</f>
        <v>78300</v>
      </c>
      <c r="AG55" s="57">
        <f>'BAR BB| Open rates'!AC55*0.87*0.9</f>
        <v>78300</v>
      </c>
      <c r="AH55" s="57">
        <f>'BAR BB| Open rates'!AD55*0.87*0.9</f>
        <v>78300</v>
      </c>
      <c r="AI55" s="57">
        <f>'BAR BB| Open rates'!AE55*0.87*0.9</f>
        <v>78300</v>
      </c>
      <c r="AJ55" s="57">
        <f>'BAR BB| Open rates'!AF55*0.87*0.9</f>
        <v>78300</v>
      </c>
      <c r="AK55" s="57">
        <f>'BAR BB| Open rates'!AG55*0.87*0.9</f>
        <v>78300</v>
      </c>
      <c r="AL55" s="57">
        <f>'BAR BB| Open rates'!AH55*0.87*0.9</f>
        <v>78300</v>
      </c>
      <c r="AM55" s="57">
        <f>'BAR BB| Open rates'!AI55*0.87*0.9</f>
        <v>78300</v>
      </c>
      <c r="AN55" s="57">
        <f>'BAR BB| Open rates'!AJ55*0.87*0.9</f>
        <v>78300</v>
      </c>
      <c r="AO55" s="57">
        <f>'BAR BB| Open rates'!AK55*0.87*0.9</f>
        <v>78300</v>
      </c>
      <c r="AP55" s="57">
        <f>'BAR BB| Open rates'!AL55*0.87*0.9</f>
        <v>78300</v>
      </c>
      <c r="AQ55" s="57">
        <f>'BAR BB| Open rates'!AM55*0.87*0.9</f>
        <v>78300</v>
      </c>
      <c r="AR55" s="57">
        <f>'BAR BB| Open rates'!AN55*0.87*0.9</f>
        <v>78300</v>
      </c>
      <c r="AS55" s="57">
        <f>'BAR BB| Open rates'!AO55*0.87*0.9</f>
        <v>78300</v>
      </c>
      <c r="AT55" s="57">
        <f>'BAR BB| Open rates'!AP55*0.87*0.9</f>
        <v>78300</v>
      </c>
      <c r="AU55" s="57">
        <f>'BAR BB| Open rates'!AQ55*0.87*0.9</f>
        <v>78300</v>
      </c>
      <c r="AV55" s="57">
        <f>'BAR BB| Open rates'!AR55*0.87*0.9</f>
        <v>78300</v>
      </c>
      <c r="AW55" s="57">
        <f>'BAR BB| Open rates'!AS55*0.87*0.9</f>
        <v>78300</v>
      </c>
      <c r="AX55" s="57">
        <f>'BAR BB| Open rates'!AT55*0.87*0.9</f>
        <v>78300</v>
      </c>
      <c r="AY55" s="57">
        <f>'BAR BB| Open rates'!AU55*0.87*0.9</f>
        <v>78300</v>
      </c>
      <c r="AZ55" s="57">
        <f>'BAR BB| Open rates'!AV55*0.87*0.9</f>
        <v>78300</v>
      </c>
      <c r="BA55" s="57">
        <f>'BAR BB| Open rates'!AW55*0.87*0.9</f>
        <v>78300</v>
      </c>
      <c r="BB55" s="57">
        <f>'BAR BB| Open rates'!AX55*0.87*0.9</f>
        <v>78300</v>
      </c>
      <c r="BC55" s="57">
        <f>'BAR BB| Open rates'!AY55*0.87*0.9</f>
        <v>78300</v>
      </c>
    </row>
    <row r="56" spans="1:55" s="36" customFormat="1" ht="12" customHeight="1" x14ac:dyDescent="0.2">
      <c r="A56" s="237">
        <v>4</v>
      </c>
      <c r="B56" s="57" t="e">
        <f>'BAR BB| Open rates'!#REF!*0.87*0.9</f>
        <v>#REF!</v>
      </c>
      <c r="C56" s="57" t="e">
        <f>'BAR BB| Open rates'!#REF!*0.87*0.9</f>
        <v>#REF!</v>
      </c>
      <c r="D56" s="57" t="e">
        <f>'BAR BB| Open rates'!#REF!*0.87*0.9</f>
        <v>#REF!</v>
      </c>
      <c r="E56" s="57" t="e">
        <f>'BAR BB| Open rates'!#REF!*0.87*0.9</f>
        <v>#REF!</v>
      </c>
      <c r="F56" s="57">
        <f>'BAR BB| Open rates'!B56*0.87*0.9</f>
        <v>68512.5</v>
      </c>
      <c r="G56" s="57">
        <f>'BAR BB| Open rates'!C56*0.87*0.9</f>
        <v>68512.5</v>
      </c>
      <c r="H56" s="57">
        <f>'BAR BB| Open rates'!D56*0.87*0.9</f>
        <v>68512.5</v>
      </c>
      <c r="I56" s="57">
        <f>'BAR BB| Open rates'!E56*0.87*0.9</f>
        <v>68512.5</v>
      </c>
      <c r="J56" s="57">
        <f>'BAR BB| Open rates'!F56*0.87*0.9</f>
        <v>68512.5</v>
      </c>
      <c r="K56" s="57">
        <f>'BAR BB| Open rates'!G56*0.87*0.9</f>
        <v>68512.5</v>
      </c>
      <c r="L56" s="57">
        <f>'BAR BB| Open rates'!H56*0.87*0.9</f>
        <v>68512.5</v>
      </c>
      <c r="M56" s="57">
        <f>'BAR BB| Open rates'!I56*0.87*0.9</f>
        <v>68512.5</v>
      </c>
      <c r="N56" s="57">
        <f>'BAR BB| Open rates'!J56*0.87*0.9</f>
        <v>68512.5</v>
      </c>
      <c r="O56" s="57">
        <f>'BAR BB| Open rates'!K56*0.87*0.9</f>
        <v>68512.5</v>
      </c>
      <c r="P56" s="57">
        <f>'BAR BB| Open rates'!L56*0.87*0.9</f>
        <v>68512.5</v>
      </c>
      <c r="Q56" s="57">
        <f>'BAR BB| Open rates'!M56*0.87*0.9</f>
        <v>68512.5</v>
      </c>
      <c r="R56" s="57">
        <f>'BAR BB| Open rates'!N56*0.87*0.9</f>
        <v>68512.5</v>
      </c>
      <c r="S56" s="57">
        <f>'BAR BB| Open rates'!O56*0.87*0.9</f>
        <v>68512.5</v>
      </c>
      <c r="T56" s="57">
        <f>'BAR BB| Open rates'!P56*0.87*0.9</f>
        <v>68512.5</v>
      </c>
      <c r="U56" s="57">
        <f>'BAR BB| Open rates'!Q56*0.87*0.9</f>
        <v>68512.5</v>
      </c>
      <c r="V56" s="57">
        <f>'BAR BB| Open rates'!R56*0.87*0.9</f>
        <v>68512.5</v>
      </c>
      <c r="W56" s="57">
        <f>'BAR BB| Open rates'!S56*0.87*0.9</f>
        <v>68512.5</v>
      </c>
      <c r="X56" s="57">
        <f>'BAR BB| Open rates'!T56*0.87*0.9</f>
        <v>68512.5</v>
      </c>
      <c r="Y56" s="57">
        <f>'BAR BB| Open rates'!U56*0.87*0.9</f>
        <v>68512.5</v>
      </c>
      <c r="Z56" s="57">
        <f>'BAR BB| Open rates'!V56*0.87*0.9</f>
        <v>68512.5</v>
      </c>
      <c r="AA56" s="57">
        <f>'BAR BB| Open rates'!W56*0.87*0.9</f>
        <v>68512.5</v>
      </c>
      <c r="AB56" s="57">
        <f>'BAR BB| Open rates'!X56*0.87*0.9</f>
        <v>68512.5</v>
      </c>
      <c r="AC56" s="57">
        <f>'BAR BB| Open rates'!Y56*0.87*0.9</f>
        <v>68512.5</v>
      </c>
      <c r="AD56" s="57">
        <f>'BAR BB| Open rates'!Z56*0.87*0.9</f>
        <v>68512.5</v>
      </c>
      <c r="AE56" s="57">
        <f>'BAR BB| Open rates'!AA56*0.87*0.9</f>
        <v>80257.5</v>
      </c>
      <c r="AF56" s="57">
        <f>'BAR BB| Open rates'!AB56*0.87*0.9</f>
        <v>80257.5</v>
      </c>
      <c r="AG56" s="57">
        <f>'BAR BB| Open rates'!AC56*0.87*0.9</f>
        <v>80257.5</v>
      </c>
      <c r="AH56" s="57">
        <f>'BAR BB| Open rates'!AD56*0.87*0.9</f>
        <v>80257.5</v>
      </c>
      <c r="AI56" s="57">
        <f>'BAR BB| Open rates'!AE56*0.87*0.9</f>
        <v>80257.5</v>
      </c>
      <c r="AJ56" s="57">
        <f>'BAR BB| Open rates'!AF56*0.87*0.9</f>
        <v>80257.5</v>
      </c>
      <c r="AK56" s="57">
        <f>'BAR BB| Open rates'!AG56*0.87*0.9</f>
        <v>80257.5</v>
      </c>
      <c r="AL56" s="57">
        <f>'BAR BB| Open rates'!AH56*0.87*0.9</f>
        <v>80257.5</v>
      </c>
      <c r="AM56" s="57">
        <f>'BAR BB| Open rates'!AI56*0.87*0.9</f>
        <v>80257.5</v>
      </c>
      <c r="AN56" s="57">
        <f>'BAR BB| Open rates'!AJ56*0.87*0.9</f>
        <v>80257.5</v>
      </c>
      <c r="AO56" s="57">
        <f>'BAR BB| Open rates'!AK56*0.87*0.9</f>
        <v>80257.5</v>
      </c>
      <c r="AP56" s="57">
        <f>'BAR BB| Open rates'!AL56*0.87*0.9</f>
        <v>80257.5</v>
      </c>
      <c r="AQ56" s="57">
        <f>'BAR BB| Open rates'!AM56*0.87*0.9</f>
        <v>80257.5</v>
      </c>
      <c r="AR56" s="57">
        <f>'BAR BB| Open rates'!AN56*0.87*0.9</f>
        <v>80257.5</v>
      </c>
      <c r="AS56" s="57">
        <f>'BAR BB| Open rates'!AO56*0.87*0.9</f>
        <v>80257.5</v>
      </c>
      <c r="AT56" s="57">
        <f>'BAR BB| Open rates'!AP56*0.87*0.9</f>
        <v>80257.5</v>
      </c>
      <c r="AU56" s="57">
        <f>'BAR BB| Open rates'!AQ56*0.87*0.9</f>
        <v>80257.5</v>
      </c>
      <c r="AV56" s="57">
        <f>'BAR BB| Open rates'!AR56*0.87*0.9</f>
        <v>80257.5</v>
      </c>
      <c r="AW56" s="57">
        <f>'BAR BB| Open rates'!AS56*0.87*0.9</f>
        <v>80257.5</v>
      </c>
      <c r="AX56" s="57">
        <f>'BAR BB| Open rates'!AT56*0.87*0.9</f>
        <v>80257.5</v>
      </c>
      <c r="AY56" s="57">
        <f>'BAR BB| Open rates'!AU56*0.87*0.9</f>
        <v>80257.5</v>
      </c>
      <c r="AZ56" s="57">
        <f>'BAR BB| Open rates'!AV56*0.87*0.9</f>
        <v>80257.5</v>
      </c>
      <c r="BA56" s="57">
        <f>'BAR BB| Open rates'!AW56*0.87*0.9</f>
        <v>80257.5</v>
      </c>
      <c r="BB56" s="57">
        <f>'BAR BB| Open rates'!AX56*0.87*0.9</f>
        <v>80257.5</v>
      </c>
      <c r="BC56" s="57">
        <f>'BAR BB| Open rates'!AY56*0.87*0.9</f>
        <v>80257.5</v>
      </c>
    </row>
    <row r="57" spans="1:55" s="33" customFormat="1" x14ac:dyDescent="0.2">
      <c r="A57" s="237">
        <v>5</v>
      </c>
      <c r="B57" s="57" t="e">
        <f>'BAR BB| Open rates'!#REF!*0.87*0.9</f>
        <v>#REF!</v>
      </c>
      <c r="C57" s="57" t="e">
        <f>'BAR BB| Open rates'!#REF!*0.87*0.9</f>
        <v>#REF!</v>
      </c>
      <c r="D57" s="57" t="e">
        <f>'BAR BB| Open rates'!#REF!*0.87*0.9</f>
        <v>#REF!</v>
      </c>
      <c r="E57" s="57" t="e">
        <f>'BAR BB| Open rates'!#REF!*0.87*0.9</f>
        <v>#REF!</v>
      </c>
      <c r="F57" s="57">
        <f>'BAR BB| Open rates'!B57*0.87*0.9</f>
        <v>70470</v>
      </c>
      <c r="G57" s="57">
        <f>'BAR BB| Open rates'!C57*0.87*0.9</f>
        <v>70470</v>
      </c>
      <c r="H57" s="57">
        <f>'BAR BB| Open rates'!D57*0.87*0.9</f>
        <v>70470</v>
      </c>
      <c r="I57" s="57">
        <f>'BAR BB| Open rates'!E57*0.87*0.9</f>
        <v>70470</v>
      </c>
      <c r="J57" s="57">
        <f>'BAR BB| Open rates'!F57*0.87*0.9</f>
        <v>70470</v>
      </c>
      <c r="K57" s="57">
        <f>'BAR BB| Open rates'!G57*0.87*0.9</f>
        <v>70470</v>
      </c>
      <c r="L57" s="57">
        <f>'BAR BB| Open rates'!H57*0.87*0.9</f>
        <v>70470</v>
      </c>
      <c r="M57" s="57">
        <f>'BAR BB| Open rates'!I57*0.87*0.9</f>
        <v>70470</v>
      </c>
      <c r="N57" s="57">
        <f>'BAR BB| Open rates'!J57*0.87*0.9</f>
        <v>70470</v>
      </c>
      <c r="O57" s="57">
        <f>'BAR BB| Open rates'!K57*0.87*0.9</f>
        <v>70470</v>
      </c>
      <c r="P57" s="57">
        <f>'BAR BB| Open rates'!L57*0.87*0.9</f>
        <v>70470</v>
      </c>
      <c r="Q57" s="57">
        <f>'BAR BB| Open rates'!M57*0.87*0.9</f>
        <v>70470</v>
      </c>
      <c r="R57" s="57">
        <f>'BAR BB| Open rates'!N57*0.87*0.9</f>
        <v>70470</v>
      </c>
      <c r="S57" s="57">
        <f>'BAR BB| Open rates'!O57*0.87*0.9</f>
        <v>70470</v>
      </c>
      <c r="T57" s="57">
        <f>'BAR BB| Open rates'!P57*0.87*0.9</f>
        <v>70470</v>
      </c>
      <c r="U57" s="57">
        <f>'BAR BB| Open rates'!Q57*0.87*0.9</f>
        <v>70470</v>
      </c>
      <c r="V57" s="57">
        <f>'BAR BB| Open rates'!R57*0.87*0.9</f>
        <v>70470</v>
      </c>
      <c r="W57" s="57">
        <f>'BAR BB| Open rates'!S57*0.87*0.9</f>
        <v>70470</v>
      </c>
      <c r="X57" s="57">
        <f>'BAR BB| Open rates'!T57*0.87*0.9</f>
        <v>70470</v>
      </c>
      <c r="Y57" s="57">
        <f>'BAR BB| Open rates'!U57*0.87*0.9</f>
        <v>70470</v>
      </c>
      <c r="Z57" s="57">
        <f>'BAR BB| Open rates'!V57*0.87*0.9</f>
        <v>70470</v>
      </c>
      <c r="AA57" s="57">
        <f>'BAR BB| Open rates'!W57*0.87*0.9</f>
        <v>70470</v>
      </c>
      <c r="AB57" s="57">
        <f>'BAR BB| Open rates'!X57*0.87*0.9</f>
        <v>70470</v>
      </c>
      <c r="AC57" s="57">
        <f>'BAR BB| Open rates'!Y57*0.87*0.9</f>
        <v>70470</v>
      </c>
      <c r="AD57" s="57">
        <f>'BAR BB| Open rates'!Z57*0.87*0.9</f>
        <v>70470</v>
      </c>
      <c r="AE57" s="57">
        <f>'BAR BB| Open rates'!AA57*0.87*0.9</f>
        <v>82215</v>
      </c>
      <c r="AF57" s="57">
        <f>'BAR BB| Open rates'!AB57*0.87*0.9</f>
        <v>82215</v>
      </c>
      <c r="AG57" s="57">
        <f>'BAR BB| Open rates'!AC57*0.87*0.9</f>
        <v>82215</v>
      </c>
      <c r="AH57" s="57">
        <f>'BAR BB| Open rates'!AD57*0.87*0.9</f>
        <v>82215</v>
      </c>
      <c r="AI57" s="57">
        <f>'BAR BB| Open rates'!AE57*0.87*0.9</f>
        <v>82215</v>
      </c>
      <c r="AJ57" s="57">
        <f>'BAR BB| Open rates'!AF57*0.87*0.9</f>
        <v>82215</v>
      </c>
      <c r="AK57" s="57">
        <f>'BAR BB| Open rates'!AG57*0.87*0.9</f>
        <v>82215</v>
      </c>
      <c r="AL57" s="57">
        <f>'BAR BB| Open rates'!AH57*0.87*0.9</f>
        <v>82215</v>
      </c>
      <c r="AM57" s="57">
        <f>'BAR BB| Open rates'!AI57*0.87*0.9</f>
        <v>82215</v>
      </c>
      <c r="AN57" s="57">
        <f>'BAR BB| Open rates'!AJ57*0.87*0.9</f>
        <v>82215</v>
      </c>
      <c r="AO57" s="57">
        <f>'BAR BB| Open rates'!AK57*0.87*0.9</f>
        <v>82215</v>
      </c>
      <c r="AP57" s="57">
        <f>'BAR BB| Open rates'!AL57*0.87*0.9</f>
        <v>82215</v>
      </c>
      <c r="AQ57" s="57">
        <f>'BAR BB| Open rates'!AM57*0.87*0.9</f>
        <v>82215</v>
      </c>
      <c r="AR57" s="57">
        <f>'BAR BB| Open rates'!AN57*0.87*0.9</f>
        <v>82215</v>
      </c>
      <c r="AS57" s="57">
        <f>'BAR BB| Open rates'!AO57*0.87*0.9</f>
        <v>82215</v>
      </c>
      <c r="AT57" s="57">
        <f>'BAR BB| Open rates'!AP57*0.87*0.9</f>
        <v>82215</v>
      </c>
      <c r="AU57" s="57">
        <f>'BAR BB| Open rates'!AQ57*0.87*0.9</f>
        <v>82215</v>
      </c>
      <c r="AV57" s="57">
        <f>'BAR BB| Open rates'!AR57*0.87*0.9</f>
        <v>82215</v>
      </c>
      <c r="AW57" s="57">
        <f>'BAR BB| Open rates'!AS57*0.87*0.9</f>
        <v>82215</v>
      </c>
      <c r="AX57" s="57">
        <f>'BAR BB| Open rates'!AT57*0.87*0.9</f>
        <v>82215</v>
      </c>
      <c r="AY57" s="57">
        <f>'BAR BB| Open rates'!AU57*0.87*0.9</f>
        <v>82215</v>
      </c>
      <c r="AZ57" s="57">
        <f>'BAR BB| Open rates'!AV57*0.87*0.9</f>
        <v>82215</v>
      </c>
      <c r="BA57" s="57">
        <f>'BAR BB| Open rates'!AW57*0.87*0.9</f>
        <v>82215</v>
      </c>
      <c r="BB57" s="57">
        <f>'BAR BB| Open rates'!AX57*0.87*0.9</f>
        <v>82215</v>
      </c>
      <c r="BC57" s="57">
        <f>'BAR BB| Open rates'!AY57*0.87*0.9</f>
        <v>82215</v>
      </c>
    </row>
    <row r="58" spans="1:55" s="33" customFormat="1" x14ac:dyDescent="0.2">
      <c r="A58" s="237">
        <v>6</v>
      </c>
      <c r="B58" s="57" t="e">
        <f>'BAR BB| Open rates'!#REF!*0.87*0.9</f>
        <v>#REF!</v>
      </c>
      <c r="C58" s="57" t="e">
        <f>'BAR BB| Open rates'!#REF!*0.87*0.9</f>
        <v>#REF!</v>
      </c>
      <c r="D58" s="57" t="e">
        <f>'BAR BB| Open rates'!#REF!*0.87*0.9</f>
        <v>#REF!</v>
      </c>
      <c r="E58" s="57" t="e">
        <f>'BAR BB| Open rates'!#REF!*0.87*0.9</f>
        <v>#REF!</v>
      </c>
      <c r="F58" s="57">
        <f>'BAR BB| Open rates'!B58*0.87*0.9</f>
        <v>72427.5</v>
      </c>
      <c r="G58" s="57">
        <f>'BAR BB| Open rates'!C58*0.87*0.9</f>
        <v>72427.5</v>
      </c>
      <c r="H58" s="57">
        <f>'BAR BB| Open rates'!D58*0.87*0.9</f>
        <v>72427.5</v>
      </c>
      <c r="I58" s="57">
        <f>'BAR BB| Open rates'!E58*0.87*0.9</f>
        <v>72427.5</v>
      </c>
      <c r="J58" s="57">
        <f>'BAR BB| Open rates'!F58*0.87*0.9</f>
        <v>72427.5</v>
      </c>
      <c r="K58" s="57">
        <f>'BAR BB| Open rates'!G58*0.87*0.9</f>
        <v>72427.5</v>
      </c>
      <c r="L58" s="57">
        <f>'BAR BB| Open rates'!H58*0.87*0.9</f>
        <v>72427.5</v>
      </c>
      <c r="M58" s="57">
        <f>'BAR BB| Open rates'!I58*0.87*0.9</f>
        <v>72427.5</v>
      </c>
      <c r="N58" s="57">
        <f>'BAR BB| Open rates'!J58*0.87*0.9</f>
        <v>72427.5</v>
      </c>
      <c r="O58" s="57">
        <f>'BAR BB| Open rates'!K58*0.87*0.9</f>
        <v>72427.5</v>
      </c>
      <c r="P58" s="57">
        <f>'BAR BB| Open rates'!L58*0.87*0.9</f>
        <v>72427.5</v>
      </c>
      <c r="Q58" s="57">
        <f>'BAR BB| Open rates'!M58*0.87*0.9</f>
        <v>72427.5</v>
      </c>
      <c r="R58" s="57">
        <f>'BAR BB| Open rates'!N58*0.87*0.9</f>
        <v>72427.5</v>
      </c>
      <c r="S58" s="57">
        <f>'BAR BB| Open rates'!O58*0.87*0.9</f>
        <v>72427.5</v>
      </c>
      <c r="T58" s="57">
        <f>'BAR BB| Open rates'!P58*0.87*0.9</f>
        <v>72427.5</v>
      </c>
      <c r="U58" s="57">
        <f>'BAR BB| Open rates'!Q58*0.87*0.9</f>
        <v>72427.5</v>
      </c>
      <c r="V58" s="57">
        <f>'BAR BB| Open rates'!R58*0.87*0.9</f>
        <v>72427.5</v>
      </c>
      <c r="W58" s="57">
        <f>'BAR BB| Open rates'!S58*0.87*0.9</f>
        <v>72427.5</v>
      </c>
      <c r="X58" s="57">
        <f>'BAR BB| Open rates'!T58*0.87*0.9</f>
        <v>72427.5</v>
      </c>
      <c r="Y58" s="57">
        <f>'BAR BB| Open rates'!U58*0.87*0.9</f>
        <v>72427.5</v>
      </c>
      <c r="Z58" s="57">
        <f>'BAR BB| Open rates'!V58*0.87*0.9</f>
        <v>72427.5</v>
      </c>
      <c r="AA58" s="57">
        <f>'BAR BB| Open rates'!W58*0.87*0.9</f>
        <v>72427.5</v>
      </c>
      <c r="AB58" s="57">
        <f>'BAR BB| Open rates'!X58*0.87*0.9</f>
        <v>72427.5</v>
      </c>
      <c r="AC58" s="57">
        <f>'BAR BB| Open rates'!Y58*0.87*0.9</f>
        <v>72427.5</v>
      </c>
      <c r="AD58" s="57">
        <f>'BAR BB| Open rates'!Z58*0.87*0.9</f>
        <v>72427.5</v>
      </c>
      <c r="AE58" s="57">
        <f>'BAR BB| Open rates'!AA58*0.87*0.9</f>
        <v>84172.5</v>
      </c>
      <c r="AF58" s="57">
        <f>'BAR BB| Open rates'!AB58*0.87*0.9</f>
        <v>84172.5</v>
      </c>
      <c r="AG58" s="57">
        <f>'BAR BB| Open rates'!AC58*0.87*0.9</f>
        <v>84172.5</v>
      </c>
      <c r="AH58" s="57">
        <f>'BAR BB| Open rates'!AD58*0.87*0.9</f>
        <v>84172.5</v>
      </c>
      <c r="AI58" s="57">
        <f>'BAR BB| Open rates'!AE58*0.87*0.9</f>
        <v>84172.5</v>
      </c>
      <c r="AJ58" s="57">
        <f>'BAR BB| Open rates'!AF58*0.87*0.9</f>
        <v>84172.5</v>
      </c>
      <c r="AK58" s="57">
        <f>'BAR BB| Open rates'!AG58*0.87*0.9</f>
        <v>84172.5</v>
      </c>
      <c r="AL58" s="57">
        <f>'BAR BB| Open rates'!AH58*0.87*0.9</f>
        <v>84172.5</v>
      </c>
      <c r="AM58" s="57">
        <f>'BAR BB| Open rates'!AI58*0.87*0.9</f>
        <v>84172.5</v>
      </c>
      <c r="AN58" s="57">
        <f>'BAR BB| Open rates'!AJ58*0.87*0.9</f>
        <v>84172.5</v>
      </c>
      <c r="AO58" s="57">
        <f>'BAR BB| Open rates'!AK58*0.87*0.9</f>
        <v>84172.5</v>
      </c>
      <c r="AP58" s="57">
        <f>'BAR BB| Open rates'!AL58*0.87*0.9</f>
        <v>84172.5</v>
      </c>
      <c r="AQ58" s="57">
        <f>'BAR BB| Open rates'!AM58*0.87*0.9</f>
        <v>84172.5</v>
      </c>
      <c r="AR58" s="57">
        <f>'BAR BB| Open rates'!AN58*0.87*0.9</f>
        <v>84172.5</v>
      </c>
      <c r="AS58" s="57">
        <f>'BAR BB| Open rates'!AO58*0.87*0.9</f>
        <v>84172.5</v>
      </c>
      <c r="AT58" s="57">
        <f>'BAR BB| Open rates'!AP58*0.87*0.9</f>
        <v>84172.5</v>
      </c>
      <c r="AU58" s="57">
        <f>'BAR BB| Open rates'!AQ58*0.87*0.9</f>
        <v>84172.5</v>
      </c>
      <c r="AV58" s="57">
        <f>'BAR BB| Open rates'!AR58*0.87*0.9</f>
        <v>84172.5</v>
      </c>
      <c r="AW58" s="57">
        <f>'BAR BB| Open rates'!AS58*0.87*0.9</f>
        <v>84172.5</v>
      </c>
      <c r="AX58" s="57">
        <f>'BAR BB| Open rates'!AT58*0.87*0.9</f>
        <v>84172.5</v>
      </c>
      <c r="AY58" s="57">
        <f>'BAR BB| Open rates'!AU58*0.87*0.9</f>
        <v>84172.5</v>
      </c>
      <c r="AZ58" s="57">
        <f>'BAR BB| Open rates'!AV58*0.87*0.9</f>
        <v>84172.5</v>
      </c>
      <c r="BA58" s="57">
        <f>'BAR BB| Open rates'!AW58*0.87*0.9</f>
        <v>84172.5</v>
      </c>
      <c r="BB58" s="57">
        <f>'BAR BB| Open rates'!AX58*0.87*0.9</f>
        <v>84172.5</v>
      </c>
      <c r="BC58" s="57">
        <f>'BAR BB| Open rates'!AY58*0.87*0.9</f>
        <v>84172.5</v>
      </c>
    </row>
    <row r="59" spans="1:55" s="33" customFormat="1" x14ac:dyDescent="0.2">
      <c r="A59" s="252"/>
    </row>
    <row r="60" spans="1:55" s="33" customFormat="1" x14ac:dyDescent="0.2">
      <c r="A60" s="295" t="s">
        <v>172</v>
      </c>
    </row>
    <row r="61" spans="1:55" s="33" customFormat="1" x14ac:dyDescent="0.2">
      <c r="A61" s="295"/>
    </row>
    <row r="62" spans="1:55" s="31" customFormat="1" ht="13.5" customHeight="1" x14ac:dyDescent="0.2"/>
    <row r="63" spans="1:55" s="6" customFormat="1" ht="12.75" customHeight="1" x14ac:dyDescent="0.2">
      <c r="A63" s="174" t="s">
        <v>74</v>
      </c>
    </row>
    <row r="64" spans="1:55" s="6" customFormat="1" ht="12.75" customHeight="1" x14ac:dyDescent="0.2">
      <c r="A64" s="172" t="s">
        <v>75</v>
      </c>
    </row>
    <row r="65" spans="1:1" s="6" customFormat="1" ht="12.75" customHeight="1" x14ac:dyDescent="0.2">
      <c r="A65" s="172" t="s">
        <v>395</v>
      </c>
    </row>
    <row r="66" spans="1:1" s="6" customFormat="1" ht="12.75" customHeight="1" x14ac:dyDescent="0.2">
      <c r="A66" s="173" t="s">
        <v>76</v>
      </c>
    </row>
    <row r="67" spans="1:1" s="6" customFormat="1" ht="12.75" customHeight="1" x14ac:dyDescent="0.2">
      <c r="A67" s="173" t="s">
        <v>77</v>
      </c>
    </row>
    <row r="68" spans="1:1" s="6" customFormat="1" ht="12.75" customHeight="1" x14ac:dyDescent="0.2">
      <c r="A68" s="173" t="s">
        <v>78</v>
      </c>
    </row>
    <row r="69" spans="1:1" s="36" customFormat="1" ht="23.25" customHeight="1" x14ac:dyDescent="0.2">
      <c r="A69" s="175" t="s">
        <v>79</v>
      </c>
    </row>
    <row r="70" spans="1:1" s="36" customFormat="1" ht="25.5" customHeight="1" x14ac:dyDescent="0.2">
      <c r="A70" s="175" t="s">
        <v>187</v>
      </c>
    </row>
    <row r="71" spans="1:1" s="33" customFormat="1" x14ac:dyDescent="0.2">
      <c r="A71" s="89"/>
    </row>
    <row r="72" spans="1:1" s="33" customFormat="1" x14ac:dyDescent="0.2">
      <c r="A72" s="171" t="s">
        <v>81</v>
      </c>
    </row>
    <row r="73" spans="1:1" s="33" customFormat="1" ht="84" x14ac:dyDescent="0.2">
      <c r="A73" s="176" t="s">
        <v>96</v>
      </c>
    </row>
    <row r="74" spans="1:1" s="33" customFormat="1" x14ac:dyDescent="0.2"/>
    <row r="75" spans="1:1" s="33" customFormat="1" x14ac:dyDescent="0.2">
      <c r="A75" s="171" t="s">
        <v>83</v>
      </c>
    </row>
    <row r="76" spans="1:1" s="33" customFormat="1" ht="30" customHeight="1" x14ac:dyDescent="0.2">
      <c r="A76" s="239" t="s">
        <v>390</v>
      </c>
    </row>
    <row r="77" spans="1:1" s="33" customFormat="1" ht="24" x14ac:dyDescent="0.2">
      <c r="A77" s="213" t="s">
        <v>394</v>
      </c>
    </row>
    <row r="78" spans="1:1" s="33" customFormat="1" x14ac:dyDescent="0.2"/>
    <row r="79" spans="1:1" s="33" customFormat="1" ht="24" x14ac:dyDescent="0.2">
      <c r="A79" s="179" t="s">
        <v>174</v>
      </c>
    </row>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0:A6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94"/>
  <sheetViews>
    <sheetView workbookViewId="0">
      <pane xSplit="1" ySplit="4" topLeftCell="I30" activePane="bottomRight" state="frozen"/>
      <selection pane="topRight" activeCell="B1" sqref="B1"/>
      <selection pane="bottomLeft" activeCell="A5" sqref="A5"/>
      <selection pane="bottomRight" activeCell="BD58" sqref="BD58"/>
    </sheetView>
  </sheetViews>
  <sheetFormatPr defaultColWidth="9.85546875" defaultRowHeight="12.75" x14ac:dyDescent="0.2"/>
  <cols>
    <col min="1" max="1" width="43" style="32" customWidth="1"/>
    <col min="2" max="8" width="0" style="32" hidden="1" customWidth="1"/>
    <col min="9" max="16384" width="9.85546875" style="32"/>
  </cols>
  <sheetData>
    <row r="1" spans="1:55" x14ac:dyDescent="0.2">
      <c r="A1" s="63" t="s">
        <v>61</v>
      </c>
    </row>
    <row r="2" spans="1:55" x14ac:dyDescent="0.2">
      <c r="A2" s="11" t="s">
        <v>185</v>
      </c>
    </row>
    <row r="3" spans="1:55" s="33" customFormat="1" ht="26.25" customHeight="1" x14ac:dyDescent="0.2">
      <c r="A3" s="64" t="s">
        <v>97</v>
      </c>
      <c r="B3" s="113" t="e">
        <f>'BAR BB| Open rates'!#REF!</f>
        <v>#REF!</v>
      </c>
      <c r="C3" s="113" t="e">
        <f>'BAR BB| Open rates'!#REF!</f>
        <v>#REF!</v>
      </c>
      <c r="D3" s="113" t="e">
        <f>'BAR BB| Open rates'!#REF!</f>
        <v>#REF!</v>
      </c>
      <c r="E3" s="113" t="e">
        <f>'BAR BB| Open rates'!#REF!</f>
        <v>#REF!</v>
      </c>
      <c r="F3" s="113">
        <f>'BAR BB| Open rates'!B3</f>
        <v>45772</v>
      </c>
      <c r="G3" s="113">
        <f>'BAR BB| Open rates'!C3</f>
        <v>45773</v>
      </c>
      <c r="H3" s="113">
        <f>'BAR BB| Open rates'!D3</f>
        <v>45774</v>
      </c>
      <c r="I3" s="113">
        <f>'BAR BB| Open rates'!E3</f>
        <v>45778</v>
      </c>
      <c r="J3" s="113">
        <f>'BAR BB| Open rates'!F3</f>
        <v>45781</v>
      </c>
      <c r="K3" s="113">
        <f>'BAR BB| Open rates'!G3</f>
        <v>45782</v>
      </c>
      <c r="L3" s="113">
        <f>'BAR BB| Open rates'!H3</f>
        <v>45785</v>
      </c>
      <c r="M3" s="113">
        <f>'BAR BB| Open rates'!I3</f>
        <v>45787</v>
      </c>
      <c r="N3" s="113">
        <f>'BAR BB| Open rates'!J3</f>
        <v>45788</v>
      </c>
      <c r="O3" s="113">
        <f>'BAR BB| Open rates'!K3</f>
        <v>45793</v>
      </c>
      <c r="P3" s="113">
        <f>'BAR BB| Open rates'!L3</f>
        <v>45795</v>
      </c>
      <c r="Q3" s="113">
        <f>'BAR BB| Open rates'!M3</f>
        <v>45799</v>
      </c>
      <c r="R3" s="113">
        <f>'BAR BB| Open rates'!N3</f>
        <v>45802</v>
      </c>
      <c r="S3" s="113">
        <f>'BAR BB| Open rates'!O3</f>
        <v>45807</v>
      </c>
      <c r="T3" s="113">
        <f>'BAR BB| Open rates'!P3</f>
        <v>45809</v>
      </c>
      <c r="U3" s="113">
        <f>'BAR BB| Open rates'!Q3</f>
        <v>45810</v>
      </c>
      <c r="V3" s="113">
        <f>'BAR BB| Open rates'!R3</f>
        <v>45816</v>
      </c>
      <c r="W3" s="113">
        <f>'BAR BB| Open rates'!S3</f>
        <v>45821</v>
      </c>
      <c r="X3" s="113">
        <f>'BAR BB| Open rates'!T3</f>
        <v>45823</v>
      </c>
      <c r="Y3" s="113">
        <f>'BAR BB| Open rates'!U3</f>
        <v>45828</v>
      </c>
      <c r="Z3" s="113">
        <f>'BAR BB| Open rates'!V3</f>
        <v>45831</v>
      </c>
      <c r="AA3" s="113">
        <f>'BAR BB| Open rates'!W3</f>
        <v>45832</v>
      </c>
      <c r="AB3" s="113">
        <f>'BAR BB| Open rates'!X3</f>
        <v>45835</v>
      </c>
      <c r="AC3" s="113">
        <f>'BAR BB| Open rates'!Y3</f>
        <v>45836</v>
      </c>
      <c r="AD3" s="113">
        <f>'BAR BB| Open rates'!Z3</f>
        <v>45837</v>
      </c>
      <c r="AE3" s="113">
        <f>'BAR BB| Open rates'!AA3</f>
        <v>45839</v>
      </c>
      <c r="AF3" s="113">
        <f>'BAR BB| Open rates'!AB3</f>
        <v>45842</v>
      </c>
      <c r="AG3" s="113">
        <f>'BAR BB| Open rates'!AC3</f>
        <v>45844</v>
      </c>
      <c r="AH3" s="113">
        <f>'BAR BB| Open rates'!AD3</f>
        <v>45849</v>
      </c>
      <c r="AI3" s="113">
        <f>'BAR BB| Open rates'!AE3</f>
        <v>45851</v>
      </c>
      <c r="AJ3" s="113">
        <f>'BAR BB| Open rates'!AF3</f>
        <v>45856</v>
      </c>
      <c r="AK3" s="113">
        <f>'BAR BB| Open rates'!AG3</f>
        <v>45858</v>
      </c>
      <c r="AL3" s="113">
        <f>'BAR BB| Open rates'!AH3</f>
        <v>45863</v>
      </c>
      <c r="AM3" s="113">
        <f>'BAR BB| Open rates'!AI3</f>
        <v>45865</v>
      </c>
      <c r="AN3" s="113">
        <f>'BAR BB| Open rates'!AJ3</f>
        <v>45870</v>
      </c>
      <c r="AO3" s="113">
        <f>'BAR BB| Open rates'!AK3</f>
        <v>45873</v>
      </c>
      <c r="AP3" s="113">
        <f>'BAR BB| Open rates'!AL3</f>
        <v>45879</v>
      </c>
      <c r="AQ3" s="113">
        <f>'BAR BB| Open rates'!AM3</f>
        <v>45884</v>
      </c>
      <c r="AR3" s="113">
        <f>'BAR BB| Open rates'!AN3</f>
        <v>45886</v>
      </c>
      <c r="AS3" s="113">
        <f>'BAR BB| Open rates'!AO3</f>
        <v>45891</v>
      </c>
      <c r="AT3" s="113">
        <f>'BAR BB| Open rates'!AP3</f>
        <v>45893</v>
      </c>
      <c r="AU3" s="113">
        <f>'BAR BB| Open rates'!AQ3</f>
        <v>45901</v>
      </c>
      <c r="AV3" s="113">
        <f>'BAR BB| Open rates'!AR3</f>
        <v>45905</v>
      </c>
      <c r="AW3" s="113">
        <f>'BAR BB| Open rates'!AS3</f>
        <v>45907</v>
      </c>
      <c r="AX3" s="113">
        <f>'BAR BB| Open rates'!AT3</f>
        <v>45912</v>
      </c>
      <c r="AY3" s="113">
        <f>'BAR BB| Open rates'!AU3</f>
        <v>45914</v>
      </c>
      <c r="AZ3" s="113">
        <f>'BAR BB| Open rates'!AV3</f>
        <v>45919</v>
      </c>
      <c r="BA3" s="113">
        <f>'BAR BB| Open rates'!AW3</f>
        <v>45921</v>
      </c>
      <c r="BB3" s="113">
        <f>'BAR BB| Open rates'!AX3</f>
        <v>45926</v>
      </c>
      <c r="BC3" s="113">
        <f>'BAR BB| Open rates'!AY3</f>
        <v>45928</v>
      </c>
    </row>
    <row r="4" spans="1:55" s="33" customFormat="1" ht="26.25" customHeight="1" x14ac:dyDescent="0.2">
      <c r="A4" s="104"/>
      <c r="B4" s="115" t="e">
        <f>'BAR BB| Open rates'!#REF!</f>
        <v>#REF!</v>
      </c>
      <c r="C4" s="115" t="e">
        <f>'BAR BB| Open rates'!#REF!</f>
        <v>#REF!</v>
      </c>
      <c r="D4" s="115" t="e">
        <f>'BAR BB| Open rates'!#REF!</f>
        <v>#REF!</v>
      </c>
      <c r="E4" s="115" t="e">
        <f>'BAR BB| Open rates'!#REF!</f>
        <v>#REF!</v>
      </c>
      <c r="F4" s="115">
        <f>'BAR BB| Open rates'!B4</f>
        <v>45772</v>
      </c>
      <c r="G4" s="115">
        <f>'BAR BB| Open rates'!C4</f>
        <v>45773</v>
      </c>
      <c r="H4" s="115">
        <f>'BAR BB| Open rates'!D4</f>
        <v>45777</v>
      </c>
      <c r="I4" s="115">
        <f>'BAR BB| Open rates'!E4</f>
        <v>45780</v>
      </c>
      <c r="J4" s="115">
        <f>'BAR BB| Open rates'!F4</f>
        <v>45781</v>
      </c>
      <c r="K4" s="115">
        <f>'BAR BB| Open rates'!G4</f>
        <v>45784</v>
      </c>
      <c r="L4" s="115">
        <f>'BAR BB| Open rates'!H4</f>
        <v>45786</v>
      </c>
      <c r="M4" s="115">
        <f>'BAR BB| Open rates'!I4</f>
        <v>45787</v>
      </c>
      <c r="N4" s="115">
        <f>'BAR BB| Open rates'!J4</f>
        <v>45792</v>
      </c>
      <c r="O4" s="115">
        <f>'BAR BB| Open rates'!K4</f>
        <v>45794</v>
      </c>
      <c r="P4" s="115">
        <f>'BAR BB| Open rates'!L4</f>
        <v>45798</v>
      </c>
      <c r="Q4" s="115">
        <f>'BAR BB| Open rates'!M4</f>
        <v>45801</v>
      </c>
      <c r="R4" s="115">
        <f>'BAR BB| Open rates'!N4</f>
        <v>45806</v>
      </c>
      <c r="S4" s="115">
        <f>'BAR BB| Open rates'!O4</f>
        <v>45808</v>
      </c>
      <c r="T4" s="115">
        <f>'BAR BB| Open rates'!P4</f>
        <v>45809</v>
      </c>
      <c r="U4" s="115">
        <f>'BAR BB| Open rates'!Q4</f>
        <v>45815</v>
      </c>
      <c r="V4" s="115">
        <f>'BAR BB| Open rates'!R4</f>
        <v>45820</v>
      </c>
      <c r="W4" s="115">
        <f>'BAR BB| Open rates'!S4</f>
        <v>45822</v>
      </c>
      <c r="X4" s="115">
        <f>'BAR BB| Open rates'!T4</f>
        <v>45827</v>
      </c>
      <c r="Y4" s="115">
        <f>'BAR BB| Open rates'!U4</f>
        <v>45830</v>
      </c>
      <c r="Z4" s="115">
        <f>'BAR BB| Open rates'!V4</f>
        <v>45831</v>
      </c>
      <c r="AA4" s="115">
        <f>'BAR BB| Open rates'!W4</f>
        <v>45834</v>
      </c>
      <c r="AB4" s="115">
        <f>'BAR BB| Open rates'!X4</f>
        <v>45835</v>
      </c>
      <c r="AC4" s="115">
        <f>'BAR BB| Open rates'!Y4</f>
        <v>45836</v>
      </c>
      <c r="AD4" s="115">
        <f>'BAR BB| Open rates'!Z4</f>
        <v>45838</v>
      </c>
      <c r="AE4" s="115">
        <f>'BAR BB| Open rates'!AA4</f>
        <v>45841</v>
      </c>
      <c r="AF4" s="115">
        <f>'BAR BB| Open rates'!AB4</f>
        <v>45843</v>
      </c>
      <c r="AG4" s="115">
        <f>'BAR BB| Open rates'!AC4</f>
        <v>45848</v>
      </c>
      <c r="AH4" s="115">
        <f>'BAR BB| Open rates'!AD4</f>
        <v>45850</v>
      </c>
      <c r="AI4" s="115">
        <f>'BAR BB| Open rates'!AE4</f>
        <v>45855</v>
      </c>
      <c r="AJ4" s="115">
        <f>'BAR BB| Open rates'!AF4</f>
        <v>45857</v>
      </c>
      <c r="AK4" s="115">
        <f>'BAR BB| Open rates'!AG4</f>
        <v>45862</v>
      </c>
      <c r="AL4" s="115">
        <f>'BAR BB| Open rates'!AH4</f>
        <v>45864</v>
      </c>
      <c r="AM4" s="115">
        <f>'BAR BB| Open rates'!AI4</f>
        <v>45869</v>
      </c>
      <c r="AN4" s="115">
        <f>'BAR BB| Open rates'!AJ4</f>
        <v>45872</v>
      </c>
      <c r="AO4" s="115">
        <f>'BAR BB| Open rates'!AK4</f>
        <v>45878</v>
      </c>
      <c r="AP4" s="115">
        <f>'BAR BB| Open rates'!AL4</f>
        <v>45883</v>
      </c>
      <c r="AQ4" s="115">
        <f>'BAR BB| Open rates'!AM4</f>
        <v>45885</v>
      </c>
      <c r="AR4" s="115">
        <f>'BAR BB| Open rates'!AN4</f>
        <v>45890</v>
      </c>
      <c r="AS4" s="115">
        <f>'BAR BB| Open rates'!AO4</f>
        <v>45892</v>
      </c>
      <c r="AT4" s="115">
        <f>'BAR BB| Open rates'!AP4</f>
        <v>45900</v>
      </c>
      <c r="AU4" s="115">
        <f>'BAR BB| Open rates'!AQ4</f>
        <v>45904</v>
      </c>
      <c r="AV4" s="115">
        <f>'BAR BB| Open rates'!AR4</f>
        <v>45906</v>
      </c>
      <c r="AW4" s="115">
        <f>'BAR BB| Open rates'!AS4</f>
        <v>45911</v>
      </c>
      <c r="AX4" s="115">
        <f>'BAR BB| Open rates'!AT4</f>
        <v>45913</v>
      </c>
      <c r="AY4" s="115">
        <f>'BAR BB| Open rates'!AU4</f>
        <v>45918</v>
      </c>
      <c r="AZ4" s="115">
        <f>'BAR BB| Open rates'!AV4</f>
        <v>45920</v>
      </c>
      <c r="BA4" s="115">
        <f>'BAR BB| Open rates'!AW4</f>
        <v>45925</v>
      </c>
      <c r="BB4" s="115">
        <f>'BAR BB| Open rates'!AX4</f>
        <v>45927</v>
      </c>
      <c r="BC4" s="115">
        <f>'BAR BB| Open rates'!AY4</f>
        <v>45930</v>
      </c>
    </row>
    <row r="5" spans="1:55" s="36" customFormat="1" ht="12" customHeight="1" x14ac:dyDescent="0.2">
      <c r="A5" s="184" t="s">
        <v>63</v>
      </c>
    </row>
    <row r="6" spans="1:55" s="36" customFormat="1" ht="12" customHeight="1" x14ac:dyDescent="0.2">
      <c r="A6" s="183">
        <v>1</v>
      </c>
      <c r="B6" s="57" t="e">
        <f>'BAR BB| Open rates'!#REF!*0.87*0.9+25</f>
        <v>#REF!</v>
      </c>
      <c r="C6" s="57" t="e">
        <f>'BAR BB| Open rates'!#REF!*0.87*0.9+25</f>
        <v>#REF!</v>
      </c>
      <c r="D6" s="57" t="e">
        <f>'BAR BB| Open rates'!#REF!*0.87*0.9+25</f>
        <v>#REF!</v>
      </c>
      <c r="E6" s="57" t="e">
        <f>'BAR BB| Open rates'!#REF!*0.87*0.9+25</f>
        <v>#REF!</v>
      </c>
      <c r="F6" s="57">
        <f>'BAR BB| Open rates'!B6*0.87*0.9+25</f>
        <v>9342.7000000000007</v>
      </c>
      <c r="G6" s="57">
        <f>'BAR BB| Open rates'!C6*0.87*0.9+25</f>
        <v>9342.7000000000007</v>
      </c>
      <c r="H6" s="57">
        <f>'BAR BB| Open rates'!D6*0.87*0.9+25</f>
        <v>9342.7000000000007</v>
      </c>
      <c r="I6" s="57">
        <f>'BAR BB| Open rates'!E6*0.87*0.9+25</f>
        <v>23358.400000000001</v>
      </c>
      <c r="J6" s="57">
        <f>'BAR BB| Open rates'!F6*0.87*0.9+25</f>
        <v>17094.400000000001</v>
      </c>
      <c r="K6" s="57">
        <f>'BAR BB| Open rates'!G6*0.87*0.9+25</f>
        <v>14745.4</v>
      </c>
      <c r="L6" s="57">
        <f>'BAR BB| Open rates'!H6*0.87*0.9+25</f>
        <v>17094.400000000001</v>
      </c>
      <c r="M6" s="57">
        <f>'BAR BB| Open rates'!I6*0.87*0.9+25</f>
        <v>14745.4</v>
      </c>
      <c r="N6" s="57">
        <f>'BAR BB| Open rates'!J6*0.87*0.9+25</f>
        <v>11691.7</v>
      </c>
      <c r="O6" s="57">
        <f>'BAR BB| Open rates'!K6*0.87*0.9+25</f>
        <v>11691.7</v>
      </c>
      <c r="P6" s="57">
        <f>'BAR BB| Open rates'!L6*0.87*0.9+25</f>
        <v>11691.7</v>
      </c>
      <c r="Q6" s="57">
        <f>'BAR BB| Open rates'!M6*0.87*0.9+25</f>
        <v>14745.4</v>
      </c>
      <c r="R6" s="57">
        <f>'BAR BB| Open rates'!N6*0.87*0.9+25</f>
        <v>13022.800000000001</v>
      </c>
      <c r="S6" s="57">
        <f>'BAR BB| Open rates'!O6*0.87*0.9+25</f>
        <v>14745.4</v>
      </c>
      <c r="T6" s="57">
        <f>'BAR BB| Open rates'!P6*0.87*0.9+25</f>
        <v>14745.4</v>
      </c>
      <c r="U6" s="57">
        <f>'BAR BB| Open rates'!Q6*0.87*0.9+25</f>
        <v>16311.4</v>
      </c>
      <c r="V6" s="57">
        <f>'BAR BB| Open rates'!R6*0.87*0.9+25</f>
        <v>14745.4</v>
      </c>
      <c r="W6" s="57">
        <f>'BAR BB| Open rates'!S6*0.87*0.9+25</f>
        <v>16311.4</v>
      </c>
      <c r="X6" s="57">
        <f>'BAR BB| Open rates'!T6*0.87*0.9+25</f>
        <v>14745.4</v>
      </c>
      <c r="Y6" s="57">
        <f>'BAR BB| Open rates'!U6*0.87*0.9+25</f>
        <v>13022.800000000001</v>
      </c>
      <c r="Z6" s="57">
        <f>'BAR BB| Open rates'!V6*0.87*0.9+25</f>
        <v>31893.100000000002</v>
      </c>
      <c r="AA6" s="57">
        <f>'BAR BB| Open rates'!W6*0.87*0.9+25</f>
        <v>37374.1</v>
      </c>
      <c r="AB6" s="57">
        <f>'BAR BB| Open rates'!X6*0.87*0.9+25</f>
        <v>31893.100000000002</v>
      </c>
      <c r="AC6" s="57">
        <f>'BAR BB| Open rates'!Y6*0.87*0.9+25</f>
        <v>13022.800000000001</v>
      </c>
      <c r="AD6" s="57">
        <f>'BAR BB| Open rates'!Z6*0.87*0.9+25</f>
        <v>13022.800000000001</v>
      </c>
      <c r="AE6" s="57">
        <f>'BAR BB| Open rates'!AA6*0.87*0.9+25</f>
        <v>21792.400000000001</v>
      </c>
      <c r="AF6" s="57">
        <f>'BAR BB| Open rates'!AB6*0.87*0.9+25</f>
        <v>24924.400000000001</v>
      </c>
      <c r="AG6" s="57">
        <f>'BAR BB| Open rates'!AC6*0.87*0.9+25</f>
        <v>21792.400000000001</v>
      </c>
      <c r="AH6" s="57">
        <f>'BAR BB| Open rates'!AD6*0.87*0.9+25</f>
        <v>24924.400000000001</v>
      </c>
      <c r="AI6" s="57">
        <f>'BAR BB| Open rates'!AE6*0.87*0.9+25</f>
        <v>21792.400000000001</v>
      </c>
      <c r="AJ6" s="57">
        <f>'BAR BB| Open rates'!AF6*0.87*0.9+25</f>
        <v>24924.400000000001</v>
      </c>
      <c r="AK6" s="57">
        <f>'BAR BB| Open rates'!AG6*0.87*0.9+25</f>
        <v>21792.400000000001</v>
      </c>
      <c r="AL6" s="57">
        <f>'BAR BB| Open rates'!AH6*0.87*0.9+25</f>
        <v>24924.400000000001</v>
      </c>
      <c r="AM6" s="57">
        <f>'BAR BB| Open rates'!AI6*0.87*0.9+25</f>
        <v>21792.400000000001</v>
      </c>
      <c r="AN6" s="57">
        <f>'BAR BB| Open rates'!AJ6*0.87*0.9+25</f>
        <v>23358.400000000001</v>
      </c>
      <c r="AO6" s="57">
        <f>'BAR BB| Open rates'!AK6*0.87*0.9+25</f>
        <v>23358.400000000001</v>
      </c>
      <c r="AP6" s="57">
        <f>'BAR BB| Open rates'!AL6*0.87*0.9+25</f>
        <v>20226.400000000001</v>
      </c>
      <c r="AQ6" s="57">
        <f>'BAR BB| Open rates'!AM6*0.87*0.9+25</f>
        <v>23358.400000000001</v>
      </c>
      <c r="AR6" s="57">
        <f>'BAR BB| Open rates'!AN6*0.87*0.9+25</f>
        <v>20226.400000000001</v>
      </c>
      <c r="AS6" s="57">
        <f>'BAR BB| Open rates'!AO6*0.87*0.9+25</f>
        <v>23358.400000000001</v>
      </c>
      <c r="AT6" s="57">
        <f>'BAR BB| Open rates'!AP6*0.87*0.9+25</f>
        <v>20226.400000000001</v>
      </c>
      <c r="AU6" s="57">
        <f>'BAR BB| Open rates'!AQ6*0.87*0.9+25</f>
        <v>14745.4</v>
      </c>
      <c r="AV6" s="57">
        <f>'BAR BB| Open rates'!AR6*0.87*0.9+25</f>
        <v>16311.4</v>
      </c>
      <c r="AW6" s="57">
        <f>'BAR BB| Open rates'!AS6*0.87*0.9+25</f>
        <v>14745.4</v>
      </c>
      <c r="AX6" s="57">
        <f>'BAR BB| Open rates'!AT6*0.87*0.9+25</f>
        <v>16311.4</v>
      </c>
      <c r="AY6" s="57">
        <f>'BAR BB| Open rates'!AU6*0.87*0.9+25</f>
        <v>14745.4</v>
      </c>
      <c r="AZ6" s="57">
        <f>'BAR BB| Open rates'!AV6*0.87*0.9+25</f>
        <v>16311.4</v>
      </c>
      <c r="BA6" s="57">
        <f>'BAR BB| Open rates'!AW6*0.87*0.9+25</f>
        <v>14745.4</v>
      </c>
      <c r="BB6" s="57">
        <f>'BAR BB| Open rates'!AX6*0.87*0.9+25</f>
        <v>16311.4</v>
      </c>
      <c r="BC6" s="57">
        <f>'BAR BB| Open rates'!AY6*0.87*0.9+25</f>
        <v>14745.4</v>
      </c>
    </row>
    <row r="7" spans="1:55" s="36" customFormat="1" ht="12" customHeight="1" x14ac:dyDescent="0.2">
      <c r="A7" s="183">
        <v>2</v>
      </c>
      <c r="B7" s="57" t="e">
        <f>'BAR BB| Open rates'!#REF!*0.87*0.9+25</f>
        <v>#REF!</v>
      </c>
      <c r="C7" s="57" t="e">
        <f>'BAR BB| Open rates'!#REF!*0.87*0.9+25</f>
        <v>#REF!</v>
      </c>
      <c r="D7" s="57" t="e">
        <f>'BAR BB| Open rates'!#REF!*0.87*0.9+25</f>
        <v>#REF!</v>
      </c>
      <c r="E7" s="57" t="e">
        <f>'BAR BB| Open rates'!#REF!*0.87*0.9+25</f>
        <v>#REF!</v>
      </c>
      <c r="F7" s="57">
        <f>'BAR BB| Open rates'!B7*0.87*0.9+25</f>
        <v>11300.2</v>
      </c>
      <c r="G7" s="57">
        <f>'BAR BB| Open rates'!C7*0.87*0.9+25</f>
        <v>11300.2</v>
      </c>
      <c r="H7" s="57">
        <f>'BAR BB| Open rates'!D7*0.87*0.9+25</f>
        <v>11300.2</v>
      </c>
      <c r="I7" s="57">
        <f>'BAR BB| Open rates'!E7*0.87*0.9+25</f>
        <v>25315.9</v>
      </c>
      <c r="J7" s="57">
        <f>'BAR BB| Open rates'!F7*0.87*0.9+25</f>
        <v>19051.900000000001</v>
      </c>
      <c r="K7" s="57">
        <f>'BAR BB| Open rates'!G7*0.87*0.9+25</f>
        <v>16702.900000000001</v>
      </c>
      <c r="L7" s="57">
        <f>'BAR BB| Open rates'!H7*0.87*0.9+25</f>
        <v>19051.900000000001</v>
      </c>
      <c r="M7" s="57">
        <f>'BAR BB| Open rates'!I7*0.87*0.9+25</f>
        <v>16702.900000000001</v>
      </c>
      <c r="N7" s="57">
        <f>'BAR BB| Open rates'!J7*0.87*0.9+25</f>
        <v>13649.2</v>
      </c>
      <c r="O7" s="57">
        <f>'BAR BB| Open rates'!K7*0.87*0.9+25</f>
        <v>13649.2</v>
      </c>
      <c r="P7" s="57">
        <f>'BAR BB| Open rates'!L7*0.87*0.9+25</f>
        <v>13649.2</v>
      </c>
      <c r="Q7" s="57">
        <f>'BAR BB| Open rates'!M7*0.87*0.9+25</f>
        <v>16702.900000000001</v>
      </c>
      <c r="R7" s="57">
        <f>'BAR BB| Open rates'!N7*0.87*0.9+25</f>
        <v>14980.300000000001</v>
      </c>
      <c r="S7" s="57">
        <f>'BAR BB| Open rates'!O7*0.87*0.9+25</f>
        <v>16702.900000000001</v>
      </c>
      <c r="T7" s="57">
        <f>'BAR BB| Open rates'!P7*0.87*0.9+25</f>
        <v>16702.900000000001</v>
      </c>
      <c r="U7" s="57">
        <f>'BAR BB| Open rates'!Q7*0.87*0.9+25</f>
        <v>18268.900000000001</v>
      </c>
      <c r="V7" s="57">
        <f>'BAR BB| Open rates'!R7*0.87*0.9+25</f>
        <v>16702.900000000001</v>
      </c>
      <c r="W7" s="57">
        <f>'BAR BB| Open rates'!S7*0.87*0.9+25</f>
        <v>18268.900000000001</v>
      </c>
      <c r="X7" s="57">
        <f>'BAR BB| Open rates'!T7*0.87*0.9+25</f>
        <v>16702.900000000001</v>
      </c>
      <c r="Y7" s="57">
        <f>'BAR BB| Open rates'!U7*0.87*0.9+25</f>
        <v>14980.300000000001</v>
      </c>
      <c r="Z7" s="57">
        <f>'BAR BB| Open rates'!V7*0.87*0.9+25</f>
        <v>33850.6</v>
      </c>
      <c r="AA7" s="57">
        <f>'BAR BB| Open rates'!W7*0.87*0.9+25</f>
        <v>39331.599999999999</v>
      </c>
      <c r="AB7" s="57">
        <f>'BAR BB| Open rates'!X7*0.87*0.9+25</f>
        <v>33850.6</v>
      </c>
      <c r="AC7" s="57">
        <f>'BAR BB| Open rates'!Y7*0.87*0.9+25</f>
        <v>14980.300000000001</v>
      </c>
      <c r="AD7" s="57">
        <f>'BAR BB| Open rates'!Z7*0.87*0.9+25</f>
        <v>14980.300000000001</v>
      </c>
      <c r="AE7" s="57">
        <f>'BAR BB| Open rates'!AA7*0.87*0.9+25</f>
        <v>23749.9</v>
      </c>
      <c r="AF7" s="57">
        <f>'BAR BB| Open rates'!AB7*0.87*0.9+25</f>
        <v>26881.9</v>
      </c>
      <c r="AG7" s="57">
        <f>'BAR BB| Open rates'!AC7*0.87*0.9+25</f>
        <v>23749.9</v>
      </c>
      <c r="AH7" s="57">
        <f>'BAR BB| Open rates'!AD7*0.87*0.9+25</f>
        <v>26881.9</v>
      </c>
      <c r="AI7" s="57">
        <f>'BAR BB| Open rates'!AE7*0.87*0.9+25</f>
        <v>23749.9</v>
      </c>
      <c r="AJ7" s="57">
        <f>'BAR BB| Open rates'!AF7*0.87*0.9+25</f>
        <v>26881.9</v>
      </c>
      <c r="AK7" s="57">
        <f>'BAR BB| Open rates'!AG7*0.87*0.9+25</f>
        <v>23749.9</v>
      </c>
      <c r="AL7" s="57">
        <f>'BAR BB| Open rates'!AH7*0.87*0.9+25</f>
        <v>26881.9</v>
      </c>
      <c r="AM7" s="57">
        <f>'BAR BB| Open rates'!AI7*0.87*0.9+25</f>
        <v>23749.9</v>
      </c>
      <c r="AN7" s="57">
        <f>'BAR BB| Open rates'!AJ7*0.87*0.9+25</f>
        <v>25315.9</v>
      </c>
      <c r="AO7" s="57">
        <f>'BAR BB| Open rates'!AK7*0.87*0.9+25</f>
        <v>25315.9</v>
      </c>
      <c r="AP7" s="57">
        <f>'BAR BB| Open rates'!AL7*0.87*0.9+25</f>
        <v>22183.9</v>
      </c>
      <c r="AQ7" s="57">
        <f>'BAR BB| Open rates'!AM7*0.87*0.9+25</f>
        <v>25315.9</v>
      </c>
      <c r="AR7" s="57">
        <f>'BAR BB| Open rates'!AN7*0.87*0.9+25</f>
        <v>22183.9</v>
      </c>
      <c r="AS7" s="57">
        <f>'BAR BB| Open rates'!AO7*0.87*0.9+25</f>
        <v>25315.9</v>
      </c>
      <c r="AT7" s="57">
        <f>'BAR BB| Open rates'!AP7*0.87*0.9+25</f>
        <v>22183.9</v>
      </c>
      <c r="AU7" s="57">
        <f>'BAR BB| Open rates'!AQ7*0.87*0.9+25</f>
        <v>16702.900000000001</v>
      </c>
      <c r="AV7" s="57">
        <f>'BAR BB| Open rates'!AR7*0.87*0.9+25</f>
        <v>18268.900000000001</v>
      </c>
      <c r="AW7" s="57">
        <f>'BAR BB| Open rates'!AS7*0.87*0.9+25</f>
        <v>16702.900000000001</v>
      </c>
      <c r="AX7" s="57">
        <f>'BAR BB| Open rates'!AT7*0.87*0.9+25</f>
        <v>18268.900000000001</v>
      </c>
      <c r="AY7" s="57">
        <f>'BAR BB| Open rates'!AU7*0.87*0.9+25</f>
        <v>16702.900000000001</v>
      </c>
      <c r="AZ7" s="57">
        <f>'BAR BB| Open rates'!AV7*0.87*0.9+25</f>
        <v>18268.900000000001</v>
      </c>
      <c r="BA7" s="57">
        <f>'BAR BB| Open rates'!AW7*0.87*0.9+25</f>
        <v>16702.900000000001</v>
      </c>
      <c r="BB7" s="57">
        <f>'BAR BB| Open rates'!AX7*0.87*0.9+25</f>
        <v>18268.900000000001</v>
      </c>
      <c r="BC7" s="57">
        <f>'BAR BB| Open rates'!AY7*0.87*0.9+25</f>
        <v>16702.900000000001</v>
      </c>
    </row>
    <row r="8" spans="1:55"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row>
    <row r="9" spans="1:55" s="36" customFormat="1" ht="12" customHeight="1" x14ac:dyDescent="0.2">
      <c r="A9" s="237">
        <v>1</v>
      </c>
      <c r="B9" s="57" t="e">
        <f>'BAR BB| Open rates'!#REF!*0.87*0.9+25</f>
        <v>#REF!</v>
      </c>
      <c r="C9" s="57" t="e">
        <f>'BAR BB| Open rates'!#REF!*0.87*0.9+25</f>
        <v>#REF!</v>
      </c>
      <c r="D9" s="57" t="e">
        <f>'BAR BB| Open rates'!#REF!*0.87*0.9+25</f>
        <v>#REF!</v>
      </c>
      <c r="E9" s="57" t="e">
        <f>'BAR BB| Open rates'!#REF!*0.87*0.9+25</f>
        <v>#REF!</v>
      </c>
      <c r="F9" s="57">
        <f>'BAR BB| Open rates'!B9*0.87*0.9+25</f>
        <v>11691.7</v>
      </c>
      <c r="G9" s="57">
        <f>'BAR BB| Open rates'!C9*0.87*0.9+25</f>
        <v>11691.7</v>
      </c>
      <c r="H9" s="57">
        <f>'BAR BB| Open rates'!D9*0.87*0.9+25</f>
        <v>11691.7</v>
      </c>
      <c r="I9" s="57">
        <f>'BAR BB| Open rates'!E9*0.87*0.9+25</f>
        <v>25707.4</v>
      </c>
      <c r="J9" s="57">
        <f>'BAR BB| Open rates'!F9*0.87*0.9+25</f>
        <v>19443.400000000001</v>
      </c>
      <c r="K9" s="57">
        <f>'BAR BB| Open rates'!G9*0.87*0.9+25</f>
        <v>17094.400000000001</v>
      </c>
      <c r="L9" s="57">
        <f>'BAR BB| Open rates'!H9*0.87*0.9+25</f>
        <v>19443.400000000001</v>
      </c>
      <c r="M9" s="57">
        <f>'BAR BB| Open rates'!I9*0.87*0.9+25</f>
        <v>17094.400000000001</v>
      </c>
      <c r="N9" s="57">
        <f>'BAR BB| Open rates'!J9*0.87*0.9+25</f>
        <v>14040.7</v>
      </c>
      <c r="O9" s="57">
        <f>'BAR BB| Open rates'!K9*0.87*0.9+25</f>
        <v>14040.7</v>
      </c>
      <c r="P9" s="57">
        <f>'BAR BB| Open rates'!L9*0.87*0.9+25</f>
        <v>14040.7</v>
      </c>
      <c r="Q9" s="57">
        <f>'BAR BB| Open rates'!M9*0.87*0.9+25</f>
        <v>17094.400000000001</v>
      </c>
      <c r="R9" s="57">
        <f>'BAR BB| Open rates'!N9*0.87*0.9+25</f>
        <v>15371.800000000001</v>
      </c>
      <c r="S9" s="57">
        <f>'BAR BB| Open rates'!O9*0.87*0.9+25</f>
        <v>17094.400000000001</v>
      </c>
      <c r="T9" s="57">
        <f>'BAR BB| Open rates'!P9*0.87*0.9+25</f>
        <v>17094.400000000001</v>
      </c>
      <c r="U9" s="57">
        <f>'BAR BB| Open rates'!Q9*0.87*0.9+25</f>
        <v>18660.400000000001</v>
      </c>
      <c r="V9" s="57">
        <f>'BAR BB| Open rates'!R9*0.87*0.9+25</f>
        <v>17094.400000000001</v>
      </c>
      <c r="W9" s="57">
        <f>'BAR BB| Open rates'!S9*0.87*0.9+25</f>
        <v>18660.400000000001</v>
      </c>
      <c r="X9" s="57">
        <f>'BAR BB| Open rates'!T9*0.87*0.9+25</f>
        <v>17094.400000000001</v>
      </c>
      <c r="Y9" s="57">
        <f>'BAR BB| Open rates'!U9*0.87*0.9+25</f>
        <v>15371.800000000001</v>
      </c>
      <c r="Z9" s="57">
        <f>'BAR BB| Open rates'!V9*0.87*0.9+25</f>
        <v>34242.1</v>
      </c>
      <c r="AA9" s="57">
        <f>'BAR BB| Open rates'!W9*0.87*0.9+25</f>
        <v>39723.1</v>
      </c>
      <c r="AB9" s="57">
        <f>'BAR BB| Open rates'!X9*0.87*0.9+25</f>
        <v>34242.1</v>
      </c>
      <c r="AC9" s="57">
        <f>'BAR BB| Open rates'!Y9*0.87*0.9+25</f>
        <v>15371.800000000001</v>
      </c>
      <c r="AD9" s="57">
        <f>'BAR BB| Open rates'!Z9*0.87*0.9+25</f>
        <v>15371.800000000001</v>
      </c>
      <c r="AE9" s="57">
        <f>'BAR BB| Open rates'!AA9*0.87*0.9+25</f>
        <v>24141.4</v>
      </c>
      <c r="AF9" s="57">
        <f>'BAR BB| Open rates'!AB9*0.87*0.9+25</f>
        <v>27273.4</v>
      </c>
      <c r="AG9" s="57">
        <f>'BAR BB| Open rates'!AC9*0.87*0.9+25</f>
        <v>24141.4</v>
      </c>
      <c r="AH9" s="57">
        <f>'BAR BB| Open rates'!AD9*0.87*0.9+25</f>
        <v>27273.4</v>
      </c>
      <c r="AI9" s="57">
        <f>'BAR BB| Open rates'!AE9*0.87*0.9+25</f>
        <v>24141.4</v>
      </c>
      <c r="AJ9" s="57">
        <f>'BAR BB| Open rates'!AF9*0.87*0.9+25</f>
        <v>27273.4</v>
      </c>
      <c r="AK9" s="57">
        <f>'BAR BB| Open rates'!AG9*0.87*0.9+25</f>
        <v>24141.4</v>
      </c>
      <c r="AL9" s="57">
        <f>'BAR BB| Open rates'!AH9*0.87*0.9+25</f>
        <v>27273.4</v>
      </c>
      <c r="AM9" s="57">
        <f>'BAR BB| Open rates'!AI9*0.87*0.9+25</f>
        <v>24141.4</v>
      </c>
      <c r="AN9" s="57">
        <f>'BAR BB| Open rates'!AJ9*0.87*0.9+25</f>
        <v>25707.4</v>
      </c>
      <c r="AO9" s="57">
        <f>'BAR BB| Open rates'!AK9*0.87*0.9+25</f>
        <v>25707.4</v>
      </c>
      <c r="AP9" s="57">
        <f>'BAR BB| Open rates'!AL9*0.87*0.9+25</f>
        <v>22575.4</v>
      </c>
      <c r="AQ9" s="57">
        <f>'BAR BB| Open rates'!AM9*0.87*0.9+25</f>
        <v>25707.4</v>
      </c>
      <c r="AR9" s="57">
        <f>'BAR BB| Open rates'!AN9*0.87*0.9+25</f>
        <v>22575.4</v>
      </c>
      <c r="AS9" s="57">
        <f>'BAR BB| Open rates'!AO9*0.87*0.9+25</f>
        <v>25707.4</v>
      </c>
      <c r="AT9" s="57">
        <f>'BAR BB| Open rates'!AP9*0.87*0.9+25</f>
        <v>22575.4</v>
      </c>
      <c r="AU9" s="57">
        <f>'BAR BB| Open rates'!AQ9*0.87*0.9+25</f>
        <v>17094.400000000001</v>
      </c>
      <c r="AV9" s="57">
        <f>'BAR BB| Open rates'!AR9*0.87*0.9+25</f>
        <v>18660.400000000001</v>
      </c>
      <c r="AW9" s="57">
        <f>'BAR BB| Open rates'!AS9*0.87*0.9+25</f>
        <v>17094.400000000001</v>
      </c>
      <c r="AX9" s="57">
        <f>'BAR BB| Open rates'!AT9*0.87*0.9+25</f>
        <v>18660.400000000001</v>
      </c>
      <c r="AY9" s="57">
        <f>'BAR BB| Open rates'!AU9*0.87*0.9+25</f>
        <v>17094.400000000001</v>
      </c>
      <c r="AZ9" s="57">
        <f>'BAR BB| Open rates'!AV9*0.87*0.9+25</f>
        <v>18660.400000000001</v>
      </c>
      <c r="BA9" s="57">
        <f>'BAR BB| Open rates'!AW9*0.87*0.9+25</f>
        <v>17094.400000000001</v>
      </c>
      <c r="BB9" s="57">
        <f>'BAR BB| Open rates'!AX9*0.87*0.9+25</f>
        <v>18660.400000000001</v>
      </c>
      <c r="BC9" s="57">
        <f>'BAR BB| Open rates'!AY9*0.87*0.9+25</f>
        <v>17094.400000000001</v>
      </c>
    </row>
    <row r="10" spans="1:55" s="36" customFormat="1" ht="12" customHeight="1" x14ac:dyDescent="0.2">
      <c r="A10" s="237">
        <v>2</v>
      </c>
      <c r="B10" s="57" t="e">
        <f>'BAR BB| Open rates'!#REF!*0.87*0.9+25</f>
        <v>#REF!</v>
      </c>
      <c r="C10" s="57" t="e">
        <f>'BAR BB| Open rates'!#REF!*0.87*0.9+25</f>
        <v>#REF!</v>
      </c>
      <c r="D10" s="57" t="e">
        <f>'BAR BB| Open rates'!#REF!*0.87*0.9+25</f>
        <v>#REF!</v>
      </c>
      <c r="E10" s="57" t="e">
        <f>'BAR BB| Open rates'!#REF!*0.87*0.9+25</f>
        <v>#REF!</v>
      </c>
      <c r="F10" s="57">
        <f>'BAR BB| Open rates'!B10*0.87*0.9+25</f>
        <v>13649.2</v>
      </c>
      <c r="G10" s="57">
        <f>'BAR BB| Open rates'!C10*0.87*0.9+25</f>
        <v>13649.2</v>
      </c>
      <c r="H10" s="57">
        <f>'BAR BB| Open rates'!D10*0.87*0.9+25</f>
        <v>13649.2</v>
      </c>
      <c r="I10" s="57">
        <f>'BAR BB| Open rates'!E10*0.87*0.9+25</f>
        <v>27664.9</v>
      </c>
      <c r="J10" s="57">
        <f>'BAR BB| Open rates'!F10*0.87*0.9+25</f>
        <v>21400.9</v>
      </c>
      <c r="K10" s="57">
        <f>'BAR BB| Open rates'!G10*0.87*0.9+25</f>
        <v>19051.900000000001</v>
      </c>
      <c r="L10" s="57">
        <f>'BAR BB| Open rates'!H10*0.87*0.9+25</f>
        <v>21400.9</v>
      </c>
      <c r="M10" s="57">
        <f>'BAR BB| Open rates'!I10*0.87*0.9+25</f>
        <v>19051.900000000001</v>
      </c>
      <c r="N10" s="57">
        <f>'BAR BB| Open rates'!J10*0.87*0.9+25</f>
        <v>15998.2</v>
      </c>
      <c r="O10" s="57">
        <f>'BAR BB| Open rates'!K10*0.87*0.9+25</f>
        <v>15998.2</v>
      </c>
      <c r="P10" s="57">
        <f>'BAR BB| Open rates'!L10*0.87*0.9+25</f>
        <v>15998.2</v>
      </c>
      <c r="Q10" s="57">
        <f>'BAR BB| Open rates'!M10*0.87*0.9+25</f>
        <v>19051.900000000001</v>
      </c>
      <c r="R10" s="57">
        <f>'BAR BB| Open rates'!N10*0.87*0.9+25</f>
        <v>17329.3</v>
      </c>
      <c r="S10" s="57">
        <f>'BAR BB| Open rates'!O10*0.87*0.9+25</f>
        <v>19051.900000000001</v>
      </c>
      <c r="T10" s="57">
        <f>'BAR BB| Open rates'!P10*0.87*0.9+25</f>
        <v>19051.900000000001</v>
      </c>
      <c r="U10" s="57">
        <f>'BAR BB| Open rates'!Q10*0.87*0.9+25</f>
        <v>20617.900000000001</v>
      </c>
      <c r="V10" s="57">
        <f>'BAR BB| Open rates'!R10*0.87*0.9+25</f>
        <v>19051.900000000001</v>
      </c>
      <c r="W10" s="57">
        <f>'BAR BB| Open rates'!S10*0.87*0.9+25</f>
        <v>20617.900000000001</v>
      </c>
      <c r="X10" s="57">
        <f>'BAR BB| Open rates'!T10*0.87*0.9+25</f>
        <v>19051.900000000001</v>
      </c>
      <c r="Y10" s="57">
        <f>'BAR BB| Open rates'!U10*0.87*0.9+25</f>
        <v>17329.3</v>
      </c>
      <c r="Z10" s="57">
        <f>'BAR BB| Open rates'!V10*0.87*0.9+25</f>
        <v>36199.599999999999</v>
      </c>
      <c r="AA10" s="57">
        <f>'BAR BB| Open rates'!W10*0.87*0.9+25</f>
        <v>41680.6</v>
      </c>
      <c r="AB10" s="57">
        <f>'BAR BB| Open rates'!X10*0.87*0.9+25</f>
        <v>36199.599999999999</v>
      </c>
      <c r="AC10" s="57">
        <f>'BAR BB| Open rates'!Y10*0.87*0.9+25</f>
        <v>17329.3</v>
      </c>
      <c r="AD10" s="57">
        <f>'BAR BB| Open rates'!Z10*0.87*0.9+25</f>
        <v>17329.3</v>
      </c>
      <c r="AE10" s="57">
        <f>'BAR BB| Open rates'!AA10*0.87*0.9+25</f>
        <v>26098.9</v>
      </c>
      <c r="AF10" s="57">
        <f>'BAR BB| Open rates'!AB10*0.87*0.9+25</f>
        <v>29230.9</v>
      </c>
      <c r="AG10" s="57">
        <f>'BAR BB| Open rates'!AC10*0.87*0.9+25</f>
        <v>26098.9</v>
      </c>
      <c r="AH10" s="57">
        <f>'BAR BB| Open rates'!AD10*0.87*0.9+25</f>
        <v>29230.9</v>
      </c>
      <c r="AI10" s="57">
        <f>'BAR BB| Open rates'!AE10*0.87*0.9+25</f>
        <v>26098.9</v>
      </c>
      <c r="AJ10" s="57">
        <f>'BAR BB| Open rates'!AF10*0.87*0.9+25</f>
        <v>29230.9</v>
      </c>
      <c r="AK10" s="57">
        <f>'BAR BB| Open rates'!AG10*0.87*0.9+25</f>
        <v>26098.9</v>
      </c>
      <c r="AL10" s="57">
        <f>'BAR BB| Open rates'!AH10*0.87*0.9+25</f>
        <v>29230.9</v>
      </c>
      <c r="AM10" s="57">
        <f>'BAR BB| Open rates'!AI10*0.87*0.9+25</f>
        <v>26098.9</v>
      </c>
      <c r="AN10" s="57">
        <f>'BAR BB| Open rates'!AJ10*0.87*0.9+25</f>
        <v>27664.9</v>
      </c>
      <c r="AO10" s="57">
        <f>'BAR BB| Open rates'!AK10*0.87*0.9+25</f>
        <v>27664.9</v>
      </c>
      <c r="AP10" s="57">
        <f>'BAR BB| Open rates'!AL10*0.87*0.9+25</f>
        <v>24532.9</v>
      </c>
      <c r="AQ10" s="57">
        <f>'BAR BB| Open rates'!AM10*0.87*0.9+25</f>
        <v>27664.9</v>
      </c>
      <c r="AR10" s="57">
        <f>'BAR BB| Open rates'!AN10*0.87*0.9+25</f>
        <v>24532.9</v>
      </c>
      <c r="AS10" s="57">
        <f>'BAR BB| Open rates'!AO10*0.87*0.9+25</f>
        <v>27664.9</v>
      </c>
      <c r="AT10" s="57">
        <f>'BAR BB| Open rates'!AP10*0.87*0.9+25</f>
        <v>24532.9</v>
      </c>
      <c r="AU10" s="57">
        <f>'BAR BB| Open rates'!AQ10*0.87*0.9+25</f>
        <v>19051.900000000001</v>
      </c>
      <c r="AV10" s="57">
        <f>'BAR BB| Open rates'!AR10*0.87*0.9+25</f>
        <v>20617.900000000001</v>
      </c>
      <c r="AW10" s="57">
        <f>'BAR BB| Open rates'!AS10*0.87*0.9+25</f>
        <v>19051.900000000001</v>
      </c>
      <c r="AX10" s="57">
        <f>'BAR BB| Open rates'!AT10*0.87*0.9+25</f>
        <v>20617.900000000001</v>
      </c>
      <c r="AY10" s="57">
        <f>'BAR BB| Open rates'!AU10*0.87*0.9+25</f>
        <v>19051.900000000001</v>
      </c>
      <c r="AZ10" s="57">
        <f>'BAR BB| Open rates'!AV10*0.87*0.9+25</f>
        <v>20617.900000000001</v>
      </c>
      <c r="BA10" s="57">
        <f>'BAR BB| Open rates'!AW10*0.87*0.9+25</f>
        <v>19051.900000000001</v>
      </c>
      <c r="BB10" s="57">
        <f>'BAR BB| Open rates'!AX10*0.87*0.9+25</f>
        <v>20617.900000000001</v>
      </c>
      <c r="BC10" s="57">
        <f>'BAR BB| Open rates'!AY10*0.87*0.9+25</f>
        <v>19051.900000000001</v>
      </c>
    </row>
    <row r="11" spans="1:55"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row>
    <row r="12" spans="1:55" s="36" customFormat="1" ht="12" customHeight="1" x14ac:dyDescent="0.2">
      <c r="A12" s="237">
        <v>1</v>
      </c>
      <c r="B12" s="57" t="e">
        <f>'BAR BB| Open rates'!#REF!*0.87*0.9+25</f>
        <v>#REF!</v>
      </c>
      <c r="C12" s="57" t="e">
        <f>'BAR BB| Open rates'!#REF!*0.87*0.9+25</f>
        <v>#REF!</v>
      </c>
      <c r="D12" s="57" t="e">
        <f>'BAR BB| Open rates'!#REF!*0.87*0.9+25</f>
        <v>#REF!</v>
      </c>
      <c r="E12" s="57" t="e">
        <f>'BAR BB| Open rates'!#REF!*0.87*0.9+25</f>
        <v>#REF!</v>
      </c>
      <c r="F12" s="57">
        <f>'BAR BB| Open rates'!B12*0.87*0.9+25</f>
        <v>14745.4</v>
      </c>
      <c r="G12" s="57">
        <f>'BAR BB| Open rates'!C12*0.87*0.9+25</f>
        <v>14745.4</v>
      </c>
      <c r="H12" s="57">
        <f>'BAR BB| Open rates'!D12*0.87*0.9+25</f>
        <v>14745.4</v>
      </c>
      <c r="I12" s="57">
        <f>'BAR BB| Open rates'!E12*0.87*0.9+25</f>
        <v>28761.100000000002</v>
      </c>
      <c r="J12" s="57">
        <f>'BAR BB| Open rates'!F12*0.87*0.9+25</f>
        <v>22497.100000000002</v>
      </c>
      <c r="K12" s="57">
        <f>'BAR BB| Open rates'!G12*0.87*0.9+25</f>
        <v>20148.100000000002</v>
      </c>
      <c r="L12" s="57">
        <f>'BAR BB| Open rates'!H12*0.87*0.9+25</f>
        <v>22497.100000000002</v>
      </c>
      <c r="M12" s="57">
        <f>'BAR BB| Open rates'!I12*0.87*0.9+25</f>
        <v>20148.100000000002</v>
      </c>
      <c r="N12" s="57">
        <f>'BAR BB| Open rates'!J12*0.87*0.9+25</f>
        <v>17094.400000000001</v>
      </c>
      <c r="O12" s="57">
        <f>'BAR BB| Open rates'!K12*0.87*0.9+25</f>
        <v>17094.400000000001</v>
      </c>
      <c r="P12" s="57">
        <f>'BAR BB| Open rates'!L12*0.87*0.9+25</f>
        <v>17094.400000000001</v>
      </c>
      <c r="Q12" s="57">
        <f>'BAR BB| Open rates'!M12*0.87*0.9+25</f>
        <v>20148.100000000002</v>
      </c>
      <c r="R12" s="57">
        <f>'BAR BB| Open rates'!N12*0.87*0.9+25</f>
        <v>18425.5</v>
      </c>
      <c r="S12" s="57">
        <f>'BAR BB| Open rates'!O12*0.87*0.9+25</f>
        <v>20148.100000000002</v>
      </c>
      <c r="T12" s="57">
        <f>'BAR BB| Open rates'!P12*0.87*0.9+25</f>
        <v>20148.100000000002</v>
      </c>
      <c r="U12" s="57">
        <f>'BAR BB| Open rates'!Q12*0.87*0.9+25</f>
        <v>21714.100000000002</v>
      </c>
      <c r="V12" s="57">
        <f>'BAR BB| Open rates'!R12*0.87*0.9+25</f>
        <v>20148.100000000002</v>
      </c>
      <c r="W12" s="57">
        <f>'BAR BB| Open rates'!S12*0.87*0.9+25</f>
        <v>21714.100000000002</v>
      </c>
      <c r="X12" s="57">
        <f>'BAR BB| Open rates'!T12*0.87*0.9+25</f>
        <v>20148.100000000002</v>
      </c>
      <c r="Y12" s="57">
        <f>'BAR BB| Open rates'!U12*0.87*0.9+25</f>
        <v>18425.5</v>
      </c>
      <c r="Z12" s="57">
        <f>'BAR BB| Open rates'!V12*0.87*0.9+25</f>
        <v>37295.800000000003</v>
      </c>
      <c r="AA12" s="57">
        <f>'BAR BB| Open rates'!W12*0.87*0.9+25</f>
        <v>42776.800000000003</v>
      </c>
      <c r="AB12" s="57">
        <f>'BAR BB| Open rates'!X12*0.87*0.9+25</f>
        <v>37295.800000000003</v>
      </c>
      <c r="AC12" s="57">
        <f>'BAR BB| Open rates'!Y12*0.87*0.9+25</f>
        <v>18425.5</v>
      </c>
      <c r="AD12" s="57">
        <f>'BAR BB| Open rates'!Z12*0.87*0.9+25</f>
        <v>18425.5</v>
      </c>
      <c r="AE12" s="57">
        <f>'BAR BB| Open rates'!AA12*0.87*0.9+25</f>
        <v>27195.100000000002</v>
      </c>
      <c r="AF12" s="57">
        <f>'BAR BB| Open rates'!AB12*0.87*0.9+25</f>
        <v>30327.100000000002</v>
      </c>
      <c r="AG12" s="57">
        <f>'BAR BB| Open rates'!AC12*0.87*0.9+25</f>
        <v>27195.100000000002</v>
      </c>
      <c r="AH12" s="57">
        <f>'BAR BB| Open rates'!AD12*0.87*0.9+25</f>
        <v>30327.100000000002</v>
      </c>
      <c r="AI12" s="57">
        <f>'BAR BB| Open rates'!AE12*0.87*0.9+25</f>
        <v>27195.100000000002</v>
      </c>
      <c r="AJ12" s="57">
        <f>'BAR BB| Open rates'!AF12*0.87*0.9+25</f>
        <v>30327.100000000002</v>
      </c>
      <c r="AK12" s="57">
        <f>'BAR BB| Open rates'!AG12*0.87*0.9+25</f>
        <v>27195.100000000002</v>
      </c>
      <c r="AL12" s="57">
        <f>'BAR BB| Open rates'!AH12*0.87*0.9+25</f>
        <v>30327.100000000002</v>
      </c>
      <c r="AM12" s="57">
        <f>'BAR BB| Open rates'!AI12*0.87*0.9+25</f>
        <v>27195.100000000002</v>
      </c>
      <c r="AN12" s="57">
        <f>'BAR BB| Open rates'!AJ12*0.87*0.9+25</f>
        <v>28761.100000000002</v>
      </c>
      <c r="AO12" s="57">
        <f>'BAR BB| Open rates'!AK12*0.87*0.9+25</f>
        <v>28761.100000000002</v>
      </c>
      <c r="AP12" s="57">
        <f>'BAR BB| Open rates'!AL12*0.87*0.9+25</f>
        <v>25629.100000000002</v>
      </c>
      <c r="AQ12" s="57">
        <f>'BAR BB| Open rates'!AM12*0.87*0.9+25</f>
        <v>28761.100000000002</v>
      </c>
      <c r="AR12" s="57">
        <f>'BAR BB| Open rates'!AN12*0.87*0.9+25</f>
        <v>25629.100000000002</v>
      </c>
      <c r="AS12" s="57">
        <f>'BAR BB| Open rates'!AO12*0.87*0.9+25</f>
        <v>28761.100000000002</v>
      </c>
      <c r="AT12" s="57">
        <f>'BAR BB| Open rates'!AP12*0.87*0.9+25</f>
        <v>25629.100000000002</v>
      </c>
      <c r="AU12" s="57">
        <f>'BAR BB| Open rates'!AQ12*0.87*0.9+25</f>
        <v>20148.100000000002</v>
      </c>
      <c r="AV12" s="57">
        <f>'BAR BB| Open rates'!AR12*0.87*0.9+25</f>
        <v>21714.100000000002</v>
      </c>
      <c r="AW12" s="57">
        <f>'BAR BB| Open rates'!AS12*0.87*0.9+25</f>
        <v>20148.100000000002</v>
      </c>
      <c r="AX12" s="57">
        <f>'BAR BB| Open rates'!AT12*0.87*0.9+25</f>
        <v>21714.100000000002</v>
      </c>
      <c r="AY12" s="57">
        <f>'BAR BB| Open rates'!AU12*0.87*0.9+25</f>
        <v>20148.100000000002</v>
      </c>
      <c r="AZ12" s="57">
        <f>'BAR BB| Open rates'!AV12*0.87*0.9+25</f>
        <v>21714.100000000002</v>
      </c>
      <c r="BA12" s="57">
        <f>'BAR BB| Open rates'!AW12*0.87*0.9+25</f>
        <v>20148.100000000002</v>
      </c>
      <c r="BB12" s="57">
        <f>'BAR BB| Open rates'!AX12*0.87*0.9+25</f>
        <v>21714.100000000002</v>
      </c>
      <c r="BC12" s="57">
        <f>'BAR BB| Open rates'!AY12*0.87*0.9+25</f>
        <v>20148.100000000002</v>
      </c>
    </row>
    <row r="13" spans="1:55" s="36" customFormat="1" ht="12" customHeight="1" x14ac:dyDescent="0.2">
      <c r="A13" s="237">
        <v>2</v>
      </c>
      <c r="B13" s="57" t="e">
        <f>'BAR BB| Open rates'!#REF!*0.87*0.9+25</f>
        <v>#REF!</v>
      </c>
      <c r="C13" s="57" t="e">
        <f>'BAR BB| Open rates'!#REF!*0.87*0.9+25</f>
        <v>#REF!</v>
      </c>
      <c r="D13" s="57" t="e">
        <f>'BAR BB| Open rates'!#REF!*0.87*0.9+25</f>
        <v>#REF!</v>
      </c>
      <c r="E13" s="57" t="e">
        <f>'BAR BB| Open rates'!#REF!*0.87*0.9+25</f>
        <v>#REF!</v>
      </c>
      <c r="F13" s="57">
        <f>'BAR BB| Open rates'!B13*0.87*0.9+25</f>
        <v>16702.900000000001</v>
      </c>
      <c r="G13" s="57">
        <f>'BAR BB| Open rates'!C13*0.87*0.9+25</f>
        <v>16702.900000000001</v>
      </c>
      <c r="H13" s="57">
        <f>'BAR BB| Open rates'!D13*0.87*0.9+25</f>
        <v>16702.900000000001</v>
      </c>
      <c r="I13" s="57">
        <f>'BAR BB| Open rates'!E13*0.87*0.9+25</f>
        <v>30718.600000000002</v>
      </c>
      <c r="J13" s="57">
        <f>'BAR BB| Open rates'!F13*0.87*0.9+25</f>
        <v>24454.600000000002</v>
      </c>
      <c r="K13" s="57">
        <f>'BAR BB| Open rates'!G13*0.87*0.9+25</f>
        <v>22105.600000000002</v>
      </c>
      <c r="L13" s="57">
        <f>'BAR BB| Open rates'!H13*0.87*0.9+25</f>
        <v>24454.600000000002</v>
      </c>
      <c r="M13" s="57">
        <f>'BAR BB| Open rates'!I13*0.87*0.9+25</f>
        <v>22105.600000000002</v>
      </c>
      <c r="N13" s="57">
        <f>'BAR BB| Open rates'!J13*0.87*0.9+25</f>
        <v>19051.900000000001</v>
      </c>
      <c r="O13" s="57">
        <f>'BAR BB| Open rates'!K13*0.87*0.9+25</f>
        <v>19051.900000000001</v>
      </c>
      <c r="P13" s="57">
        <f>'BAR BB| Open rates'!L13*0.87*0.9+25</f>
        <v>19051.900000000001</v>
      </c>
      <c r="Q13" s="57">
        <f>'BAR BB| Open rates'!M13*0.87*0.9+25</f>
        <v>22105.600000000002</v>
      </c>
      <c r="R13" s="57">
        <f>'BAR BB| Open rates'!N13*0.87*0.9+25</f>
        <v>20383</v>
      </c>
      <c r="S13" s="57">
        <f>'BAR BB| Open rates'!O13*0.87*0.9+25</f>
        <v>22105.600000000002</v>
      </c>
      <c r="T13" s="57">
        <f>'BAR BB| Open rates'!P13*0.87*0.9+25</f>
        <v>22105.600000000002</v>
      </c>
      <c r="U13" s="57">
        <f>'BAR BB| Open rates'!Q13*0.87*0.9+25</f>
        <v>23671.600000000002</v>
      </c>
      <c r="V13" s="57">
        <f>'BAR BB| Open rates'!R13*0.87*0.9+25</f>
        <v>22105.600000000002</v>
      </c>
      <c r="W13" s="57">
        <f>'BAR BB| Open rates'!S13*0.87*0.9+25</f>
        <v>23671.600000000002</v>
      </c>
      <c r="X13" s="57">
        <f>'BAR BB| Open rates'!T13*0.87*0.9+25</f>
        <v>22105.600000000002</v>
      </c>
      <c r="Y13" s="57">
        <f>'BAR BB| Open rates'!U13*0.87*0.9+25</f>
        <v>20383</v>
      </c>
      <c r="Z13" s="57">
        <f>'BAR BB| Open rates'!V13*0.87*0.9+25</f>
        <v>39253.300000000003</v>
      </c>
      <c r="AA13" s="57">
        <f>'BAR BB| Open rates'!W13*0.87*0.9+25</f>
        <v>44734.3</v>
      </c>
      <c r="AB13" s="57">
        <f>'BAR BB| Open rates'!X13*0.87*0.9+25</f>
        <v>39253.300000000003</v>
      </c>
      <c r="AC13" s="57">
        <f>'BAR BB| Open rates'!Y13*0.87*0.9+25</f>
        <v>20383</v>
      </c>
      <c r="AD13" s="57">
        <f>'BAR BB| Open rates'!Z13*0.87*0.9+25</f>
        <v>20383</v>
      </c>
      <c r="AE13" s="57">
        <f>'BAR BB| Open rates'!AA13*0.87*0.9+25</f>
        <v>29152.600000000002</v>
      </c>
      <c r="AF13" s="57">
        <f>'BAR BB| Open rates'!AB13*0.87*0.9+25</f>
        <v>32284.600000000002</v>
      </c>
      <c r="AG13" s="57">
        <f>'BAR BB| Open rates'!AC13*0.87*0.9+25</f>
        <v>29152.600000000002</v>
      </c>
      <c r="AH13" s="57">
        <f>'BAR BB| Open rates'!AD13*0.87*0.9+25</f>
        <v>32284.600000000002</v>
      </c>
      <c r="AI13" s="57">
        <f>'BAR BB| Open rates'!AE13*0.87*0.9+25</f>
        <v>29152.600000000002</v>
      </c>
      <c r="AJ13" s="57">
        <f>'BAR BB| Open rates'!AF13*0.87*0.9+25</f>
        <v>32284.600000000002</v>
      </c>
      <c r="AK13" s="57">
        <f>'BAR BB| Open rates'!AG13*0.87*0.9+25</f>
        <v>29152.600000000002</v>
      </c>
      <c r="AL13" s="57">
        <f>'BAR BB| Open rates'!AH13*0.87*0.9+25</f>
        <v>32284.600000000002</v>
      </c>
      <c r="AM13" s="57">
        <f>'BAR BB| Open rates'!AI13*0.87*0.9+25</f>
        <v>29152.600000000002</v>
      </c>
      <c r="AN13" s="57">
        <f>'BAR BB| Open rates'!AJ13*0.87*0.9+25</f>
        <v>30718.600000000002</v>
      </c>
      <c r="AO13" s="57">
        <f>'BAR BB| Open rates'!AK13*0.87*0.9+25</f>
        <v>30718.600000000002</v>
      </c>
      <c r="AP13" s="57">
        <f>'BAR BB| Open rates'!AL13*0.87*0.9+25</f>
        <v>27586.600000000002</v>
      </c>
      <c r="AQ13" s="57">
        <f>'BAR BB| Open rates'!AM13*0.87*0.9+25</f>
        <v>30718.600000000002</v>
      </c>
      <c r="AR13" s="57">
        <f>'BAR BB| Open rates'!AN13*0.87*0.9+25</f>
        <v>27586.600000000002</v>
      </c>
      <c r="AS13" s="57">
        <f>'BAR BB| Open rates'!AO13*0.87*0.9+25</f>
        <v>30718.600000000002</v>
      </c>
      <c r="AT13" s="57">
        <f>'BAR BB| Open rates'!AP13*0.87*0.9+25</f>
        <v>27586.600000000002</v>
      </c>
      <c r="AU13" s="57">
        <f>'BAR BB| Open rates'!AQ13*0.87*0.9+25</f>
        <v>22105.600000000002</v>
      </c>
      <c r="AV13" s="57">
        <f>'BAR BB| Open rates'!AR13*0.87*0.9+25</f>
        <v>23671.600000000002</v>
      </c>
      <c r="AW13" s="57">
        <f>'BAR BB| Open rates'!AS13*0.87*0.9+25</f>
        <v>22105.600000000002</v>
      </c>
      <c r="AX13" s="57">
        <f>'BAR BB| Open rates'!AT13*0.87*0.9+25</f>
        <v>23671.600000000002</v>
      </c>
      <c r="AY13" s="57">
        <f>'BAR BB| Open rates'!AU13*0.87*0.9+25</f>
        <v>22105.600000000002</v>
      </c>
      <c r="AZ13" s="57">
        <f>'BAR BB| Open rates'!AV13*0.87*0.9+25</f>
        <v>23671.600000000002</v>
      </c>
      <c r="BA13" s="57">
        <f>'BAR BB| Open rates'!AW13*0.87*0.9+25</f>
        <v>22105.600000000002</v>
      </c>
      <c r="BB13" s="57">
        <f>'BAR BB| Open rates'!AX13*0.87*0.9+25</f>
        <v>23671.600000000002</v>
      </c>
      <c r="BC13" s="57">
        <f>'BAR BB| Open rates'!AY13*0.87*0.9+25</f>
        <v>22105.600000000002</v>
      </c>
    </row>
    <row r="14" spans="1:55"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row>
    <row r="15" spans="1:55" s="36" customFormat="1" ht="12" customHeight="1" x14ac:dyDescent="0.2">
      <c r="A15" s="237">
        <v>1</v>
      </c>
      <c r="B15" s="57" t="e">
        <f>'BAR BB| Open rates'!#REF!*0.87*0.9+25</f>
        <v>#REF!</v>
      </c>
      <c r="C15" s="57" t="e">
        <f>'BAR BB| Open rates'!#REF!*0.87*0.9+25</f>
        <v>#REF!</v>
      </c>
      <c r="D15" s="57" t="e">
        <f>'BAR BB| Open rates'!#REF!*0.87*0.9+25</f>
        <v>#REF!</v>
      </c>
      <c r="E15" s="57" t="e">
        <f>'BAR BB| Open rates'!#REF!*0.87*0.9+25</f>
        <v>#REF!</v>
      </c>
      <c r="F15" s="57">
        <f>'BAR BB| Open rates'!B15*0.87*0.9+25</f>
        <v>20226.400000000001</v>
      </c>
      <c r="G15" s="57">
        <f>'BAR BB| Open rates'!C15*0.87*0.9+25</f>
        <v>20226.400000000001</v>
      </c>
      <c r="H15" s="57">
        <f>'BAR BB| Open rates'!D15*0.87*0.9+25</f>
        <v>20226.400000000001</v>
      </c>
      <c r="I15" s="57">
        <f>'BAR BB| Open rates'!E15*0.87*0.9+25</f>
        <v>34242.1</v>
      </c>
      <c r="J15" s="57">
        <f>'BAR BB| Open rates'!F15*0.87*0.9+25</f>
        <v>27978.100000000002</v>
      </c>
      <c r="K15" s="57">
        <f>'BAR BB| Open rates'!G15*0.87*0.9+25</f>
        <v>25629.100000000002</v>
      </c>
      <c r="L15" s="57">
        <f>'BAR BB| Open rates'!H15*0.87*0.9+25</f>
        <v>27978.100000000002</v>
      </c>
      <c r="M15" s="57">
        <f>'BAR BB| Open rates'!I15*0.87*0.9+25</f>
        <v>25629.100000000002</v>
      </c>
      <c r="N15" s="57">
        <f>'BAR BB| Open rates'!J15*0.87*0.9+25</f>
        <v>22575.4</v>
      </c>
      <c r="O15" s="57">
        <f>'BAR BB| Open rates'!K15*0.87*0.9+25</f>
        <v>22575.4</v>
      </c>
      <c r="P15" s="57">
        <f>'BAR BB| Open rates'!L15*0.87*0.9+25</f>
        <v>22575.4</v>
      </c>
      <c r="Q15" s="57">
        <f>'BAR BB| Open rates'!M15*0.87*0.9+25</f>
        <v>25629.100000000002</v>
      </c>
      <c r="R15" s="57">
        <f>'BAR BB| Open rates'!N15*0.87*0.9+25</f>
        <v>23906.5</v>
      </c>
      <c r="S15" s="57">
        <f>'BAR BB| Open rates'!O15*0.87*0.9+25</f>
        <v>25629.100000000002</v>
      </c>
      <c r="T15" s="57">
        <f>'BAR BB| Open rates'!P15*0.87*0.9+25</f>
        <v>25629.100000000002</v>
      </c>
      <c r="U15" s="57">
        <f>'BAR BB| Open rates'!Q15*0.87*0.9+25</f>
        <v>27195.100000000002</v>
      </c>
      <c r="V15" s="57">
        <f>'BAR BB| Open rates'!R15*0.87*0.9+25</f>
        <v>25629.100000000002</v>
      </c>
      <c r="W15" s="57">
        <f>'BAR BB| Open rates'!S15*0.87*0.9+25</f>
        <v>27195.100000000002</v>
      </c>
      <c r="X15" s="57">
        <f>'BAR BB| Open rates'!T15*0.87*0.9+25</f>
        <v>25629.100000000002</v>
      </c>
      <c r="Y15" s="57">
        <f>'BAR BB| Open rates'!U15*0.87*0.9+25</f>
        <v>23906.5</v>
      </c>
      <c r="Z15" s="57">
        <f>'BAR BB| Open rates'!V15*0.87*0.9+25</f>
        <v>42776.800000000003</v>
      </c>
      <c r="AA15" s="57">
        <f>'BAR BB| Open rates'!W15*0.87*0.9+25</f>
        <v>48257.8</v>
      </c>
      <c r="AB15" s="57">
        <f>'BAR BB| Open rates'!X15*0.87*0.9+25</f>
        <v>42776.800000000003</v>
      </c>
      <c r="AC15" s="57">
        <f>'BAR BB| Open rates'!Y15*0.87*0.9+25</f>
        <v>23906.5</v>
      </c>
      <c r="AD15" s="57">
        <f>'BAR BB| Open rates'!Z15*0.87*0.9+25</f>
        <v>23906.5</v>
      </c>
      <c r="AE15" s="57">
        <f>'BAR BB| Open rates'!AA15*0.87*0.9+25</f>
        <v>35808.1</v>
      </c>
      <c r="AF15" s="57">
        <f>'BAR BB| Open rates'!AB15*0.87*0.9+25</f>
        <v>38940.1</v>
      </c>
      <c r="AG15" s="57">
        <f>'BAR BB| Open rates'!AC15*0.87*0.9+25</f>
        <v>35808.1</v>
      </c>
      <c r="AH15" s="57">
        <f>'BAR BB| Open rates'!AD15*0.87*0.9+25</f>
        <v>38940.1</v>
      </c>
      <c r="AI15" s="57">
        <f>'BAR BB| Open rates'!AE15*0.87*0.9+25</f>
        <v>35808.1</v>
      </c>
      <c r="AJ15" s="57">
        <f>'BAR BB| Open rates'!AF15*0.87*0.9+25</f>
        <v>38940.1</v>
      </c>
      <c r="AK15" s="57">
        <f>'BAR BB| Open rates'!AG15*0.87*0.9+25</f>
        <v>35808.1</v>
      </c>
      <c r="AL15" s="57">
        <f>'BAR BB| Open rates'!AH15*0.87*0.9+25</f>
        <v>38940.1</v>
      </c>
      <c r="AM15" s="57">
        <f>'BAR BB| Open rates'!AI15*0.87*0.9+25</f>
        <v>35808.1</v>
      </c>
      <c r="AN15" s="57">
        <f>'BAR BB| Open rates'!AJ15*0.87*0.9+25</f>
        <v>37374.1</v>
      </c>
      <c r="AO15" s="57">
        <f>'BAR BB| Open rates'!AK15*0.87*0.9+25</f>
        <v>37374.1</v>
      </c>
      <c r="AP15" s="57">
        <f>'BAR BB| Open rates'!AL15*0.87*0.9+25</f>
        <v>34242.1</v>
      </c>
      <c r="AQ15" s="57">
        <f>'BAR BB| Open rates'!AM15*0.87*0.9+25</f>
        <v>37374.1</v>
      </c>
      <c r="AR15" s="57">
        <f>'BAR BB| Open rates'!AN15*0.87*0.9+25</f>
        <v>34242.1</v>
      </c>
      <c r="AS15" s="57">
        <f>'BAR BB| Open rates'!AO15*0.87*0.9+25</f>
        <v>37374.1</v>
      </c>
      <c r="AT15" s="57">
        <f>'BAR BB| Open rates'!AP15*0.87*0.9+25</f>
        <v>34242.1</v>
      </c>
      <c r="AU15" s="57">
        <f>'BAR BB| Open rates'!AQ15*0.87*0.9+25</f>
        <v>28761.100000000002</v>
      </c>
      <c r="AV15" s="57">
        <f>'BAR BB| Open rates'!AR15*0.87*0.9+25</f>
        <v>30327.100000000002</v>
      </c>
      <c r="AW15" s="57">
        <f>'BAR BB| Open rates'!AS15*0.87*0.9+25</f>
        <v>28761.100000000002</v>
      </c>
      <c r="AX15" s="57">
        <f>'BAR BB| Open rates'!AT15*0.87*0.9+25</f>
        <v>30327.100000000002</v>
      </c>
      <c r="AY15" s="57">
        <f>'BAR BB| Open rates'!AU15*0.87*0.9+25</f>
        <v>28761.100000000002</v>
      </c>
      <c r="AZ15" s="57">
        <f>'BAR BB| Open rates'!AV15*0.87*0.9+25</f>
        <v>30327.100000000002</v>
      </c>
      <c r="BA15" s="57">
        <f>'BAR BB| Open rates'!AW15*0.87*0.9+25</f>
        <v>28761.100000000002</v>
      </c>
      <c r="BB15" s="57">
        <f>'BAR BB| Open rates'!AX15*0.87*0.9+25</f>
        <v>30327.100000000002</v>
      </c>
      <c r="BC15" s="57">
        <f>'BAR BB| Open rates'!AY15*0.87*0.9+25</f>
        <v>28761.100000000002</v>
      </c>
    </row>
    <row r="16" spans="1:55" s="36" customFormat="1" ht="12" customHeight="1" x14ac:dyDescent="0.2">
      <c r="A16" s="237">
        <v>2</v>
      </c>
      <c r="B16" s="57" t="e">
        <f>'BAR BB| Open rates'!#REF!*0.87*0.9+25</f>
        <v>#REF!</v>
      </c>
      <c r="C16" s="57" t="e">
        <f>'BAR BB| Open rates'!#REF!*0.87*0.9+25</f>
        <v>#REF!</v>
      </c>
      <c r="D16" s="57" t="e">
        <f>'BAR BB| Open rates'!#REF!*0.87*0.9+25</f>
        <v>#REF!</v>
      </c>
      <c r="E16" s="57" t="e">
        <f>'BAR BB| Open rates'!#REF!*0.87*0.9+25</f>
        <v>#REF!</v>
      </c>
      <c r="F16" s="57">
        <f>'BAR BB| Open rates'!B16*0.87*0.9+25</f>
        <v>22183.9</v>
      </c>
      <c r="G16" s="57">
        <f>'BAR BB| Open rates'!C16*0.87*0.9+25</f>
        <v>22183.9</v>
      </c>
      <c r="H16" s="57">
        <f>'BAR BB| Open rates'!D16*0.87*0.9+25</f>
        <v>22183.9</v>
      </c>
      <c r="I16" s="57">
        <f>'BAR BB| Open rates'!E16*0.87*0.9+25</f>
        <v>36199.599999999999</v>
      </c>
      <c r="J16" s="57">
        <f>'BAR BB| Open rates'!F16*0.87*0.9+25</f>
        <v>29935.600000000002</v>
      </c>
      <c r="K16" s="57">
        <f>'BAR BB| Open rates'!G16*0.87*0.9+25</f>
        <v>27586.600000000002</v>
      </c>
      <c r="L16" s="57">
        <f>'BAR BB| Open rates'!H16*0.87*0.9+25</f>
        <v>29935.600000000002</v>
      </c>
      <c r="M16" s="57">
        <f>'BAR BB| Open rates'!I16*0.87*0.9+25</f>
        <v>27586.600000000002</v>
      </c>
      <c r="N16" s="57">
        <f>'BAR BB| Open rates'!J16*0.87*0.9+25</f>
        <v>24532.9</v>
      </c>
      <c r="O16" s="57">
        <f>'BAR BB| Open rates'!K16*0.87*0.9+25</f>
        <v>24532.9</v>
      </c>
      <c r="P16" s="57">
        <f>'BAR BB| Open rates'!L16*0.87*0.9+25</f>
        <v>24532.9</v>
      </c>
      <c r="Q16" s="57">
        <f>'BAR BB| Open rates'!M16*0.87*0.9+25</f>
        <v>27586.600000000002</v>
      </c>
      <c r="R16" s="57">
        <f>'BAR BB| Open rates'!N16*0.87*0.9+25</f>
        <v>25864</v>
      </c>
      <c r="S16" s="57">
        <f>'BAR BB| Open rates'!O16*0.87*0.9+25</f>
        <v>27586.600000000002</v>
      </c>
      <c r="T16" s="57">
        <f>'BAR BB| Open rates'!P16*0.87*0.9+25</f>
        <v>27586.600000000002</v>
      </c>
      <c r="U16" s="57">
        <f>'BAR BB| Open rates'!Q16*0.87*0.9+25</f>
        <v>29152.600000000002</v>
      </c>
      <c r="V16" s="57">
        <f>'BAR BB| Open rates'!R16*0.87*0.9+25</f>
        <v>27586.600000000002</v>
      </c>
      <c r="W16" s="57">
        <f>'BAR BB| Open rates'!S16*0.87*0.9+25</f>
        <v>29152.600000000002</v>
      </c>
      <c r="X16" s="57">
        <f>'BAR BB| Open rates'!T16*0.87*0.9+25</f>
        <v>27586.600000000002</v>
      </c>
      <c r="Y16" s="57">
        <f>'BAR BB| Open rates'!U16*0.87*0.9+25</f>
        <v>25864</v>
      </c>
      <c r="Z16" s="57">
        <f>'BAR BB| Open rates'!V16*0.87*0.9+25</f>
        <v>44734.3</v>
      </c>
      <c r="AA16" s="57">
        <f>'BAR BB| Open rates'!W16*0.87*0.9+25</f>
        <v>50215.3</v>
      </c>
      <c r="AB16" s="57">
        <f>'BAR BB| Open rates'!X16*0.87*0.9+25</f>
        <v>44734.3</v>
      </c>
      <c r="AC16" s="57">
        <f>'BAR BB| Open rates'!Y16*0.87*0.9+25</f>
        <v>25864</v>
      </c>
      <c r="AD16" s="57">
        <f>'BAR BB| Open rates'!Z16*0.87*0.9+25</f>
        <v>25864</v>
      </c>
      <c r="AE16" s="57">
        <f>'BAR BB| Open rates'!AA16*0.87*0.9+25</f>
        <v>37765.599999999999</v>
      </c>
      <c r="AF16" s="57">
        <f>'BAR BB| Open rates'!AB16*0.87*0.9+25</f>
        <v>40897.599999999999</v>
      </c>
      <c r="AG16" s="57">
        <f>'BAR BB| Open rates'!AC16*0.87*0.9+25</f>
        <v>37765.599999999999</v>
      </c>
      <c r="AH16" s="57">
        <f>'BAR BB| Open rates'!AD16*0.87*0.9+25</f>
        <v>40897.599999999999</v>
      </c>
      <c r="AI16" s="57">
        <f>'BAR BB| Open rates'!AE16*0.87*0.9+25</f>
        <v>37765.599999999999</v>
      </c>
      <c r="AJ16" s="57">
        <f>'BAR BB| Open rates'!AF16*0.87*0.9+25</f>
        <v>40897.599999999999</v>
      </c>
      <c r="AK16" s="57">
        <f>'BAR BB| Open rates'!AG16*0.87*0.9+25</f>
        <v>37765.599999999999</v>
      </c>
      <c r="AL16" s="57">
        <f>'BAR BB| Open rates'!AH16*0.87*0.9+25</f>
        <v>40897.599999999999</v>
      </c>
      <c r="AM16" s="57">
        <f>'BAR BB| Open rates'!AI16*0.87*0.9+25</f>
        <v>37765.599999999999</v>
      </c>
      <c r="AN16" s="57">
        <f>'BAR BB| Open rates'!AJ16*0.87*0.9+25</f>
        <v>39331.599999999999</v>
      </c>
      <c r="AO16" s="57">
        <f>'BAR BB| Open rates'!AK16*0.87*0.9+25</f>
        <v>39331.599999999999</v>
      </c>
      <c r="AP16" s="57">
        <f>'BAR BB| Open rates'!AL16*0.87*0.9+25</f>
        <v>36199.599999999999</v>
      </c>
      <c r="AQ16" s="57">
        <f>'BAR BB| Open rates'!AM16*0.87*0.9+25</f>
        <v>39331.599999999999</v>
      </c>
      <c r="AR16" s="57">
        <f>'BAR BB| Open rates'!AN16*0.87*0.9+25</f>
        <v>36199.599999999999</v>
      </c>
      <c r="AS16" s="57">
        <f>'BAR BB| Open rates'!AO16*0.87*0.9+25</f>
        <v>39331.599999999999</v>
      </c>
      <c r="AT16" s="57">
        <f>'BAR BB| Open rates'!AP16*0.87*0.9+25</f>
        <v>36199.599999999999</v>
      </c>
      <c r="AU16" s="57">
        <f>'BAR BB| Open rates'!AQ16*0.87*0.9+25</f>
        <v>30718.600000000002</v>
      </c>
      <c r="AV16" s="57">
        <f>'BAR BB| Open rates'!AR16*0.87*0.9+25</f>
        <v>32284.600000000002</v>
      </c>
      <c r="AW16" s="57">
        <f>'BAR BB| Open rates'!AS16*0.87*0.9+25</f>
        <v>30718.600000000002</v>
      </c>
      <c r="AX16" s="57">
        <f>'BAR BB| Open rates'!AT16*0.87*0.9+25</f>
        <v>32284.600000000002</v>
      </c>
      <c r="AY16" s="57">
        <f>'BAR BB| Open rates'!AU16*0.87*0.9+25</f>
        <v>30718.600000000002</v>
      </c>
      <c r="AZ16" s="57">
        <f>'BAR BB| Open rates'!AV16*0.87*0.9+25</f>
        <v>32284.600000000002</v>
      </c>
      <c r="BA16" s="57">
        <f>'BAR BB| Open rates'!AW16*0.87*0.9+25</f>
        <v>30718.600000000002</v>
      </c>
      <c r="BB16" s="57">
        <f>'BAR BB| Open rates'!AX16*0.87*0.9+25</f>
        <v>32284.600000000002</v>
      </c>
      <c r="BC16" s="57">
        <f>'BAR BB| Open rates'!AY16*0.87*0.9+25</f>
        <v>30718.600000000002</v>
      </c>
    </row>
    <row r="17" spans="1:55"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row>
    <row r="18" spans="1:55" s="36" customFormat="1" ht="12" customHeight="1" x14ac:dyDescent="0.2">
      <c r="A18" s="237">
        <v>1</v>
      </c>
      <c r="B18" s="57" t="e">
        <f>'BAR BB| Open rates'!#REF!*0.87*0.9+25</f>
        <v>#REF!</v>
      </c>
      <c r="C18" s="57" t="e">
        <f>'BAR BB| Open rates'!#REF!*0.87*0.9+25</f>
        <v>#REF!</v>
      </c>
      <c r="D18" s="57" t="e">
        <f>'BAR BB| Open rates'!#REF!*0.87*0.9+25</f>
        <v>#REF!</v>
      </c>
      <c r="E18" s="57" t="e">
        <f>'BAR BB| Open rates'!#REF!*0.87*0.9+25</f>
        <v>#REF!</v>
      </c>
      <c r="F18" s="57">
        <f>'BAR BB| Open rates'!B18*0.87*0.9+25</f>
        <v>17172.7</v>
      </c>
      <c r="G18" s="57">
        <f>'BAR BB| Open rates'!C18*0.87*0.9+25</f>
        <v>17172.7</v>
      </c>
      <c r="H18" s="57">
        <f>'BAR BB| Open rates'!D18*0.87*0.9+25</f>
        <v>17172.7</v>
      </c>
      <c r="I18" s="57">
        <f>'BAR BB| Open rates'!E18*0.87*0.9+25</f>
        <v>31188.400000000001</v>
      </c>
      <c r="J18" s="57">
        <f>'BAR BB| Open rates'!F18*0.87*0.9+25</f>
        <v>24924.400000000001</v>
      </c>
      <c r="K18" s="57">
        <f>'BAR BB| Open rates'!G18*0.87*0.9+25</f>
        <v>22575.4</v>
      </c>
      <c r="L18" s="57">
        <f>'BAR BB| Open rates'!H18*0.87*0.9+25</f>
        <v>24924.400000000001</v>
      </c>
      <c r="M18" s="57">
        <f>'BAR BB| Open rates'!I18*0.87*0.9+25</f>
        <v>22575.4</v>
      </c>
      <c r="N18" s="57">
        <f>'BAR BB| Open rates'!J18*0.87*0.9+25</f>
        <v>19521.7</v>
      </c>
      <c r="O18" s="57">
        <f>'BAR BB| Open rates'!K18*0.87*0.9+25</f>
        <v>19521.7</v>
      </c>
      <c r="P18" s="57">
        <f>'BAR BB| Open rates'!L18*0.87*0.9+25</f>
        <v>19521.7</v>
      </c>
      <c r="Q18" s="57">
        <f>'BAR BB| Open rates'!M18*0.87*0.9+25</f>
        <v>22575.4</v>
      </c>
      <c r="R18" s="57">
        <f>'BAR BB| Open rates'!N18*0.87*0.9+25</f>
        <v>20852.8</v>
      </c>
      <c r="S18" s="57">
        <f>'BAR BB| Open rates'!O18*0.87*0.9+25</f>
        <v>22575.4</v>
      </c>
      <c r="T18" s="57">
        <f>'BAR BB| Open rates'!P18*0.87*0.9+25</f>
        <v>22575.4</v>
      </c>
      <c r="U18" s="57">
        <f>'BAR BB| Open rates'!Q18*0.87*0.9+25</f>
        <v>24141.4</v>
      </c>
      <c r="V18" s="57">
        <f>'BAR BB| Open rates'!R18*0.87*0.9+25</f>
        <v>22575.4</v>
      </c>
      <c r="W18" s="57">
        <f>'BAR BB| Open rates'!S18*0.87*0.9+25</f>
        <v>24141.4</v>
      </c>
      <c r="X18" s="57">
        <f>'BAR BB| Open rates'!T18*0.87*0.9+25</f>
        <v>22575.4</v>
      </c>
      <c r="Y18" s="57">
        <f>'BAR BB| Open rates'!U18*0.87*0.9+25</f>
        <v>20852.8</v>
      </c>
      <c r="Z18" s="57">
        <f>'BAR BB| Open rates'!V18*0.87*0.9+25</f>
        <v>39723.1</v>
      </c>
      <c r="AA18" s="57">
        <f>'BAR BB| Open rates'!W18*0.87*0.9+25</f>
        <v>45204.1</v>
      </c>
      <c r="AB18" s="57">
        <f>'BAR BB| Open rates'!X18*0.87*0.9+25</f>
        <v>39723.1</v>
      </c>
      <c r="AC18" s="57">
        <f>'BAR BB| Open rates'!Y18*0.87*0.9+25</f>
        <v>20852.8</v>
      </c>
      <c r="AD18" s="57">
        <f>'BAR BB| Open rates'!Z18*0.87*0.9+25</f>
        <v>20852.8</v>
      </c>
      <c r="AE18" s="57">
        <f>'BAR BB| Open rates'!AA18*0.87*0.9+25</f>
        <v>34242.1</v>
      </c>
      <c r="AF18" s="57">
        <f>'BAR BB| Open rates'!AB18*0.87*0.9+25</f>
        <v>37374.1</v>
      </c>
      <c r="AG18" s="57">
        <f>'BAR BB| Open rates'!AC18*0.87*0.9+25</f>
        <v>34242.1</v>
      </c>
      <c r="AH18" s="57">
        <f>'BAR BB| Open rates'!AD18*0.87*0.9+25</f>
        <v>37374.1</v>
      </c>
      <c r="AI18" s="57">
        <f>'BAR BB| Open rates'!AE18*0.87*0.9+25</f>
        <v>34242.1</v>
      </c>
      <c r="AJ18" s="57">
        <f>'BAR BB| Open rates'!AF18*0.87*0.9+25</f>
        <v>37374.1</v>
      </c>
      <c r="AK18" s="57">
        <f>'BAR BB| Open rates'!AG18*0.87*0.9+25</f>
        <v>34242.1</v>
      </c>
      <c r="AL18" s="57">
        <f>'BAR BB| Open rates'!AH18*0.87*0.9+25</f>
        <v>37374.1</v>
      </c>
      <c r="AM18" s="57">
        <f>'BAR BB| Open rates'!AI18*0.87*0.9+25</f>
        <v>34242.1</v>
      </c>
      <c r="AN18" s="57">
        <f>'BAR BB| Open rates'!AJ18*0.87*0.9+25</f>
        <v>35808.1</v>
      </c>
      <c r="AO18" s="57">
        <f>'BAR BB| Open rates'!AK18*0.87*0.9+25</f>
        <v>35808.1</v>
      </c>
      <c r="AP18" s="57">
        <f>'BAR BB| Open rates'!AL18*0.87*0.9+25</f>
        <v>32676.100000000002</v>
      </c>
      <c r="AQ18" s="57">
        <f>'BAR BB| Open rates'!AM18*0.87*0.9+25</f>
        <v>35808.1</v>
      </c>
      <c r="AR18" s="57">
        <f>'BAR BB| Open rates'!AN18*0.87*0.9+25</f>
        <v>32676.100000000002</v>
      </c>
      <c r="AS18" s="57">
        <f>'BAR BB| Open rates'!AO18*0.87*0.9+25</f>
        <v>35808.1</v>
      </c>
      <c r="AT18" s="57">
        <f>'BAR BB| Open rates'!AP18*0.87*0.9+25</f>
        <v>32676.100000000002</v>
      </c>
      <c r="AU18" s="57">
        <f>'BAR BB| Open rates'!AQ18*0.87*0.9+25</f>
        <v>27195.100000000002</v>
      </c>
      <c r="AV18" s="57">
        <f>'BAR BB| Open rates'!AR18*0.87*0.9+25</f>
        <v>28761.100000000002</v>
      </c>
      <c r="AW18" s="57">
        <f>'BAR BB| Open rates'!AS18*0.87*0.9+25</f>
        <v>27195.100000000002</v>
      </c>
      <c r="AX18" s="57">
        <f>'BAR BB| Open rates'!AT18*0.87*0.9+25</f>
        <v>28761.100000000002</v>
      </c>
      <c r="AY18" s="57">
        <f>'BAR BB| Open rates'!AU18*0.87*0.9+25</f>
        <v>27195.100000000002</v>
      </c>
      <c r="AZ18" s="57">
        <f>'BAR BB| Open rates'!AV18*0.87*0.9+25</f>
        <v>28761.100000000002</v>
      </c>
      <c r="BA18" s="57">
        <f>'BAR BB| Open rates'!AW18*0.87*0.9+25</f>
        <v>27195.100000000002</v>
      </c>
      <c r="BB18" s="57">
        <f>'BAR BB| Open rates'!AX18*0.87*0.9+25</f>
        <v>28761.100000000002</v>
      </c>
      <c r="BC18" s="57">
        <f>'BAR BB| Open rates'!AY18*0.87*0.9+25</f>
        <v>27195.100000000002</v>
      </c>
    </row>
    <row r="19" spans="1:55" s="36" customFormat="1" ht="12" customHeight="1" x14ac:dyDescent="0.2">
      <c r="A19" s="237">
        <v>2</v>
      </c>
      <c r="B19" s="57" t="e">
        <f>'BAR BB| Open rates'!#REF!*0.87*0.9+25</f>
        <v>#REF!</v>
      </c>
      <c r="C19" s="57" t="e">
        <f>'BAR BB| Open rates'!#REF!*0.87*0.9+25</f>
        <v>#REF!</v>
      </c>
      <c r="D19" s="57" t="e">
        <f>'BAR BB| Open rates'!#REF!*0.87*0.9+25</f>
        <v>#REF!</v>
      </c>
      <c r="E19" s="57" t="e">
        <f>'BAR BB| Open rates'!#REF!*0.87*0.9+25</f>
        <v>#REF!</v>
      </c>
      <c r="F19" s="57">
        <f>'BAR BB| Open rates'!B19*0.87*0.9+25</f>
        <v>19130.2</v>
      </c>
      <c r="G19" s="57">
        <f>'BAR BB| Open rates'!C19*0.87*0.9+25</f>
        <v>19130.2</v>
      </c>
      <c r="H19" s="57">
        <f>'BAR BB| Open rates'!D19*0.87*0.9+25</f>
        <v>19130.2</v>
      </c>
      <c r="I19" s="57">
        <f>'BAR BB| Open rates'!E19*0.87*0.9+25</f>
        <v>33145.9</v>
      </c>
      <c r="J19" s="57">
        <f>'BAR BB| Open rates'!F19*0.87*0.9+25</f>
        <v>26881.9</v>
      </c>
      <c r="K19" s="57">
        <f>'BAR BB| Open rates'!G19*0.87*0.9+25</f>
        <v>24532.9</v>
      </c>
      <c r="L19" s="57">
        <f>'BAR BB| Open rates'!H19*0.87*0.9+25</f>
        <v>26881.9</v>
      </c>
      <c r="M19" s="57">
        <f>'BAR BB| Open rates'!I19*0.87*0.9+25</f>
        <v>24532.9</v>
      </c>
      <c r="N19" s="57">
        <f>'BAR BB| Open rates'!J19*0.87*0.9+25</f>
        <v>21479.200000000001</v>
      </c>
      <c r="O19" s="57">
        <f>'BAR BB| Open rates'!K19*0.87*0.9+25</f>
        <v>21479.200000000001</v>
      </c>
      <c r="P19" s="57">
        <f>'BAR BB| Open rates'!L19*0.87*0.9+25</f>
        <v>21479.200000000001</v>
      </c>
      <c r="Q19" s="57">
        <f>'BAR BB| Open rates'!M19*0.87*0.9+25</f>
        <v>24532.9</v>
      </c>
      <c r="R19" s="57">
        <f>'BAR BB| Open rates'!N19*0.87*0.9+25</f>
        <v>22810.3</v>
      </c>
      <c r="S19" s="57">
        <f>'BAR BB| Open rates'!O19*0.87*0.9+25</f>
        <v>24532.9</v>
      </c>
      <c r="T19" s="57">
        <f>'BAR BB| Open rates'!P19*0.87*0.9+25</f>
        <v>24532.9</v>
      </c>
      <c r="U19" s="57">
        <f>'BAR BB| Open rates'!Q19*0.87*0.9+25</f>
        <v>26098.9</v>
      </c>
      <c r="V19" s="57">
        <f>'BAR BB| Open rates'!R19*0.87*0.9+25</f>
        <v>24532.9</v>
      </c>
      <c r="W19" s="57">
        <f>'BAR BB| Open rates'!S19*0.87*0.9+25</f>
        <v>26098.9</v>
      </c>
      <c r="X19" s="57">
        <f>'BAR BB| Open rates'!T19*0.87*0.9+25</f>
        <v>24532.9</v>
      </c>
      <c r="Y19" s="57">
        <f>'BAR BB| Open rates'!U19*0.87*0.9+25</f>
        <v>22810.3</v>
      </c>
      <c r="Z19" s="57">
        <f>'BAR BB| Open rates'!V19*0.87*0.9+25</f>
        <v>41680.6</v>
      </c>
      <c r="AA19" s="57">
        <f>'BAR BB| Open rates'!W19*0.87*0.9+25</f>
        <v>47161.599999999999</v>
      </c>
      <c r="AB19" s="57">
        <f>'BAR BB| Open rates'!X19*0.87*0.9+25</f>
        <v>41680.6</v>
      </c>
      <c r="AC19" s="57">
        <f>'BAR BB| Open rates'!Y19*0.87*0.9+25</f>
        <v>22810.3</v>
      </c>
      <c r="AD19" s="57">
        <f>'BAR BB| Open rates'!Z19*0.87*0.9+25</f>
        <v>22810.3</v>
      </c>
      <c r="AE19" s="57">
        <f>'BAR BB| Open rates'!AA19*0.87*0.9+25</f>
        <v>36199.599999999999</v>
      </c>
      <c r="AF19" s="57">
        <f>'BAR BB| Open rates'!AB19*0.87*0.9+25</f>
        <v>39331.599999999999</v>
      </c>
      <c r="AG19" s="57">
        <f>'BAR BB| Open rates'!AC19*0.87*0.9+25</f>
        <v>36199.599999999999</v>
      </c>
      <c r="AH19" s="57">
        <f>'BAR BB| Open rates'!AD19*0.87*0.9+25</f>
        <v>39331.599999999999</v>
      </c>
      <c r="AI19" s="57">
        <f>'BAR BB| Open rates'!AE19*0.87*0.9+25</f>
        <v>36199.599999999999</v>
      </c>
      <c r="AJ19" s="57">
        <f>'BAR BB| Open rates'!AF19*0.87*0.9+25</f>
        <v>39331.599999999999</v>
      </c>
      <c r="AK19" s="57">
        <f>'BAR BB| Open rates'!AG19*0.87*0.9+25</f>
        <v>36199.599999999999</v>
      </c>
      <c r="AL19" s="57">
        <f>'BAR BB| Open rates'!AH19*0.87*0.9+25</f>
        <v>39331.599999999999</v>
      </c>
      <c r="AM19" s="57">
        <f>'BAR BB| Open rates'!AI19*0.87*0.9+25</f>
        <v>36199.599999999999</v>
      </c>
      <c r="AN19" s="57">
        <f>'BAR BB| Open rates'!AJ19*0.87*0.9+25</f>
        <v>37765.599999999999</v>
      </c>
      <c r="AO19" s="57">
        <f>'BAR BB| Open rates'!AK19*0.87*0.9+25</f>
        <v>37765.599999999999</v>
      </c>
      <c r="AP19" s="57">
        <f>'BAR BB| Open rates'!AL19*0.87*0.9+25</f>
        <v>34633.599999999999</v>
      </c>
      <c r="AQ19" s="57">
        <f>'BAR BB| Open rates'!AM19*0.87*0.9+25</f>
        <v>37765.599999999999</v>
      </c>
      <c r="AR19" s="57">
        <f>'BAR BB| Open rates'!AN19*0.87*0.9+25</f>
        <v>34633.599999999999</v>
      </c>
      <c r="AS19" s="57">
        <f>'BAR BB| Open rates'!AO19*0.87*0.9+25</f>
        <v>37765.599999999999</v>
      </c>
      <c r="AT19" s="57">
        <f>'BAR BB| Open rates'!AP19*0.87*0.9+25</f>
        <v>34633.599999999999</v>
      </c>
      <c r="AU19" s="57">
        <f>'BAR BB| Open rates'!AQ19*0.87*0.9+25</f>
        <v>29152.600000000002</v>
      </c>
      <c r="AV19" s="57">
        <f>'BAR BB| Open rates'!AR19*0.87*0.9+25</f>
        <v>30718.600000000002</v>
      </c>
      <c r="AW19" s="57">
        <f>'BAR BB| Open rates'!AS19*0.87*0.9+25</f>
        <v>29152.600000000002</v>
      </c>
      <c r="AX19" s="57">
        <f>'BAR BB| Open rates'!AT19*0.87*0.9+25</f>
        <v>30718.600000000002</v>
      </c>
      <c r="AY19" s="57">
        <f>'BAR BB| Open rates'!AU19*0.87*0.9+25</f>
        <v>29152.600000000002</v>
      </c>
      <c r="AZ19" s="57">
        <f>'BAR BB| Open rates'!AV19*0.87*0.9+25</f>
        <v>30718.600000000002</v>
      </c>
      <c r="BA19" s="57">
        <f>'BAR BB| Open rates'!AW19*0.87*0.9+25</f>
        <v>29152.600000000002</v>
      </c>
      <c r="BB19" s="57">
        <f>'BAR BB| Open rates'!AX19*0.87*0.9+25</f>
        <v>30718.600000000002</v>
      </c>
      <c r="BC19" s="57">
        <f>'BAR BB| Open rates'!AY19*0.87*0.9+25</f>
        <v>29152.600000000002</v>
      </c>
    </row>
    <row r="20" spans="1:55"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row>
    <row r="21" spans="1:55" s="36" customFormat="1" ht="12" customHeight="1" x14ac:dyDescent="0.2">
      <c r="A21" s="237">
        <v>1</v>
      </c>
      <c r="B21" s="57" t="e">
        <f>'BAR BB| Open rates'!#REF!*0.87*0.9+25</f>
        <v>#REF!</v>
      </c>
      <c r="C21" s="57" t="e">
        <f>'BAR BB| Open rates'!#REF!*0.87*0.9+25</f>
        <v>#REF!</v>
      </c>
      <c r="D21" s="57" t="e">
        <f>'BAR BB| Open rates'!#REF!*0.87*0.9+25</f>
        <v>#REF!</v>
      </c>
      <c r="E21" s="57" t="e">
        <f>'BAR BB| Open rates'!#REF!*0.87*0.9+25</f>
        <v>#REF!</v>
      </c>
      <c r="F21" s="57">
        <f>'BAR BB| Open rates'!B21*0.87*0.9+25</f>
        <v>20226.400000000001</v>
      </c>
      <c r="G21" s="57">
        <f>'BAR BB| Open rates'!C21*0.87*0.9+25</f>
        <v>20226.400000000001</v>
      </c>
      <c r="H21" s="57">
        <f>'BAR BB| Open rates'!D21*0.87*0.9+25</f>
        <v>20226.400000000001</v>
      </c>
      <c r="I21" s="57">
        <f>'BAR BB| Open rates'!E21*0.87*0.9+25</f>
        <v>34242.1</v>
      </c>
      <c r="J21" s="57">
        <f>'BAR BB| Open rates'!F21*0.87*0.9+25</f>
        <v>27978.100000000002</v>
      </c>
      <c r="K21" s="57">
        <f>'BAR BB| Open rates'!G21*0.87*0.9+25</f>
        <v>25629.100000000002</v>
      </c>
      <c r="L21" s="57">
        <f>'BAR BB| Open rates'!H21*0.87*0.9+25</f>
        <v>27978.100000000002</v>
      </c>
      <c r="M21" s="57">
        <f>'BAR BB| Open rates'!I21*0.87*0.9+25</f>
        <v>25629.100000000002</v>
      </c>
      <c r="N21" s="57">
        <f>'BAR BB| Open rates'!J21*0.87*0.9+25</f>
        <v>22575.4</v>
      </c>
      <c r="O21" s="57">
        <f>'BAR BB| Open rates'!K21*0.87*0.9+25</f>
        <v>22575.4</v>
      </c>
      <c r="P21" s="57">
        <f>'BAR BB| Open rates'!L21*0.87*0.9+25</f>
        <v>22575.4</v>
      </c>
      <c r="Q21" s="57">
        <f>'BAR BB| Open rates'!M21*0.87*0.9+25</f>
        <v>25629.100000000002</v>
      </c>
      <c r="R21" s="57">
        <f>'BAR BB| Open rates'!N21*0.87*0.9+25</f>
        <v>23906.5</v>
      </c>
      <c r="S21" s="57">
        <f>'BAR BB| Open rates'!O21*0.87*0.9+25</f>
        <v>25629.100000000002</v>
      </c>
      <c r="T21" s="57">
        <f>'BAR BB| Open rates'!P21*0.87*0.9+25</f>
        <v>25629.100000000002</v>
      </c>
      <c r="U21" s="57">
        <f>'BAR BB| Open rates'!Q21*0.87*0.9+25</f>
        <v>27195.100000000002</v>
      </c>
      <c r="V21" s="57">
        <f>'BAR BB| Open rates'!R21*0.87*0.9+25</f>
        <v>25629.100000000002</v>
      </c>
      <c r="W21" s="57">
        <f>'BAR BB| Open rates'!S21*0.87*0.9+25</f>
        <v>27195.100000000002</v>
      </c>
      <c r="X21" s="57">
        <f>'BAR BB| Open rates'!T21*0.87*0.9+25</f>
        <v>25629.100000000002</v>
      </c>
      <c r="Y21" s="57">
        <f>'BAR BB| Open rates'!U21*0.87*0.9+25</f>
        <v>23906.5</v>
      </c>
      <c r="Z21" s="57">
        <f>'BAR BB| Open rates'!V21*0.87*0.9+25</f>
        <v>42776.800000000003</v>
      </c>
      <c r="AA21" s="57">
        <f>'BAR BB| Open rates'!W21*0.87*0.9+25</f>
        <v>48257.8</v>
      </c>
      <c r="AB21" s="57">
        <f>'BAR BB| Open rates'!X21*0.87*0.9+25</f>
        <v>42776.800000000003</v>
      </c>
      <c r="AC21" s="57">
        <f>'BAR BB| Open rates'!Y21*0.87*0.9+25</f>
        <v>23906.5</v>
      </c>
      <c r="AD21" s="57">
        <f>'BAR BB| Open rates'!Z21*0.87*0.9+25</f>
        <v>23906.5</v>
      </c>
      <c r="AE21" s="57">
        <f>'BAR BB| Open rates'!AA21*0.87*0.9+25</f>
        <v>37374.1</v>
      </c>
      <c r="AF21" s="57">
        <f>'BAR BB| Open rates'!AB21*0.87*0.9+25</f>
        <v>40506.1</v>
      </c>
      <c r="AG21" s="57">
        <f>'BAR BB| Open rates'!AC21*0.87*0.9+25</f>
        <v>37374.1</v>
      </c>
      <c r="AH21" s="57">
        <f>'BAR BB| Open rates'!AD21*0.87*0.9+25</f>
        <v>40506.1</v>
      </c>
      <c r="AI21" s="57">
        <f>'BAR BB| Open rates'!AE21*0.87*0.9+25</f>
        <v>37374.1</v>
      </c>
      <c r="AJ21" s="57">
        <f>'BAR BB| Open rates'!AF21*0.87*0.9+25</f>
        <v>40506.1</v>
      </c>
      <c r="AK21" s="57">
        <f>'BAR BB| Open rates'!AG21*0.87*0.9+25</f>
        <v>37374.1</v>
      </c>
      <c r="AL21" s="57">
        <f>'BAR BB| Open rates'!AH21*0.87*0.9+25</f>
        <v>40506.1</v>
      </c>
      <c r="AM21" s="57">
        <f>'BAR BB| Open rates'!AI21*0.87*0.9+25</f>
        <v>37374.1</v>
      </c>
      <c r="AN21" s="57">
        <f>'BAR BB| Open rates'!AJ21*0.87*0.9+25</f>
        <v>38940.1</v>
      </c>
      <c r="AO21" s="57">
        <f>'BAR BB| Open rates'!AK21*0.87*0.9+25</f>
        <v>38940.1</v>
      </c>
      <c r="AP21" s="57">
        <f>'BAR BB| Open rates'!AL21*0.87*0.9+25</f>
        <v>35808.1</v>
      </c>
      <c r="AQ21" s="57">
        <f>'BAR BB| Open rates'!AM21*0.87*0.9+25</f>
        <v>38940.1</v>
      </c>
      <c r="AR21" s="57">
        <f>'BAR BB| Open rates'!AN21*0.87*0.9+25</f>
        <v>35808.1</v>
      </c>
      <c r="AS21" s="57">
        <f>'BAR BB| Open rates'!AO21*0.87*0.9+25</f>
        <v>38940.1</v>
      </c>
      <c r="AT21" s="57">
        <f>'BAR BB| Open rates'!AP21*0.87*0.9+25</f>
        <v>35808.1</v>
      </c>
      <c r="AU21" s="57">
        <f>'BAR BB| Open rates'!AQ21*0.87*0.9+25</f>
        <v>30327.100000000002</v>
      </c>
      <c r="AV21" s="57">
        <f>'BAR BB| Open rates'!AR21*0.87*0.9+25</f>
        <v>31893.100000000002</v>
      </c>
      <c r="AW21" s="57">
        <f>'BAR BB| Open rates'!AS21*0.87*0.9+25</f>
        <v>30327.100000000002</v>
      </c>
      <c r="AX21" s="57">
        <f>'BAR BB| Open rates'!AT21*0.87*0.9+25</f>
        <v>31893.100000000002</v>
      </c>
      <c r="AY21" s="57">
        <f>'BAR BB| Open rates'!AU21*0.87*0.9+25</f>
        <v>30327.100000000002</v>
      </c>
      <c r="AZ21" s="57">
        <f>'BAR BB| Open rates'!AV21*0.87*0.9+25</f>
        <v>31893.100000000002</v>
      </c>
      <c r="BA21" s="57">
        <f>'BAR BB| Open rates'!AW21*0.87*0.9+25</f>
        <v>30327.100000000002</v>
      </c>
      <c r="BB21" s="57">
        <f>'BAR BB| Open rates'!AX21*0.87*0.9+25</f>
        <v>31893.100000000002</v>
      </c>
      <c r="BC21" s="57">
        <f>'BAR BB| Open rates'!AY21*0.87*0.9+25</f>
        <v>30327.100000000002</v>
      </c>
    </row>
    <row r="22" spans="1:55" s="36" customFormat="1" ht="12" customHeight="1" x14ac:dyDescent="0.2">
      <c r="A22" s="237">
        <v>2</v>
      </c>
      <c r="B22" s="57" t="e">
        <f>'BAR BB| Open rates'!#REF!*0.87*0.9+25</f>
        <v>#REF!</v>
      </c>
      <c r="C22" s="57" t="e">
        <f>'BAR BB| Open rates'!#REF!*0.87*0.9+25</f>
        <v>#REF!</v>
      </c>
      <c r="D22" s="57" t="e">
        <f>'BAR BB| Open rates'!#REF!*0.87*0.9+25</f>
        <v>#REF!</v>
      </c>
      <c r="E22" s="57" t="e">
        <f>'BAR BB| Open rates'!#REF!*0.87*0.9+25</f>
        <v>#REF!</v>
      </c>
      <c r="F22" s="57">
        <f>'BAR BB| Open rates'!B22*0.87*0.9+25</f>
        <v>22183.9</v>
      </c>
      <c r="G22" s="57">
        <f>'BAR BB| Open rates'!C22*0.87*0.9+25</f>
        <v>22183.9</v>
      </c>
      <c r="H22" s="57">
        <f>'BAR BB| Open rates'!D22*0.87*0.9+25</f>
        <v>22183.9</v>
      </c>
      <c r="I22" s="57">
        <f>'BAR BB| Open rates'!E22*0.87*0.9+25</f>
        <v>36199.599999999999</v>
      </c>
      <c r="J22" s="57">
        <f>'BAR BB| Open rates'!F22*0.87*0.9+25</f>
        <v>29935.600000000002</v>
      </c>
      <c r="K22" s="57">
        <f>'BAR BB| Open rates'!G22*0.87*0.9+25</f>
        <v>27586.600000000002</v>
      </c>
      <c r="L22" s="57">
        <f>'BAR BB| Open rates'!H22*0.87*0.9+25</f>
        <v>29935.600000000002</v>
      </c>
      <c r="M22" s="57">
        <f>'BAR BB| Open rates'!I22*0.87*0.9+25</f>
        <v>27586.600000000002</v>
      </c>
      <c r="N22" s="57">
        <f>'BAR BB| Open rates'!J22*0.87*0.9+25</f>
        <v>24532.9</v>
      </c>
      <c r="O22" s="57">
        <f>'BAR BB| Open rates'!K22*0.87*0.9+25</f>
        <v>24532.9</v>
      </c>
      <c r="P22" s="57">
        <f>'BAR BB| Open rates'!L22*0.87*0.9+25</f>
        <v>24532.9</v>
      </c>
      <c r="Q22" s="57">
        <f>'BAR BB| Open rates'!M22*0.87*0.9+25</f>
        <v>27586.600000000002</v>
      </c>
      <c r="R22" s="57">
        <f>'BAR BB| Open rates'!N22*0.87*0.9+25</f>
        <v>25864</v>
      </c>
      <c r="S22" s="57">
        <f>'BAR BB| Open rates'!O22*0.87*0.9+25</f>
        <v>27586.600000000002</v>
      </c>
      <c r="T22" s="57">
        <f>'BAR BB| Open rates'!P22*0.87*0.9+25</f>
        <v>27586.600000000002</v>
      </c>
      <c r="U22" s="57">
        <f>'BAR BB| Open rates'!Q22*0.87*0.9+25</f>
        <v>29152.600000000002</v>
      </c>
      <c r="V22" s="57">
        <f>'BAR BB| Open rates'!R22*0.87*0.9+25</f>
        <v>27586.600000000002</v>
      </c>
      <c r="W22" s="57">
        <f>'BAR BB| Open rates'!S22*0.87*0.9+25</f>
        <v>29152.600000000002</v>
      </c>
      <c r="X22" s="57">
        <f>'BAR BB| Open rates'!T22*0.87*0.9+25</f>
        <v>27586.600000000002</v>
      </c>
      <c r="Y22" s="57">
        <f>'BAR BB| Open rates'!U22*0.87*0.9+25</f>
        <v>25864</v>
      </c>
      <c r="Z22" s="57">
        <f>'BAR BB| Open rates'!V22*0.87*0.9+25</f>
        <v>44734.3</v>
      </c>
      <c r="AA22" s="57">
        <f>'BAR BB| Open rates'!W22*0.87*0.9+25</f>
        <v>50215.3</v>
      </c>
      <c r="AB22" s="57">
        <f>'BAR BB| Open rates'!X22*0.87*0.9+25</f>
        <v>44734.3</v>
      </c>
      <c r="AC22" s="57">
        <f>'BAR BB| Open rates'!Y22*0.87*0.9+25</f>
        <v>25864</v>
      </c>
      <c r="AD22" s="57">
        <f>'BAR BB| Open rates'!Z22*0.87*0.9+25</f>
        <v>25864</v>
      </c>
      <c r="AE22" s="57">
        <f>'BAR BB| Open rates'!AA22*0.87*0.9+25</f>
        <v>39331.599999999999</v>
      </c>
      <c r="AF22" s="57">
        <f>'BAR BB| Open rates'!AB22*0.87*0.9+25</f>
        <v>42463.6</v>
      </c>
      <c r="AG22" s="57">
        <f>'BAR BB| Open rates'!AC22*0.87*0.9+25</f>
        <v>39331.599999999999</v>
      </c>
      <c r="AH22" s="57">
        <f>'BAR BB| Open rates'!AD22*0.87*0.9+25</f>
        <v>42463.6</v>
      </c>
      <c r="AI22" s="57">
        <f>'BAR BB| Open rates'!AE22*0.87*0.9+25</f>
        <v>39331.599999999999</v>
      </c>
      <c r="AJ22" s="57">
        <f>'BAR BB| Open rates'!AF22*0.87*0.9+25</f>
        <v>42463.6</v>
      </c>
      <c r="AK22" s="57">
        <f>'BAR BB| Open rates'!AG22*0.87*0.9+25</f>
        <v>39331.599999999999</v>
      </c>
      <c r="AL22" s="57">
        <f>'BAR BB| Open rates'!AH22*0.87*0.9+25</f>
        <v>42463.6</v>
      </c>
      <c r="AM22" s="57">
        <f>'BAR BB| Open rates'!AI22*0.87*0.9+25</f>
        <v>39331.599999999999</v>
      </c>
      <c r="AN22" s="57">
        <f>'BAR BB| Open rates'!AJ22*0.87*0.9+25</f>
        <v>40897.599999999999</v>
      </c>
      <c r="AO22" s="57">
        <f>'BAR BB| Open rates'!AK22*0.87*0.9+25</f>
        <v>40897.599999999999</v>
      </c>
      <c r="AP22" s="57">
        <f>'BAR BB| Open rates'!AL22*0.87*0.9+25</f>
        <v>37765.599999999999</v>
      </c>
      <c r="AQ22" s="57">
        <f>'BAR BB| Open rates'!AM22*0.87*0.9+25</f>
        <v>40897.599999999999</v>
      </c>
      <c r="AR22" s="57">
        <f>'BAR BB| Open rates'!AN22*0.87*0.9+25</f>
        <v>37765.599999999999</v>
      </c>
      <c r="AS22" s="57">
        <f>'BAR BB| Open rates'!AO22*0.87*0.9+25</f>
        <v>40897.599999999999</v>
      </c>
      <c r="AT22" s="57">
        <f>'BAR BB| Open rates'!AP22*0.87*0.9+25</f>
        <v>37765.599999999999</v>
      </c>
      <c r="AU22" s="57">
        <f>'BAR BB| Open rates'!AQ22*0.87*0.9+25</f>
        <v>32284.600000000002</v>
      </c>
      <c r="AV22" s="57">
        <f>'BAR BB| Open rates'!AR22*0.87*0.9+25</f>
        <v>33850.6</v>
      </c>
      <c r="AW22" s="57">
        <f>'BAR BB| Open rates'!AS22*0.87*0.9+25</f>
        <v>32284.600000000002</v>
      </c>
      <c r="AX22" s="57">
        <f>'BAR BB| Open rates'!AT22*0.87*0.9+25</f>
        <v>33850.6</v>
      </c>
      <c r="AY22" s="57">
        <f>'BAR BB| Open rates'!AU22*0.87*0.9+25</f>
        <v>32284.600000000002</v>
      </c>
      <c r="AZ22" s="57">
        <f>'BAR BB| Open rates'!AV22*0.87*0.9+25</f>
        <v>33850.6</v>
      </c>
      <c r="BA22" s="57">
        <f>'BAR BB| Open rates'!AW22*0.87*0.9+25</f>
        <v>32284.600000000002</v>
      </c>
      <c r="BB22" s="57">
        <f>'BAR BB| Open rates'!AX22*0.87*0.9+25</f>
        <v>33850.6</v>
      </c>
      <c r="BC22" s="57">
        <f>'BAR BB| Open rates'!AY22*0.87*0.9+25</f>
        <v>32284.600000000002</v>
      </c>
    </row>
    <row r="23" spans="1:55"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row>
    <row r="24" spans="1:55" s="36" customFormat="1" ht="12" customHeight="1" x14ac:dyDescent="0.2">
      <c r="A24" s="237">
        <v>1</v>
      </c>
      <c r="B24" s="57" t="e">
        <f>'BAR BB| Open rates'!#REF!*0.87*0.9+25</f>
        <v>#REF!</v>
      </c>
      <c r="C24" s="57" t="e">
        <f>'BAR BB| Open rates'!#REF!*0.87*0.9+25</f>
        <v>#REF!</v>
      </c>
      <c r="D24" s="57" t="e">
        <f>'BAR BB| Open rates'!#REF!*0.87*0.9+25</f>
        <v>#REF!</v>
      </c>
      <c r="E24" s="57" t="e">
        <f>'BAR BB| Open rates'!#REF!*0.87*0.9+25</f>
        <v>#REF!</v>
      </c>
      <c r="F24" s="57">
        <f>'BAR BB| Open rates'!B24*0.87*0.9+25</f>
        <v>28839.4</v>
      </c>
      <c r="G24" s="57">
        <f>'BAR BB| Open rates'!C24*0.87*0.9+25</f>
        <v>28839.4</v>
      </c>
      <c r="H24" s="57">
        <f>'BAR BB| Open rates'!D24*0.87*0.9+25</f>
        <v>28839.4</v>
      </c>
      <c r="I24" s="57">
        <f>'BAR BB| Open rates'!E24*0.87*0.9+25</f>
        <v>42855.1</v>
      </c>
      <c r="J24" s="57">
        <f>'BAR BB| Open rates'!F24*0.87*0.9+25</f>
        <v>36591.1</v>
      </c>
      <c r="K24" s="57">
        <f>'BAR BB| Open rates'!G24*0.87*0.9+25</f>
        <v>34242.1</v>
      </c>
      <c r="L24" s="57">
        <f>'BAR BB| Open rates'!H24*0.87*0.9+25</f>
        <v>36591.1</v>
      </c>
      <c r="M24" s="57">
        <f>'BAR BB| Open rates'!I24*0.87*0.9+25</f>
        <v>34242.1</v>
      </c>
      <c r="N24" s="57">
        <f>'BAR BB| Open rates'!J24*0.87*0.9+25</f>
        <v>31188.400000000001</v>
      </c>
      <c r="O24" s="57">
        <f>'BAR BB| Open rates'!K24*0.87*0.9+25</f>
        <v>31188.400000000001</v>
      </c>
      <c r="P24" s="57">
        <f>'BAR BB| Open rates'!L24*0.87*0.9+25</f>
        <v>31188.400000000001</v>
      </c>
      <c r="Q24" s="57">
        <f>'BAR BB| Open rates'!M24*0.87*0.9+25</f>
        <v>34242.1</v>
      </c>
      <c r="R24" s="57">
        <f>'BAR BB| Open rates'!N24*0.87*0.9+25</f>
        <v>32519.5</v>
      </c>
      <c r="S24" s="57">
        <f>'BAR BB| Open rates'!O24*0.87*0.9+25</f>
        <v>34242.1</v>
      </c>
      <c r="T24" s="57">
        <f>'BAR BB| Open rates'!P24*0.87*0.9+25</f>
        <v>34242.1</v>
      </c>
      <c r="U24" s="57">
        <f>'BAR BB| Open rates'!Q24*0.87*0.9+25</f>
        <v>35808.1</v>
      </c>
      <c r="V24" s="57">
        <f>'BAR BB| Open rates'!R24*0.87*0.9+25</f>
        <v>34242.1</v>
      </c>
      <c r="W24" s="57">
        <f>'BAR BB| Open rates'!S24*0.87*0.9+25</f>
        <v>35808.1</v>
      </c>
      <c r="X24" s="57">
        <f>'BAR BB| Open rates'!T24*0.87*0.9+25</f>
        <v>34242.1</v>
      </c>
      <c r="Y24" s="57">
        <f>'BAR BB| Open rates'!U24*0.87*0.9+25</f>
        <v>32519.5</v>
      </c>
      <c r="Z24" s="57">
        <f>'BAR BB| Open rates'!V24*0.87*0.9+25</f>
        <v>51389.8</v>
      </c>
      <c r="AA24" s="57">
        <f>'BAR BB| Open rates'!W24*0.87*0.9+25</f>
        <v>56870.8</v>
      </c>
      <c r="AB24" s="57">
        <f>'BAR BB| Open rates'!X24*0.87*0.9+25</f>
        <v>51389.8</v>
      </c>
      <c r="AC24" s="57">
        <f>'BAR BB| Open rates'!Y24*0.87*0.9+25</f>
        <v>32519.5</v>
      </c>
      <c r="AD24" s="57">
        <f>'BAR BB| Open rates'!Z24*0.87*0.9+25</f>
        <v>32519.5</v>
      </c>
      <c r="AE24" s="57">
        <f>'BAR BB| Open rates'!AA24*0.87*0.9+25</f>
        <v>45987.1</v>
      </c>
      <c r="AF24" s="57">
        <f>'BAR BB| Open rates'!AB24*0.87*0.9+25</f>
        <v>49119.1</v>
      </c>
      <c r="AG24" s="57">
        <f>'BAR BB| Open rates'!AC24*0.87*0.9+25</f>
        <v>45987.1</v>
      </c>
      <c r="AH24" s="57">
        <f>'BAR BB| Open rates'!AD24*0.87*0.9+25</f>
        <v>49119.1</v>
      </c>
      <c r="AI24" s="57">
        <f>'BAR BB| Open rates'!AE24*0.87*0.9+25</f>
        <v>45987.1</v>
      </c>
      <c r="AJ24" s="57">
        <f>'BAR BB| Open rates'!AF24*0.87*0.9+25</f>
        <v>49119.1</v>
      </c>
      <c r="AK24" s="57">
        <f>'BAR BB| Open rates'!AG24*0.87*0.9+25</f>
        <v>45987.1</v>
      </c>
      <c r="AL24" s="57">
        <f>'BAR BB| Open rates'!AH24*0.87*0.9+25</f>
        <v>49119.1</v>
      </c>
      <c r="AM24" s="57">
        <f>'BAR BB| Open rates'!AI24*0.87*0.9+25</f>
        <v>45987.1</v>
      </c>
      <c r="AN24" s="57">
        <f>'BAR BB| Open rates'!AJ24*0.87*0.9+25</f>
        <v>47553.1</v>
      </c>
      <c r="AO24" s="57">
        <f>'BAR BB| Open rates'!AK24*0.87*0.9+25</f>
        <v>47553.1</v>
      </c>
      <c r="AP24" s="57">
        <f>'BAR BB| Open rates'!AL24*0.87*0.9+25</f>
        <v>44421.1</v>
      </c>
      <c r="AQ24" s="57">
        <f>'BAR BB| Open rates'!AM24*0.87*0.9+25</f>
        <v>47553.1</v>
      </c>
      <c r="AR24" s="57">
        <f>'BAR BB| Open rates'!AN24*0.87*0.9+25</f>
        <v>44421.1</v>
      </c>
      <c r="AS24" s="57">
        <f>'BAR BB| Open rates'!AO24*0.87*0.9+25</f>
        <v>47553.1</v>
      </c>
      <c r="AT24" s="57">
        <f>'BAR BB| Open rates'!AP24*0.87*0.9+25</f>
        <v>44421.1</v>
      </c>
      <c r="AU24" s="57">
        <f>'BAR BB| Open rates'!AQ24*0.87*0.9+25</f>
        <v>38940.1</v>
      </c>
      <c r="AV24" s="57">
        <f>'BAR BB| Open rates'!AR24*0.87*0.9+25</f>
        <v>40506.1</v>
      </c>
      <c r="AW24" s="57">
        <f>'BAR BB| Open rates'!AS24*0.87*0.9+25</f>
        <v>38940.1</v>
      </c>
      <c r="AX24" s="57">
        <f>'BAR BB| Open rates'!AT24*0.87*0.9+25</f>
        <v>40506.1</v>
      </c>
      <c r="AY24" s="57">
        <f>'BAR BB| Open rates'!AU24*0.87*0.9+25</f>
        <v>38940.1</v>
      </c>
      <c r="AZ24" s="57">
        <f>'BAR BB| Open rates'!AV24*0.87*0.9+25</f>
        <v>40506.1</v>
      </c>
      <c r="BA24" s="57">
        <f>'BAR BB| Open rates'!AW24*0.87*0.9+25</f>
        <v>38940.1</v>
      </c>
      <c r="BB24" s="57">
        <f>'BAR BB| Open rates'!AX24*0.87*0.9+25</f>
        <v>40506.1</v>
      </c>
      <c r="BC24" s="57">
        <f>'BAR BB| Open rates'!AY24*0.87*0.9+25</f>
        <v>38940.1</v>
      </c>
    </row>
    <row r="25" spans="1:55" s="36" customFormat="1" ht="12" customHeight="1" x14ac:dyDescent="0.2">
      <c r="A25" s="237">
        <v>2</v>
      </c>
      <c r="B25" s="57" t="e">
        <f>'BAR BB| Open rates'!#REF!*0.87*0.9+25</f>
        <v>#REF!</v>
      </c>
      <c r="C25" s="57" t="e">
        <f>'BAR BB| Open rates'!#REF!*0.87*0.9+25</f>
        <v>#REF!</v>
      </c>
      <c r="D25" s="57" t="e">
        <f>'BAR BB| Open rates'!#REF!*0.87*0.9+25</f>
        <v>#REF!</v>
      </c>
      <c r="E25" s="57" t="e">
        <f>'BAR BB| Open rates'!#REF!*0.87*0.9+25</f>
        <v>#REF!</v>
      </c>
      <c r="F25" s="57">
        <f>'BAR BB| Open rates'!B25*0.87*0.9+25</f>
        <v>30796.9</v>
      </c>
      <c r="G25" s="57">
        <f>'BAR BB| Open rates'!C25*0.87*0.9+25</f>
        <v>30796.9</v>
      </c>
      <c r="H25" s="57">
        <f>'BAR BB| Open rates'!D25*0.87*0.9+25</f>
        <v>30796.9</v>
      </c>
      <c r="I25" s="57">
        <f>'BAR BB| Open rates'!E25*0.87*0.9+25</f>
        <v>44812.6</v>
      </c>
      <c r="J25" s="57">
        <f>'BAR BB| Open rates'!F25*0.87*0.9+25</f>
        <v>38548.6</v>
      </c>
      <c r="K25" s="57">
        <f>'BAR BB| Open rates'!G25*0.87*0.9+25</f>
        <v>36199.599999999999</v>
      </c>
      <c r="L25" s="57">
        <f>'BAR BB| Open rates'!H25*0.87*0.9+25</f>
        <v>38548.6</v>
      </c>
      <c r="M25" s="57">
        <f>'BAR BB| Open rates'!I25*0.87*0.9+25</f>
        <v>36199.599999999999</v>
      </c>
      <c r="N25" s="57">
        <f>'BAR BB| Open rates'!J25*0.87*0.9+25</f>
        <v>33145.9</v>
      </c>
      <c r="O25" s="57">
        <f>'BAR BB| Open rates'!K25*0.87*0.9+25</f>
        <v>33145.9</v>
      </c>
      <c r="P25" s="57">
        <f>'BAR BB| Open rates'!L25*0.87*0.9+25</f>
        <v>33145.9</v>
      </c>
      <c r="Q25" s="57">
        <f>'BAR BB| Open rates'!M25*0.87*0.9+25</f>
        <v>36199.599999999999</v>
      </c>
      <c r="R25" s="57">
        <f>'BAR BB| Open rates'!N25*0.87*0.9+25</f>
        <v>34477</v>
      </c>
      <c r="S25" s="57">
        <f>'BAR BB| Open rates'!O25*0.87*0.9+25</f>
        <v>36199.599999999999</v>
      </c>
      <c r="T25" s="57">
        <f>'BAR BB| Open rates'!P25*0.87*0.9+25</f>
        <v>36199.599999999999</v>
      </c>
      <c r="U25" s="57">
        <f>'BAR BB| Open rates'!Q25*0.87*0.9+25</f>
        <v>37765.599999999999</v>
      </c>
      <c r="V25" s="57">
        <f>'BAR BB| Open rates'!R25*0.87*0.9+25</f>
        <v>36199.599999999999</v>
      </c>
      <c r="W25" s="57">
        <f>'BAR BB| Open rates'!S25*0.87*0.9+25</f>
        <v>37765.599999999999</v>
      </c>
      <c r="X25" s="57">
        <f>'BAR BB| Open rates'!T25*0.87*0.9+25</f>
        <v>36199.599999999999</v>
      </c>
      <c r="Y25" s="57">
        <f>'BAR BB| Open rates'!U25*0.87*0.9+25</f>
        <v>34477</v>
      </c>
      <c r="Z25" s="57">
        <f>'BAR BB| Open rates'!V25*0.87*0.9+25</f>
        <v>53347.3</v>
      </c>
      <c r="AA25" s="57">
        <f>'BAR BB| Open rates'!W25*0.87*0.9+25</f>
        <v>58828.3</v>
      </c>
      <c r="AB25" s="57">
        <f>'BAR BB| Open rates'!X25*0.87*0.9+25</f>
        <v>53347.3</v>
      </c>
      <c r="AC25" s="57">
        <f>'BAR BB| Open rates'!Y25*0.87*0.9+25</f>
        <v>34477</v>
      </c>
      <c r="AD25" s="57">
        <f>'BAR BB| Open rates'!Z25*0.87*0.9+25</f>
        <v>34477</v>
      </c>
      <c r="AE25" s="57">
        <f>'BAR BB| Open rates'!AA25*0.87*0.9+25</f>
        <v>47944.6</v>
      </c>
      <c r="AF25" s="57">
        <f>'BAR BB| Open rates'!AB25*0.87*0.9+25</f>
        <v>51076.6</v>
      </c>
      <c r="AG25" s="57">
        <f>'BAR BB| Open rates'!AC25*0.87*0.9+25</f>
        <v>47944.6</v>
      </c>
      <c r="AH25" s="57">
        <f>'BAR BB| Open rates'!AD25*0.87*0.9+25</f>
        <v>51076.6</v>
      </c>
      <c r="AI25" s="57">
        <f>'BAR BB| Open rates'!AE25*0.87*0.9+25</f>
        <v>47944.6</v>
      </c>
      <c r="AJ25" s="57">
        <f>'BAR BB| Open rates'!AF25*0.87*0.9+25</f>
        <v>51076.6</v>
      </c>
      <c r="AK25" s="57">
        <f>'BAR BB| Open rates'!AG25*0.87*0.9+25</f>
        <v>47944.6</v>
      </c>
      <c r="AL25" s="57">
        <f>'BAR BB| Open rates'!AH25*0.87*0.9+25</f>
        <v>51076.6</v>
      </c>
      <c r="AM25" s="57">
        <f>'BAR BB| Open rates'!AI25*0.87*0.9+25</f>
        <v>47944.6</v>
      </c>
      <c r="AN25" s="57">
        <f>'BAR BB| Open rates'!AJ25*0.87*0.9+25</f>
        <v>49510.6</v>
      </c>
      <c r="AO25" s="57">
        <f>'BAR BB| Open rates'!AK25*0.87*0.9+25</f>
        <v>49510.6</v>
      </c>
      <c r="AP25" s="57">
        <f>'BAR BB| Open rates'!AL25*0.87*0.9+25</f>
        <v>46378.6</v>
      </c>
      <c r="AQ25" s="57">
        <f>'BAR BB| Open rates'!AM25*0.87*0.9+25</f>
        <v>49510.6</v>
      </c>
      <c r="AR25" s="57">
        <f>'BAR BB| Open rates'!AN25*0.87*0.9+25</f>
        <v>46378.6</v>
      </c>
      <c r="AS25" s="57">
        <f>'BAR BB| Open rates'!AO25*0.87*0.9+25</f>
        <v>49510.6</v>
      </c>
      <c r="AT25" s="57">
        <f>'BAR BB| Open rates'!AP25*0.87*0.9+25</f>
        <v>46378.6</v>
      </c>
      <c r="AU25" s="57">
        <f>'BAR BB| Open rates'!AQ25*0.87*0.9+25</f>
        <v>40897.599999999999</v>
      </c>
      <c r="AV25" s="57">
        <f>'BAR BB| Open rates'!AR25*0.87*0.9+25</f>
        <v>42463.6</v>
      </c>
      <c r="AW25" s="57">
        <f>'BAR BB| Open rates'!AS25*0.87*0.9+25</f>
        <v>40897.599999999999</v>
      </c>
      <c r="AX25" s="57">
        <f>'BAR BB| Open rates'!AT25*0.87*0.9+25</f>
        <v>42463.6</v>
      </c>
      <c r="AY25" s="57">
        <f>'BAR BB| Open rates'!AU25*0.87*0.9+25</f>
        <v>40897.599999999999</v>
      </c>
      <c r="AZ25" s="57">
        <f>'BAR BB| Open rates'!AV25*0.87*0.9+25</f>
        <v>42463.6</v>
      </c>
      <c r="BA25" s="57">
        <f>'BAR BB| Open rates'!AW25*0.87*0.9+25</f>
        <v>40897.599999999999</v>
      </c>
      <c r="BB25" s="57">
        <f>'BAR BB| Open rates'!AX25*0.87*0.9+25</f>
        <v>42463.6</v>
      </c>
      <c r="BC25" s="57">
        <f>'BAR BB| Open rates'!AY25*0.87*0.9+25</f>
        <v>40897.599999999999</v>
      </c>
    </row>
    <row r="26" spans="1:55" s="36" customFormat="1" ht="12" customHeight="1" x14ac:dyDescent="0.2">
      <c r="A26" s="237">
        <v>3</v>
      </c>
      <c r="B26" s="57" t="e">
        <f>'BAR BB| Open rates'!#REF!*0.87*0.9+25</f>
        <v>#REF!</v>
      </c>
      <c r="C26" s="57" t="e">
        <f>'BAR BB| Open rates'!#REF!*0.87*0.9+25</f>
        <v>#REF!</v>
      </c>
      <c r="D26" s="57" t="e">
        <f>'BAR BB| Open rates'!#REF!*0.87*0.9+25</f>
        <v>#REF!</v>
      </c>
      <c r="E26" s="57" t="e">
        <f>'BAR BB| Open rates'!#REF!*0.87*0.9+25</f>
        <v>#REF!</v>
      </c>
      <c r="F26" s="57">
        <f>'BAR BB| Open rates'!B26*0.87*0.9+25</f>
        <v>32754.400000000001</v>
      </c>
      <c r="G26" s="57">
        <f>'BAR BB| Open rates'!C26*0.87*0.9+25</f>
        <v>32754.400000000001</v>
      </c>
      <c r="H26" s="57">
        <f>'BAR BB| Open rates'!D26*0.87*0.9+25</f>
        <v>32754.400000000001</v>
      </c>
      <c r="I26" s="57">
        <f>'BAR BB| Open rates'!E26*0.87*0.9+25</f>
        <v>46770.1</v>
      </c>
      <c r="J26" s="57">
        <f>'BAR BB| Open rates'!F26*0.87*0.9+25</f>
        <v>40506.1</v>
      </c>
      <c r="K26" s="57">
        <f>'BAR BB| Open rates'!G26*0.87*0.9+25</f>
        <v>38157.1</v>
      </c>
      <c r="L26" s="57">
        <f>'BAR BB| Open rates'!H26*0.87*0.9+25</f>
        <v>40506.1</v>
      </c>
      <c r="M26" s="57">
        <f>'BAR BB| Open rates'!I26*0.87*0.9+25</f>
        <v>38157.1</v>
      </c>
      <c r="N26" s="57">
        <f>'BAR BB| Open rates'!J26*0.87*0.9+25</f>
        <v>35103.4</v>
      </c>
      <c r="O26" s="57">
        <f>'BAR BB| Open rates'!K26*0.87*0.9+25</f>
        <v>35103.4</v>
      </c>
      <c r="P26" s="57">
        <f>'BAR BB| Open rates'!L26*0.87*0.9+25</f>
        <v>35103.4</v>
      </c>
      <c r="Q26" s="57">
        <f>'BAR BB| Open rates'!M26*0.87*0.9+25</f>
        <v>38157.1</v>
      </c>
      <c r="R26" s="57">
        <f>'BAR BB| Open rates'!N26*0.87*0.9+25</f>
        <v>36434.5</v>
      </c>
      <c r="S26" s="57">
        <f>'BAR BB| Open rates'!O26*0.87*0.9+25</f>
        <v>38157.1</v>
      </c>
      <c r="T26" s="57">
        <f>'BAR BB| Open rates'!P26*0.87*0.9+25</f>
        <v>38157.1</v>
      </c>
      <c r="U26" s="57">
        <f>'BAR BB| Open rates'!Q26*0.87*0.9+25</f>
        <v>39723.1</v>
      </c>
      <c r="V26" s="57">
        <f>'BAR BB| Open rates'!R26*0.87*0.9+25</f>
        <v>38157.1</v>
      </c>
      <c r="W26" s="57">
        <f>'BAR BB| Open rates'!S26*0.87*0.9+25</f>
        <v>39723.1</v>
      </c>
      <c r="X26" s="57">
        <f>'BAR BB| Open rates'!T26*0.87*0.9+25</f>
        <v>38157.1</v>
      </c>
      <c r="Y26" s="57">
        <f>'BAR BB| Open rates'!U26*0.87*0.9+25</f>
        <v>36434.5</v>
      </c>
      <c r="Z26" s="57">
        <f>'BAR BB| Open rates'!V26*0.87*0.9+25</f>
        <v>55304.800000000003</v>
      </c>
      <c r="AA26" s="57">
        <f>'BAR BB| Open rates'!W26*0.87*0.9+25</f>
        <v>60785.8</v>
      </c>
      <c r="AB26" s="57">
        <f>'BAR BB| Open rates'!X26*0.87*0.9+25</f>
        <v>55304.800000000003</v>
      </c>
      <c r="AC26" s="57">
        <f>'BAR BB| Open rates'!Y26*0.87*0.9+25</f>
        <v>36434.5</v>
      </c>
      <c r="AD26" s="57">
        <f>'BAR BB| Open rates'!Z26*0.87*0.9+25</f>
        <v>36434.5</v>
      </c>
      <c r="AE26" s="57">
        <f>'BAR BB| Open rates'!AA26*0.87*0.9+25</f>
        <v>49902.1</v>
      </c>
      <c r="AF26" s="57">
        <f>'BAR BB| Open rates'!AB26*0.87*0.9+25</f>
        <v>53034.1</v>
      </c>
      <c r="AG26" s="57">
        <f>'BAR BB| Open rates'!AC26*0.87*0.9+25</f>
        <v>49902.1</v>
      </c>
      <c r="AH26" s="57">
        <f>'BAR BB| Open rates'!AD26*0.87*0.9+25</f>
        <v>53034.1</v>
      </c>
      <c r="AI26" s="57">
        <f>'BAR BB| Open rates'!AE26*0.87*0.9+25</f>
        <v>49902.1</v>
      </c>
      <c r="AJ26" s="57">
        <f>'BAR BB| Open rates'!AF26*0.87*0.9+25</f>
        <v>53034.1</v>
      </c>
      <c r="AK26" s="57">
        <f>'BAR BB| Open rates'!AG26*0.87*0.9+25</f>
        <v>49902.1</v>
      </c>
      <c r="AL26" s="57">
        <f>'BAR BB| Open rates'!AH26*0.87*0.9+25</f>
        <v>53034.1</v>
      </c>
      <c r="AM26" s="57">
        <f>'BAR BB| Open rates'!AI26*0.87*0.9+25</f>
        <v>49902.1</v>
      </c>
      <c r="AN26" s="57">
        <f>'BAR BB| Open rates'!AJ26*0.87*0.9+25</f>
        <v>51468.1</v>
      </c>
      <c r="AO26" s="57">
        <f>'BAR BB| Open rates'!AK26*0.87*0.9+25</f>
        <v>51468.1</v>
      </c>
      <c r="AP26" s="57">
        <f>'BAR BB| Open rates'!AL26*0.87*0.9+25</f>
        <v>48336.1</v>
      </c>
      <c r="AQ26" s="57">
        <f>'BAR BB| Open rates'!AM26*0.87*0.9+25</f>
        <v>51468.1</v>
      </c>
      <c r="AR26" s="57">
        <f>'BAR BB| Open rates'!AN26*0.87*0.9+25</f>
        <v>48336.1</v>
      </c>
      <c r="AS26" s="57">
        <f>'BAR BB| Open rates'!AO26*0.87*0.9+25</f>
        <v>51468.1</v>
      </c>
      <c r="AT26" s="57">
        <f>'BAR BB| Open rates'!AP26*0.87*0.9+25</f>
        <v>48336.1</v>
      </c>
      <c r="AU26" s="57">
        <f>'BAR BB| Open rates'!AQ26*0.87*0.9+25</f>
        <v>42855.1</v>
      </c>
      <c r="AV26" s="57">
        <f>'BAR BB| Open rates'!AR26*0.87*0.9+25</f>
        <v>44421.1</v>
      </c>
      <c r="AW26" s="57">
        <f>'BAR BB| Open rates'!AS26*0.87*0.9+25</f>
        <v>42855.1</v>
      </c>
      <c r="AX26" s="57">
        <f>'BAR BB| Open rates'!AT26*0.87*0.9+25</f>
        <v>44421.1</v>
      </c>
      <c r="AY26" s="57">
        <f>'BAR BB| Open rates'!AU26*0.87*0.9+25</f>
        <v>42855.1</v>
      </c>
      <c r="AZ26" s="57">
        <f>'BAR BB| Open rates'!AV26*0.87*0.9+25</f>
        <v>44421.1</v>
      </c>
      <c r="BA26" s="57">
        <f>'BAR BB| Open rates'!AW26*0.87*0.9+25</f>
        <v>42855.1</v>
      </c>
      <c r="BB26" s="57">
        <f>'BAR BB| Open rates'!AX26*0.87*0.9+25</f>
        <v>44421.1</v>
      </c>
      <c r="BC26" s="57">
        <f>'BAR BB| Open rates'!AY26*0.87*0.9+25</f>
        <v>42855.1</v>
      </c>
    </row>
    <row r="27" spans="1:55" s="36" customFormat="1" ht="12" customHeight="1" x14ac:dyDescent="0.2">
      <c r="A27" s="237">
        <v>4</v>
      </c>
      <c r="B27" s="57" t="e">
        <f>'BAR BB| Open rates'!#REF!*0.87*0.9+25</f>
        <v>#REF!</v>
      </c>
      <c r="C27" s="57" t="e">
        <f>'BAR BB| Open rates'!#REF!*0.87*0.9+25</f>
        <v>#REF!</v>
      </c>
      <c r="D27" s="57" t="e">
        <f>'BAR BB| Open rates'!#REF!*0.87*0.9+25</f>
        <v>#REF!</v>
      </c>
      <c r="E27" s="57" t="e">
        <f>'BAR BB| Open rates'!#REF!*0.87*0.9+25</f>
        <v>#REF!</v>
      </c>
      <c r="F27" s="57">
        <f>'BAR BB| Open rates'!B27*0.87*0.9+25</f>
        <v>34711.9</v>
      </c>
      <c r="G27" s="57">
        <f>'BAR BB| Open rates'!C27*0.87*0.9+25</f>
        <v>34711.9</v>
      </c>
      <c r="H27" s="57">
        <f>'BAR BB| Open rates'!D27*0.87*0.9+25</f>
        <v>34711.9</v>
      </c>
      <c r="I27" s="57">
        <f>'BAR BB| Open rates'!E27*0.87*0.9+25</f>
        <v>48727.6</v>
      </c>
      <c r="J27" s="57">
        <f>'BAR BB| Open rates'!F27*0.87*0.9+25</f>
        <v>42463.6</v>
      </c>
      <c r="K27" s="57">
        <f>'BAR BB| Open rates'!G27*0.87*0.9+25</f>
        <v>40114.6</v>
      </c>
      <c r="L27" s="57">
        <f>'BAR BB| Open rates'!H27*0.87*0.9+25</f>
        <v>42463.6</v>
      </c>
      <c r="M27" s="57">
        <f>'BAR BB| Open rates'!I27*0.87*0.9+25</f>
        <v>40114.6</v>
      </c>
      <c r="N27" s="57">
        <f>'BAR BB| Open rates'!J27*0.87*0.9+25</f>
        <v>37060.9</v>
      </c>
      <c r="O27" s="57">
        <f>'BAR BB| Open rates'!K27*0.87*0.9+25</f>
        <v>37060.9</v>
      </c>
      <c r="P27" s="57">
        <f>'BAR BB| Open rates'!L27*0.87*0.9+25</f>
        <v>37060.9</v>
      </c>
      <c r="Q27" s="57">
        <f>'BAR BB| Open rates'!M27*0.87*0.9+25</f>
        <v>40114.6</v>
      </c>
      <c r="R27" s="57">
        <f>'BAR BB| Open rates'!N27*0.87*0.9+25</f>
        <v>38392</v>
      </c>
      <c r="S27" s="57">
        <f>'BAR BB| Open rates'!O27*0.87*0.9+25</f>
        <v>40114.6</v>
      </c>
      <c r="T27" s="57">
        <f>'BAR BB| Open rates'!P27*0.87*0.9+25</f>
        <v>40114.6</v>
      </c>
      <c r="U27" s="57">
        <f>'BAR BB| Open rates'!Q27*0.87*0.9+25</f>
        <v>41680.6</v>
      </c>
      <c r="V27" s="57">
        <f>'BAR BB| Open rates'!R27*0.87*0.9+25</f>
        <v>40114.6</v>
      </c>
      <c r="W27" s="57">
        <f>'BAR BB| Open rates'!S27*0.87*0.9+25</f>
        <v>41680.6</v>
      </c>
      <c r="X27" s="57">
        <f>'BAR BB| Open rates'!T27*0.87*0.9+25</f>
        <v>40114.6</v>
      </c>
      <c r="Y27" s="57">
        <f>'BAR BB| Open rates'!U27*0.87*0.9+25</f>
        <v>38392</v>
      </c>
      <c r="Z27" s="57">
        <f>'BAR BB| Open rates'!V27*0.87*0.9+25</f>
        <v>57262.3</v>
      </c>
      <c r="AA27" s="57">
        <f>'BAR BB| Open rates'!W27*0.87*0.9+25</f>
        <v>62743.3</v>
      </c>
      <c r="AB27" s="57">
        <f>'BAR BB| Open rates'!X27*0.87*0.9+25</f>
        <v>57262.3</v>
      </c>
      <c r="AC27" s="57">
        <f>'BAR BB| Open rates'!Y27*0.87*0.9+25</f>
        <v>38392</v>
      </c>
      <c r="AD27" s="57">
        <f>'BAR BB| Open rates'!Z27*0.87*0.9+25</f>
        <v>38392</v>
      </c>
      <c r="AE27" s="57">
        <f>'BAR BB| Open rates'!AA27*0.87*0.9+25</f>
        <v>51859.6</v>
      </c>
      <c r="AF27" s="57">
        <f>'BAR BB| Open rates'!AB27*0.87*0.9+25</f>
        <v>54991.6</v>
      </c>
      <c r="AG27" s="57">
        <f>'BAR BB| Open rates'!AC27*0.87*0.9+25</f>
        <v>51859.6</v>
      </c>
      <c r="AH27" s="57">
        <f>'BAR BB| Open rates'!AD27*0.87*0.9+25</f>
        <v>54991.6</v>
      </c>
      <c r="AI27" s="57">
        <f>'BAR BB| Open rates'!AE27*0.87*0.9+25</f>
        <v>51859.6</v>
      </c>
      <c r="AJ27" s="57">
        <f>'BAR BB| Open rates'!AF27*0.87*0.9+25</f>
        <v>54991.6</v>
      </c>
      <c r="AK27" s="57">
        <f>'BAR BB| Open rates'!AG27*0.87*0.9+25</f>
        <v>51859.6</v>
      </c>
      <c r="AL27" s="57">
        <f>'BAR BB| Open rates'!AH27*0.87*0.9+25</f>
        <v>54991.6</v>
      </c>
      <c r="AM27" s="57">
        <f>'BAR BB| Open rates'!AI27*0.87*0.9+25</f>
        <v>51859.6</v>
      </c>
      <c r="AN27" s="57">
        <f>'BAR BB| Open rates'!AJ27*0.87*0.9+25</f>
        <v>53425.599999999999</v>
      </c>
      <c r="AO27" s="57">
        <f>'BAR BB| Open rates'!AK27*0.87*0.9+25</f>
        <v>53425.599999999999</v>
      </c>
      <c r="AP27" s="57">
        <f>'BAR BB| Open rates'!AL27*0.87*0.9+25</f>
        <v>50293.599999999999</v>
      </c>
      <c r="AQ27" s="57">
        <f>'BAR BB| Open rates'!AM27*0.87*0.9+25</f>
        <v>53425.599999999999</v>
      </c>
      <c r="AR27" s="57">
        <f>'BAR BB| Open rates'!AN27*0.87*0.9+25</f>
        <v>50293.599999999999</v>
      </c>
      <c r="AS27" s="57">
        <f>'BAR BB| Open rates'!AO27*0.87*0.9+25</f>
        <v>53425.599999999999</v>
      </c>
      <c r="AT27" s="57">
        <f>'BAR BB| Open rates'!AP27*0.87*0.9+25</f>
        <v>50293.599999999999</v>
      </c>
      <c r="AU27" s="57">
        <f>'BAR BB| Open rates'!AQ27*0.87*0.9+25</f>
        <v>44812.6</v>
      </c>
      <c r="AV27" s="57">
        <f>'BAR BB| Open rates'!AR27*0.87*0.9+25</f>
        <v>46378.6</v>
      </c>
      <c r="AW27" s="57">
        <f>'BAR BB| Open rates'!AS27*0.87*0.9+25</f>
        <v>44812.6</v>
      </c>
      <c r="AX27" s="57">
        <f>'BAR BB| Open rates'!AT27*0.87*0.9+25</f>
        <v>46378.6</v>
      </c>
      <c r="AY27" s="57">
        <f>'BAR BB| Open rates'!AU27*0.87*0.9+25</f>
        <v>44812.6</v>
      </c>
      <c r="AZ27" s="57">
        <f>'BAR BB| Open rates'!AV27*0.87*0.9+25</f>
        <v>46378.6</v>
      </c>
      <c r="BA27" s="57">
        <f>'BAR BB| Open rates'!AW27*0.87*0.9+25</f>
        <v>44812.6</v>
      </c>
      <c r="BB27" s="57">
        <f>'BAR BB| Open rates'!AX27*0.87*0.9+25</f>
        <v>46378.6</v>
      </c>
      <c r="BC27" s="57">
        <f>'BAR BB| Open rates'!AY27*0.87*0.9+25</f>
        <v>44812.6</v>
      </c>
    </row>
    <row r="28" spans="1:55"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row>
    <row r="29" spans="1:55" s="36" customFormat="1" ht="12" customHeight="1" x14ac:dyDescent="0.2">
      <c r="A29" s="237">
        <v>1</v>
      </c>
      <c r="B29" s="57" t="e">
        <f>'BAR BB| Open rates'!#REF!*0.87*0.9+25</f>
        <v>#REF!</v>
      </c>
      <c r="C29" s="57" t="e">
        <f>'BAR BB| Open rates'!#REF!*0.87*0.9+25</f>
        <v>#REF!</v>
      </c>
      <c r="D29" s="57" t="e">
        <f>'BAR BB| Open rates'!#REF!*0.87*0.9+25</f>
        <v>#REF!</v>
      </c>
      <c r="E29" s="57" t="e">
        <f>'BAR BB| Open rates'!#REF!*0.87*0.9+25</f>
        <v>#REF!</v>
      </c>
      <c r="F29" s="57">
        <f>'BAR BB| Open rates'!B29*0.87*0.9+25</f>
        <v>31971.4</v>
      </c>
      <c r="G29" s="57">
        <f>'BAR BB| Open rates'!C29*0.87*0.9+25</f>
        <v>31971.4</v>
      </c>
      <c r="H29" s="57">
        <f>'BAR BB| Open rates'!D29*0.87*0.9+25</f>
        <v>31971.4</v>
      </c>
      <c r="I29" s="57">
        <f>'BAR BB| Open rates'!E29*0.87*0.9+25</f>
        <v>45987.1</v>
      </c>
      <c r="J29" s="57">
        <f>'BAR BB| Open rates'!F29*0.87*0.9+25</f>
        <v>39723.1</v>
      </c>
      <c r="K29" s="57">
        <f>'BAR BB| Open rates'!G29*0.87*0.9+25</f>
        <v>37374.1</v>
      </c>
      <c r="L29" s="57">
        <f>'BAR BB| Open rates'!H29*0.87*0.9+25</f>
        <v>39723.1</v>
      </c>
      <c r="M29" s="57">
        <f>'BAR BB| Open rates'!I29*0.87*0.9+25</f>
        <v>37374.1</v>
      </c>
      <c r="N29" s="57">
        <f>'BAR BB| Open rates'!J29*0.87*0.9+25</f>
        <v>34320.400000000001</v>
      </c>
      <c r="O29" s="57">
        <f>'BAR BB| Open rates'!K29*0.87*0.9+25</f>
        <v>34320.400000000001</v>
      </c>
      <c r="P29" s="57">
        <f>'BAR BB| Open rates'!L29*0.87*0.9+25</f>
        <v>34320.400000000001</v>
      </c>
      <c r="Q29" s="57">
        <f>'BAR BB| Open rates'!M29*0.87*0.9+25</f>
        <v>37374.1</v>
      </c>
      <c r="R29" s="57">
        <f>'BAR BB| Open rates'!N29*0.87*0.9+25</f>
        <v>35651.5</v>
      </c>
      <c r="S29" s="57">
        <f>'BAR BB| Open rates'!O29*0.87*0.9+25</f>
        <v>37374.1</v>
      </c>
      <c r="T29" s="57">
        <f>'BAR BB| Open rates'!P29*0.87*0.9+25</f>
        <v>37374.1</v>
      </c>
      <c r="U29" s="57">
        <f>'BAR BB| Open rates'!Q29*0.87*0.9+25</f>
        <v>38940.1</v>
      </c>
      <c r="V29" s="57">
        <f>'BAR BB| Open rates'!R29*0.87*0.9+25</f>
        <v>37374.1</v>
      </c>
      <c r="W29" s="57">
        <f>'BAR BB| Open rates'!S29*0.87*0.9+25</f>
        <v>38940.1</v>
      </c>
      <c r="X29" s="57">
        <f>'BAR BB| Open rates'!T29*0.87*0.9+25</f>
        <v>37374.1</v>
      </c>
      <c r="Y29" s="57">
        <f>'BAR BB| Open rates'!U29*0.87*0.9+25</f>
        <v>35651.5</v>
      </c>
      <c r="Z29" s="57">
        <f>'BAR BB| Open rates'!V29*0.87*0.9+25</f>
        <v>54521.8</v>
      </c>
      <c r="AA29" s="57">
        <f>'BAR BB| Open rates'!W29*0.87*0.9+25</f>
        <v>60002.8</v>
      </c>
      <c r="AB29" s="57">
        <f>'BAR BB| Open rates'!X29*0.87*0.9+25</f>
        <v>54521.8</v>
      </c>
      <c r="AC29" s="57">
        <f>'BAR BB| Open rates'!Y29*0.87*0.9+25</f>
        <v>35651.5</v>
      </c>
      <c r="AD29" s="57">
        <f>'BAR BB| Open rates'!Z29*0.87*0.9+25</f>
        <v>35651.5</v>
      </c>
      <c r="AE29" s="57">
        <f>'BAR BB| Open rates'!AA29*0.87*0.9+25</f>
        <v>49902.1</v>
      </c>
      <c r="AF29" s="57">
        <f>'BAR BB| Open rates'!AB29*0.87*0.9+25</f>
        <v>53034.1</v>
      </c>
      <c r="AG29" s="57">
        <f>'BAR BB| Open rates'!AC29*0.87*0.9+25</f>
        <v>49902.1</v>
      </c>
      <c r="AH29" s="57">
        <f>'BAR BB| Open rates'!AD29*0.87*0.9+25</f>
        <v>53034.1</v>
      </c>
      <c r="AI29" s="57">
        <f>'BAR BB| Open rates'!AE29*0.87*0.9+25</f>
        <v>49902.1</v>
      </c>
      <c r="AJ29" s="57">
        <f>'BAR BB| Open rates'!AF29*0.87*0.9+25</f>
        <v>53034.1</v>
      </c>
      <c r="AK29" s="57">
        <f>'BAR BB| Open rates'!AG29*0.87*0.9+25</f>
        <v>49902.1</v>
      </c>
      <c r="AL29" s="57">
        <f>'BAR BB| Open rates'!AH29*0.87*0.9+25</f>
        <v>53034.1</v>
      </c>
      <c r="AM29" s="57">
        <f>'BAR BB| Open rates'!AI29*0.87*0.9+25</f>
        <v>49902.1</v>
      </c>
      <c r="AN29" s="57">
        <f>'BAR BB| Open rates'!AJ29*0.87*0.9+25</f>
        <v>51468.1</v>
      </c>
      <c r="AO29" s="57">
        <f>'BAR BB| Open rates'!AK29*0.87*0.9+25</f>
        <v>51468.1</v>
      </c>
      <c r="AP29" s="57">
        <f>'BAR BB| Open rates'!AL29*0.87*0.9+25</f>
        <v>48336.1</v>
      </c>
      <c r="AQ29" s="57">
        <f>'BAR BB| Open rates'!AM29*0.87*0.9+25</f>
        <v>51468.1</v>
      </c>
      <c r="AR29" s="57">
        <f>'BAR BB| Open rates'!AN29*0.87*0.9+25</f>
        <v>48336.1</v>
      </c>
      <c r="AS29" s="57">
        <f>'BAR BB| Open rates'!AO29*0.87*0.9+25</f>
        <v>51468.1</v>
      </c>
      <c r="AT29" s="57">
        <f>'BAR BB| Open rates'!AP29*0.87*0.9+25</f>
        <v>48336.1</v>
      </c>
      <c r="AU29" s="57">
        <f>'BAR BB| Open rates'!AQ29*0.87*0.9+25</f>
        <v>42855.1</v>
      </c>
      <c r="AV29" s="57">
        <f>'BAR BB| Open rates'!AR29*0.87*0.9+25</f>
        <v>44421.1</v>
      </c>
      <c r="AW29" s="57">
        <f>'BAR BB| Open rates'!AS29*0.87*0.9+25</f>
        <v>42855.1</v>
      </c>
      <c r="AX29" s="57">
        <f>'BAR BB| Open rates'!AT29*0.87*0.9+25</f>
        <v>44421.1</v>
      </c>
      <c r="AY29" s="57">
        <f>'BAR BB| Open rates'!AU29*0.87*0.9+25</f>
        <v>42855.1</v>
      </c>
      <c r="AZ29" s="57">
        <f>'BAR BB| Open rates'!AV29*0.87*0.9+25</f>
        <v>44421.1</v>
      </c>
      <c r="BA29" s="57">
        <f>'BAR BB| Open rates'!AW29*0.87*0.9+25</f>
        <v>42855.1</v>
      </c>
      <c r="BB29" s="57">
        <f>'BAR BB| Open rates'!AX29*0.87*0.9+25</f>
        <v>44421.1</v>
      </c>
      <c r="BC29" s="57">
        <f>'BAR BB| Open rates'!AY29*0.87*0.9+25</f>
        <v>42855.1</v>
      </c>
    </row>
    <row r="30" spans="1:55" s="36" customFormat="1" ht="12" customHeight="1" x14ac:dyDescent="0.2">
      <c r="A30" s="237">
        <v>2</v>
      </c>
      <c r="B30" s="57" t="e">
        <f>'BAR BB| Open rates'!#REF!*0.87*0.9+25</f>
        <v>#REF!</v>
      </c>
      <c r="C30" s="57" t="e">
        <f>'BAR BB| Open rates'!#REF!*0.87*0.9+25</f>
        <v>#REF!</v>
      </c>
      <c r="D30" s="57" t="e">
        <f>'BAR BB| Open rates'!#REF!*0.87*0.9+25</f>
        <v>#REF!</v>
      </c>
      <c r="E30" s="57" t="e">
        <f>'BAR BB| Open rates'!#REF!*0.87*0.9+25</f>
        <v>#REF!</v>
      </c>
      <c r="F30" s="57">
        <f>'BAR BB| Open rates'!B30*0.87*0.9+25</f>
        <v>33928.9</v>
      </c>
      <c r="G30" s="57">
        <f>'BAR BB| Open rates'!C30*0.87*0.9+25</f>
        <v>33928.9</v>
      </c>
      <c r="H30" s="57">
        <f>'BAR BB| Open rates'!D30*0.87*0.9+25</f>
        <v>33928.9</v>
      </c>
      <c r="I30" s="57">
        <f>'BAR BB| Open rates'!E30*0.87*0.9+25</f>
        <v>47944.6</v>
      </c>
      <c r="J30" s="57">
        <f>'BAR BB| Open rates'!F30*0.87*0.9+25</f>
        <v>41680.6</v>
      </c>
      <c r="K30" s="57">
        <f>'BAR BB| Open rates'!G30*0.87*0.9+25</f>
        <v>39331.599999999999</v>
      </c>
      <c r="L30" s="57">
        <f>'BAR BB| Open rates'!H30*0.87*0.9+25</f>
        <v>41680.6</v>
      </c>
      <c r="M30" s="57">
        <f>'BAR BB| Open rates'!I30*0.87*0.9+25</f>
        <v>39331.599999999999</v>
      </c>
      <c r="N30" s="57">
        <f>'BAR BB| Open rates'!J30*0.87*0.9+25</f>
        <v>36277.9</v>
      </c>
      <c r="O30" s="57">
        <f>'BAR BB| Open rates'!K30*0.87*0.9+25</f>
        <v>36277.9</v>
      </c>
      <c r="P30" s="57">
        <f>'BAR BB| Open rates'!L30*0.87*0.9+25</f>
        <v>36277.9</v>
      </c>
      <c r="Q30" s="57">
        <f>'BAR BB| Open rates'!M30*0.87*0.9+25</f>
        <v>39331.599999999999</v>
      </c>
      <c r="R30" s="57">
        <f>'BAR BB| Open rates'!N30*0.87*0.9+25</f>
        <v>37609</v>
      </c>
      <c r="S30" s="57">
        <f>'BAR BB| Open rates'!O30*0.87*0.9+25</f>
        <v>39331.599999999999</v>
      </c>
      <c r="T30" s="57">
        <f>'BAR BB| Open rates'!P30*0.87*0.9+25</f>
        <v>39331.599999999999</v>
      </c>
      <c r="U30" s="57">
        <f>'BAR BB| Open rates'!Q30*0.87*0.9+25</f>
        <v>40897.599999999999</v>
      </c>
      <c r="V30" s="57">
        <f>'BAR BB| Open rates'!R30*0.87*0.9+25</f>
        <v>39331.599999999999</v>
      </c>
      <c r="W30" s="57">
        <f>'BAR BB| Open rates'!S30*0.87*0.9+25</f>
        <v>40897.599999999999</v>
      </c>
      <c r="X30" s="57">
        <f>'BAR BB| Open rates'!T30*0.87*0.9+25</f>
        <v>39331.599999999999</v>
      </c>
      <c r="Y30" s="57">
        <f>'BAR BB| Open rates'!U30*0.87*0.9+25</f>
        <v>37609</v>
      </c>
      <c r="Z30" s="57">
        <f>'BAR BB| Open rates'!V30*0.87*0.9+25</f>
        <v>56479.3</v>
      </c>
      <c r="AA30" s="57">
        <f>'BAR BB| Open rates'!W30*0.87*0.9+25</f>
        <v>61960.3</v>
      </c>
      <c r="AB30" s="57">
        <f>'BAR BB| Open rates'!X30*0.87*0.9+25</f>
        <v>56479.3</v>
      </c>
      <c r="AC30" s="57">
        <f>'BAR BB| Open rates'!Y30*0.87*0.9+25</f>
        <v>37609</v>
      </c>
      <c r="AD30" s="57">
        <f>'BAR BB| Open rates'!Z30*0.87*0.9+25</f>
        <v>37609</v>
      </c>
      <c r="AE30" s="57">
        <f>'BAR BB| Open rates'!AA30*0.87*0.9+25</f>
        <v>51859.6</v>
      </c>
      <c r="AF30" s="57">
        <f>'BAR BB| Open rates'!AB30*0.87*0.9+25</f>
        <v>54991.6</v>
      </c>
      <c r="AG30" s="57">
        <f>'BAR BB| Open rates'!AC30*0.87*0.9+25</f>
        <v>51859.6</v>
      </c>
      <c r="AH30" s="57">
        <f>'BAR BB| Open rates'!AD30*0.87*0.9+25</f>
        <v>54991.6</v>
      </c>
      <c r="AI30" s="57">
        <f>'BAR BB| Open rates'!AE30*0.87*0.9+25</f>
        <v>51859.6</v>
      </c>
      <c r="AJ30" s="57">
        <f>'BAR BB| Open rates'!AF30*0.87*0.9+25</f>
        <v>54991.6</v>
      </c>
      <c r="AK30" s="57">
        <f>'BAR BB| Open rates'!AG30*0.87*0.9+25</f>
        <v>51859.6</v>
      </c>
      <c r="AL30" s="57">
        <f>'BAR BB| Open rates'!AH30*0.87*0.9+25</f>
        <v>54991.6</v>
      </c>
      <c r="AM30" s="57">
        <f>'BAR BB| Open rates'!AI30*0.87*0.9+25</f>
        <v>51859.6</v>
      </c>
      <c r="AN30" s="57">
        <f>'BAR BB| Open rates'!AJ30*0.87*0.9+25</f>
        <v>53425.599999999999</v>
      </c>
      <c r="AO30" s="57">
        <f>'BAR BB| Open rates'!AK30*0.87*0.9+25</f>
        <v>53425.599999999999</v>
      </c>
      <c r="AP30" s="57">
        <f>'BAR BB| Open rates'!AL30*0.87*0.9+25</f>
        <v>50293.599999999999</v>
      </c>
      <c r="AQ30" s="57">
        <f>'BAR BB| Open rates'!AM30*0.87*0.9+25</f>
        <v>53425.599999999999</v>
      </c>
      <c r="AR30" s="57">
        <f>'BAR BB| Open rates'!AN30*0.87*0.9+25</f>
        <v>50293.599999999999</v>
      </c>
      <c r="AS30" s="57">
        <f>'BAR BB| Open rates'!AO30*0.87*0.9+25</f>
        <v>53425.599999999999</v>
      </c>
      <c r="AT30" s="57">
        <f>'BAR BB| Open rates'!AP30*0.87*0.9+25</f>
        <v>50293.599999999999</v>
      </c>
      <c r="AU30" s="57">
        <f>'BAR BB| Open rates'!AQ30*0.87*0.9+25</f>
        <v>44812.6</v>
      </c>
      <c r="AV30" s="57">
        <f>'BAR BB| Open rates'!AR30*0.87*0.9+25</f>
        <v>46378.6</v>
      </c>
      <c r="AW30" s="57">
        <f>'BAR BB| Open rates'!AS30*0.87*0.9+25</f>
        <v>44812.6</v>
      </c>
      <c r="AX30" s="57">
        <f>'BAR BB| Open rates'!AT30*0.87*0.9+25</f>
        <v>46378.6</v>
      </c>
      <c r="AY30" s="57">
        <f>'BAR BB| Open rates'!AU30*0.87*0.9+25</f>
        <v>44812.6</v>
      </c>
      <c r="AZ30" s="57">
        <f>'BAR BB| Open rates'!AV30*0.87*0.9+25</f>
        <v>46378.6</v>
      </c>
      <c r="BA30" s="57">
        <f>'BAR BB| Open rates'!AW30*0.87*0.9+25</f>
        <v>44812.6</v>
      </c>
      <c r="BB30" s="57">
        <f>'BAR BB| Open rates'!AX30*0.87*0.9+25</f>
        <v>46378.6</v>
      </c>
      <c r="BC30" s="57">
        <f>'BAR BB| Open rates'!AY30*0.87*0.9+25</f>
        <v>44812.6</v>
      </c>
    </row>
    <row r="31" spans="1:55" s="36" customFormat="1" ht="12" customHeight="1" x14ac:dyDescent="0.2">
      <c r="A31" s="237">
        <v>3</v>
      </c>
      <c r="B31" s="57" t="e">
        <f>'BAR BB| Open rates'!#REF!*0.87*0.9+25</f>
        <v>#REF!</v>
      </c>
      <c r="C31" s="57" t="e">
        <f>'BAR BB| Open rates'!#REF!*0.87*0.9+25</f>
        <v>#REF!</v>
      </c>
      <c r="D31" s="57" t="e">
        <f>'BAR BB| Open rates'!#REF!*0.87*0.9+25</f>
        <v>#REF!</v>
      </c>
      <c r="E31" s="57" t="e">
        <f>'BAR BB| Open rates'!#REF!*0.87*0.9+25</f>
        <v>#REF!</v>
      </c>
      <c r="F31" s="57">
        <f>'BAR BB| Open rates'!B31*0.87*0.9+25</f>
        <v>35886.400000000001</v>
      </c>
      <c r="G31" s="57">
        <f>'BAR BB| Open rates'!C31*0.87*0.9+25</f>
        <v>35886.400000000001</v>
      </c>
      <c r="H31" s="57">
        <f>'BAR BB| Open rates'!D31*0.87*0.9+25</f>
        <v>35886.400000000001</v>
      </c>
      <c r="I31" s="57">
        <f>'BAR BB| Open rates'!E31*0.87*0.9+25</f>
        <v>49902.1</v>
      </c>
      <c r="J31" s="57">
        <f>'BAR BB| Open rates'!F31*0.87*0.9+25</f>
        <v>43638.1</v>
      </c>
      <c r="K31" s="57">
        <f>'BAR BB| Open rates'!G31*0.87*0.9+25</f>
        <v>41289.1</v>
      </c>
      <c r="L31" s="57">
        <f>'BAR BB| Open rates'!H31*0.87*0.9+25</f>
        <v>43638.1</v>
      </c>
      <c r="M31" s="57">
        <f>'BAR BB| Open rates'!I31*0.87*0.9+25</f>
        <v>41289.1</v>
      </c>
      <c r="N31" s="57">
        <f>'BAR BB| Open rates'!J31*0.87*0.9+25</f>
        <v>38235.4</v>
      </c>
      <c r="O31" s="57">
        <f>'BAR BB| Open rates'!K31*0.87*0.9+25</f>
        <v>38235.4</v>
      </c>
      <c r="P31" s="57">
        <f>'BAR BB| Open rates'!L31*0.87*0.9+25</f>
        <v>38235.4</v>
      </c>
      <c r="Q31" s="57">
        <f>'BAR BB| Open rates'!M31*0.87*0.9+25</f>
        <v>41289.1</v>
      </c>
      <c r="R31" s="57">
        <f>'BAR BB| Open rates'!N31*0.87*0.9+25</f>
        <v>39566.5</v>
      </c>
      <c r="S31" s="57">
        <f>'BAR BB| Open rates'!O31*0.87*0.9+25</f>
        <v>41289.1</v>
      </c>
      <c r="T31" s="57">
        <f>'BAR BB| Open rates'!P31*0.87*0.9+25</f>
        <v>41289.1</v>
      </c>
      <c r="U31" s="57">
        <f>'BAR BB| Open rates'!Q31*0.87*0.9+25</f>
        <v>42855.1</v>
      </c>
      <c r="V31" s="57">
        <f>'BAR BB| Open rates'!R31*0.87*0.9+25</f>
        <v>41289.1</v>
      </c>
      <c r="W31" s="57">
        <f>'BAR BB| Open rates'!S31*0.87*0.9+25</f>
        <v>42855.1</v>
      </c>
      <c r="X31" s="57">
        <f>'BAR BB| Open rates'!T31*0.87*0.9+25</f>
        <v>41289.1</v>
      </c>
      <c r="Y31" s="57">
        <f>'BAR BB| Open rates'!U31*0.87*0.9+25</f>
        <v>39566.5</v>
      </c>
      <c r="Z31" s="57">
        <f>'BAR BB| Open rates'!V31*0.87*0.9+25</f>
        <v>58436.800000000003</v>
      </c>
      <c r="AA31" s="57">
        <f>'BAR BB| Open rates'!W31*0.87*0.9+25</f>
        <v>63917.8</v>
      </c>
      <c r="AB31" s="57">
        <f>'BAR BB| Open rates'!X31*0.87*0.9+25</f>
        <v>58436.800000000003</v>
      </c>
      <c r="AC31" s="57">
        <f>'BAR BB| Open rates'!Y31*0.87*0.9+25</f>
        <v>39566.5</v>
      </c>
      <c r="AD31" s="57">
        <f>'BAR BB| Open rates'!Z31*0.87*0.9+25</f>
        <v>39566.5</v>
      </c>
      <c r="AE31" s="57">
        <f>'BAR BB| Open rates'!AA31*0.87*0.9+25</f>
        <v>53817.1</v>
      </c>
      <c r="AF31" s="57">
        <f>'BAR BB| Open rates'!AB31*0.87*0.9+25</f>
        <v>56949.1</v>
      </c>
      <c r="AG31" s="57">
        <f>'BAR BB| Open rates'!AC31*0.87*0.9+25</f>
        <v>53817.1</v>
      </c>
      <c r="AH31" s="57">
        <f>'BAR BB| Open rates'!AD31*0.87*0.9+25</f>
        <v>56949.1</v>
      </c>
      <c r="AI31" s="57">
        <f>'BAR BB| Open rates'!AE31*0.87*0.9+25</f>
        <v>53817.1</v>
      </c>
      <c r="AJ31" s="57">
        <f>'BAR BB| Open rates'!AF31*0.87*0.9+25</f>
        <v>56949.1</v>
      </c>
      <c r="AK31" s="57">
        <f>'BAR BB| Open rates'!AG31*0.87*0.9+25</f>
        <v>53817.1</v>
      </c>
      <c r="AL31" s="57">
        <f>'BAR BB| Open rates'!AH31*0.87*0.9+25</f>
        <v>56949.1</v>
      </c>
      <c r="AM31" s="57">
        <f>'BAR BB| Open rates'!AI31*0.87*0.9+25</f>
        <v>53817.1</v>
      </c>
      <c r="AN31" s="57">
        <f>'BAR BB| Open rates'!AJ31*0.87*0.9+25</f>
        <v>55383.1</v>
      </c>
      <c r="AO31" s="57">
        <f>'BAR BB| Open rates'!AK31*0.87*0.9+25</f>
        <v>55383.1</v>
      </c>
      <c r="AP31" s="57">
        <f>'BAR BB| Open rates'!AL31*0.87*0.9+25</f>
        <v>52251.1</v>
      </c>
      <c r="AQ31" s="57">
        <f>'BAR BB| Open rates'!AM31*0.87*0.9+25</f>
        <v>55383.1</v>
      </c>
      <c r="AR31" s="57">
        <f>'BAR BB| Open rates'!AN31*0.87*0.9+25</f>
        <v>52251.1</v>
      </c>
      <c r="AS31" s="57">
        <f>'BAR BB| Open rates'!AO31*0.87*0.9+25</f>
        <v>55383.1</v>
      </c>
      <c r="AT31" s="57">
        <f>'BAR BB| Open rates'!AP31*0.87*0.9+25</f>
        <v>52251.1</v>
      </c>
      <c r="AU31" s="57">
        <f>'BAR BB| Open rates'!AQ31*0.87*0.9+25</f>
        <v>46770.1</v>
      </c>
      <c r="AV31" s="57">
        <f>'BAR BB| Open rates'!AR31*0.87*0.9+25</f>
        <v>48336.1</v>
      </c>
      <c r="AW31" s="57">
        <f>'BAR BB| Open rates'!AS31*0.87*0.9+25</f>
        <v>46770.1</v>
      </c>
      <c r="AX31" s="57">
        <f>'BAR BB| Open rates'!AT31*0.87*0.9+25</f>
        <v>48336.1</v>
      </c>
      <c r="AY31" s="57">
        <f>'BAR BB| Open rates'!AU31*0.87*0.9+25</f>
        <v>46770.1</v>
      </c>
      <c r="AZ31" s="57">
        <f>'BAR BB| Open rates'!AV31*0.87*0.9+25</f>
        <v>48336.1</v>
      </c>
      <c r="BA31" s="57">
        <f>'BAR BB| Open rates'!AW31*0.87*0.9+25</f>
        <v>46770.1</v>
      </c>
      <c r="BB31" s="57">
        <f>'BAR BB| Open rates'!AX31*0.87*0.9+25</f>
        <v>48336.1</v>
      </c>
      <c r="BC31" s="57">
        <f>'BAR BB| Open rates'!AY31*0.87*0.9+25</f>
        <v>46770.1</v>
      </c>
    </row>
    <row r="32" spans="1:55" s="36" customFormat="1" ht="12" customHeight="1" x14ac:dyDescent="0.2">
      <c r="A32" s="237">
        <v>4</v>
      </c>
      <c r="B32" s="57" t="e">
        <f>'BAR BB| Open rates'!#REF!*0.87*0.9+25</f>
        <v>#REF!</v>
      </c>
      <c r="C32" s="57" t="e">
        <f>'BAR BB| Open rates'!#REF!*0.87*0.9+25</f>
        <v>#REF!</v>
      </c>
      <c r="D32" s="57" t="e">
        <f>'BAR BB| Open rates'!#REF!*0.87*0.9+25</f>
        <v>#REF!</v>
      </c>
      <c r="E32" s="57" t="e">
        <f>'BAR BB| Open rates'!#REF!*0.87*0.9+25</f>
        <v>#REF!</v>
      </c>
      <c r="F32" s="57">
        <f>'BAR BB| Open rates'!B32*0.87*0.9+25</f>
        <v>37843.9</v>
      </c>
      <c r="G32" s="57">
        <f>'BAR BB| Open rates'!C32*0.87*0.9+25</f>
        <v>37843.9</v>
      </c>
      <c r="H32" s="57">
        <f>'BAR BB| Open rates'!D32*0.87*0.9+25</f>
        <v>37843.9</v>
      </c>
      <c r="I32" s="57">
        <f>'BAR BB| Open rates'!E32*0.87*0.9+25</f>
        <v>51859.6</v>
      </c>
      <c r="J32" s="57">
        <f>'BAR BB| Open rates'!F32*0.87*0.9+25</f>
        <v>45595.6</v>
      </c>
      <c r="K32" s="57">
        <f>'BAR BB| Open rates'!G32*0.87*0.9+25</f>
        <v>43246.6</v>
      </c>
      <c r="L32" s="57">
        <f>'BAR BB| Open rates'!H32*0.87*0.9+25</f>
        <v>45595.6</v>
      </c>
      <c r="M32" s="57">
        <f>'BAR BB| Open rates'!I32*0.87*0.9+25</f>
        <v>43246.6</v>
      </c>
      <c r="N32" s="57">
        <f>'BAR BB| Open rates'!J32*0.87*0.9+25</f>
        <v>40192.9</v>
      </c>
      <c r="O32" s="57">
        <f>'BAR BB| Open rates'!K32*0.87*0.9+25</f>
        <v>40192.9</v>
      </c>
      <c r="P32" s="57">
        <f>'BAR BB| Open rates'!L32*0.87*0.9+25</f>
        <v>40192.9</v>
      </c>
      <c r="Q32" s="57">
        <f>'BAR BB| Open rates'!M32*0.87*0.9+25</f>
        <v>43246.6</v>
      </c>
      <c r="R32" s="57">
        <f>'BAR BB| Open rates'!N32*0.87*0.9+25</f>
        <v>41524</v>
      </c>
      <c r="S32" s="57">
        <f>'BAR BB| Open rates'!O32*0.87*0.9+25</f>
        <v>43246.6</v>
      </c>
      <c r="T32" s="57">
        <f>'BAR BB| Open rates'!P32*0.87*0.9+25</f>
        <v>43246.6</v>
      </c>
      <c r="U32" s="57">
        <f>'BAR BB| Open rates'!Q32*0.87*0.9+25</f>
        <v>44812.6</v>
      </c>
      <c r="V32" s="57">
        <f>'BAR BB| Open rates'!R32*0.87*0.9+25</f>
        <v>43246.6</v>
      </c>
      <c r="W32" s="57">
        <f>'BAR BB| Open rates'!S32*0.87*0.9+25</f>
        <v>44812.6</v>
      </c>
      <c r="X32" s="57">
        <f>'BAR BB| Open rates'!T32*0.87*0.9+25</f>
        <v>43246.6</v>
      </c>
      <c r="Y32" s="57">
        <f>'BAR BB| Open rates'!U32*0.87*0.9+25</f>
        <v>41524</v>
      </c>
      <c r="Z32" s="57">
        <f>'BAR BB| Open rates'!V32*0.87*0.9+25</f>
        <v>60394.3</v>
      </c>
      <c r="AA32" s="57">
        <f>'BAR BB| Open rates'!W32*0.87*0.9+25</f>
        <v>65875.3</v>
      </c>
      <c r="AB32" s="57">
        <f>'BAR BB| Open rates'!X32*0.87*0.9+25</f>
        <v>60394.3</v>
      </c>
      <c r="AC32" s="57">
        <f>'BAR BB| Open rates'!Y32*0.87*0.9+25</f>
        <v>41524</v>
      </c>
      <c r="AD32" s="57">
        <f>'BAR BB| Open rates'!Z32*0.87*0.9+25</f>
        <v>41524</v>
      </c>
      <c r="AE32" s="57">
        <f>'BAR BB| Open rates'!AA32*0.87*0.9+25</f>
        <v>55774.6</v>
      </c>
      <c r="AF32" s="57">
        <f>'BAR BB| Open rates'!AB32*0.87*0.9+25</f>
        <v>58906.6</v>
      </c>
      <c r="AG32" s="57">
        <f>'BAR BB| Open rates'!AC32*0.87*0.9+25</f>
        <v>55774.6</v>
      </c>
      <c r="AH32" s="57">
        <f>'BAR BB| Open rates'!AD32*0.87*0.9+25</f>
        <v>58906.6</v>
      </c>
      <c r="AI32" s="57">
        <f>'BAR BB| Open rates'!AE32*0.87*0.9+25</f>
        <v>55774.6</v>
      </c>
      <c r="AJ32" s="57">
        <f>'BAR BB| Open rates'!AF32*0.87*0.9+25</f>
        <v>58906.6</v>
      </c>
      <c r="AK32" s="57">
        <f>'BAR BB| Open rates'!AG32*0.87*0.9+25</f>
        <v>55774.6</v>
      </c>
      <c r="AL32" s="57">
        <f>'BAR BB| Open rates'!AH32*0.87*0.9+25</f>
        <v>58906.6</v>
      </c>
      <c r="AM32" s="57">
        <f>'BAR BB| Open rates'!AI32*0.87*0.9+25</f>
        <v>55774.6</v>
      </c>
      <c r="AN32" s="57">
        <f>'BAR BB| Open rates'!AJ32*0.87*0.9+25</f>
        <v>57340.6</v>
      </c>
      <c r="AO32" s="57">
        <f>'BAR BB| Open rates'!AK32*0.87*0.9+25</f>
        <v>57340.6</v>
      </c>
      <c r="AP32" s="57">
        <f>'BAR BB| Open rates'!AL32*0.87*0.9+25</f>
        <v>54208.6</v>
      </c>
      <c r="AQ32" s="57">
        <f>'BAR BB| Open rates'!AM32*0.87*0.9+25</f>
        <v>57340.6</v>
      </c>
      <c r="AR32" s="57">
        <f>'BAR BB| Open rates'!AN32*0.87*0.9+25</f>
        <v>54208.6</v>
      </c>
      <c r="AS32" s="57">
        <f>'BAR BB| Open rates'!AO32*0.87*0.9+25</f>
        <v>57340.6</v>
      </c>
      <c r="AT32" s="57">
        <f>'BAR BB| Open rates'!AP32*0.87*0.9+25</f>
        <v>54208.6</v>
      </c>
      <c r="AU32" s="57">
        <f>'BAR BB| Open rates'!AQ32*0.87*0.9+25</f>
        <v>48727.6</v>
      </c>
      <c r="AV32" s="57">
        <f>'BAR BB| Open rates'!AR32*0.87*0.9+25</f>
        <v>50293.599999999999</v>
      </c>
      <c r="AW32" s="57">
        <f>'BAR BB| Open rates'!AS32*0.87*0.9+25</f>
        <v>48727.6</v>
      </c>
      <c r="AX32" s="57">
        <f>'BAR BB| Open rates'!AT32*0.87*0.9+25</f>
        <v>50293.599999999999</v>
      </c>
      <c r="AY32" s="57">
        <f>'BAR BB| Open rates'!AU32*0.87*0.9+25</f>
        <v>48727.6</v>
      </c>
      <c r="AZ32" s="57">
        <f>'BAR BB| Open rates'!AV32*0.87*0.9+25</f>
        <v>50293.599999999999</v>
      </c>
      <c r="BA32" s="57">
        <f>'BAR BB| Open rates'!AW32*0.87*0.9+25</f>
        <v>48727.6</v>
      </c>
      <c r="BB32" s="57">
        <f>'BAR BB| Open rates'!AX32*0.87*0.9+25</f>
        <v>50293.599999999999</v>
      </c>
      <c r="BC32" s="57">
        <f>'BAR BB| Open rates'!AY32*0.87*0.9+25</f>
        <v>48727.6</v>
      </c>
    </row>
    <row r="33" spans="1:55"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row>
    <row r="34" spans="1:55" s="36" customFormat="1" ht="12" customHeight="1" x14ac:dyDescent="0.2">
      <c r="A34" s="237">
        <v>1</v>
      </c>
      <c r="B34" s="57" t="e">
        <f>'BAR BB| Open rates'!#REF!*0.87*0.9+25</f>
        <v>#REF!</v>
      </c>
      <c r="C34" s="57" t="e">
        <f>'BAR BB| Open rates'!#REF!*0.87*0.9+25</f>
        <v>#REF!</v>
      </c>
      <c r="D34" s="57" t="e">
        <f>'BAR BB| Open rates'!#REF!*0.87*0.9+25</f>
        <v>#REF!</v>
      </c>
      <c r="E34" s="57" t="e">
        <f>'BAR BB| Open rates'!#REF!*0.87*0.9+25</f>
        <v>#REF!</v>
      </c>
      <c r="F34" s="57">
        <f>'BAR BB| Open rates'!B34*0.87*0.9+25</f>
        <v>37452.400000000001</v>
      </c>
      <c r="G34" s="57">
        <f>'BAR BB| Open rates'!C34*0.87*0.9+25</f>
        <v>37452.400000000001</v>
      </c>
      <c r="H34" s="57">
        <f>'BAR BB| Open rates'!D34*0.87*0.9+25</f>
        <v>37452.400000000001</v>
      </c>
      <c r="I34" s="57">
        <f>'BAR BB| Open rates'!E34*0.87*0.9+25</f>
        <v>51468.1</v>
      </c>
      <c r="J34" s="57">
        <f>'BAR BB| Open rates'!F34*0.87*0.9+25</f>
        <v>45204.1</v>
      </c>
      <c r="K34" s="57">
        <f>'BAR BB| Open rates'!G34*0.87*0.9+25</f>
        <v>42855.1</v>
      </c>
      <c r="L34" s="57">
        <f>'BAR BB| Open rates'!H34*0.87*0.9+25</f>
        <v>45204.1</v>
      </c>
      <c r="M34" s="57">
        <f>'BAR BB| Open rates'!I34*0.87*0.9+25</f>
        <v>42855.1</v>
      </c>
      <c r="N34" s="57">
        <f>'BAR BB| Open rates'!J34*0.87*0.9+25</f>
        <v>39801.4</v>
      </c>
      <c r="O34" s="57">
        <f>'BAR BB| Open rates'!K34*0.87*0.9+25</f>
        <v>39801.4</v>
      </c>
      <c r="P34" s="57">
        <f>'BAR BB| Open rates'!L34*0.87*0.9+25</f>
        <v>39801.4</v>
      </c>
      <c r="Q34" s="57">
        <f>'BAR BB| Open rates'!M34*0.87*0.9+25</f>
        <v>42855.1</v>
      </c>
      <c r="R34" s="57">
        <f>'BAR BB| Open rates'!N34*0.87*0.9+25</f>
        <v>41132.5</v>
      </c>
      <c r="S34" s="57">
        <f>'BAR BB| Open rates'!O34*0.87*0.9+25</f>
        <v>42855.1</v>
      </c>
      <c r="T34" s="57">
        <f>'BAR BB| Open rates'!P34*0.87*0.9+25</f>
        <v>42855.1</v>
      </c>
      <c r="U34" s="57">
        <f>'BAR BB| Open rates'!Q34*0.87*0.9+25</f>
        <v>44421.1</v>
      </c>
      <c r="V34" s="57">
        <f>'BAR BB| Open rates'!R34*0.87*0.9+25</f>
        <v>42855.1</v>
      </c>
      <c r="W34" s="57">
        <f>'BAR BB| Open rates'!S34*0.87*0.9+25</f>
        <v>44421.1</v>
      </c>
      <c r="X34" s="57">
        <f>'BAR BB| Open rates'!T34*0.87*0.9+25</f>
        <v>42855.1</v>
      </c>
      <c r="Y34" s="57">
        <f>'BAR BB| Open rates'!U34*0.87*0.9+25</f>
        <v>41132.5</v>
      </c>
      <c r="Z34" s="57">
        <f>'BAR BB| Open rates'!V34*0.87*0.9+25</f>
        <v>60002.8</v>
      </c>
      <c r="AA34" s="57">
        <f>'BAR BB| Open rates'!W34*0.87*0.9+25</f>
        <v>65483.8</v>
      </c>
      <c r="AB34" s="57">
        <f>'BAR BB| Open rates'!X34*0.87*0.9+25</f>
        <v>60002.8</v>
      </c>
      <c r="AC34" s="57">
        <f>'BAR BB| Open rates'!Y34*0.87*0.9+25</f>
        <v>41132.5</v>
      </c>
      <c r="AD34" s="57">
        <f>'BAR BB| Open rates'!Z34*0.87*0.9+25</f>
        <v>41132.5</v>
      </c>
      <c r="AE34" s="57">
        <f>'BAR BB| Open rates'!AA34*0.87*0.9+25</f>
        <v>60864.1</v>
      </c>
      <c r="AF34" s="57">
        <f>'BAR BB| Open rates'!AB34*0.87*0.9+25</f>
        <v>63996.1</v>
      </c>
      <c r="AG34" s="57">
        <f>'BAR BB| Open rates'!AC34*0.87*0.9+25</f>
        <v>60864.1</v>
      </c>
      <c r="AH34" s="57">
        <f>'BAR BB| Open rates'!AD34*0.87*0.9+25</f>
        <v>63996.1</v>
      </c>
      <c r="AI34" s="57">
        <f>'BAR BB| Open rates'!AE34*0.87*0.9+25</f>
        <v>60864.1</v>
      </c>
      <c r="AJ34" s="57">
        <f>'BAR BB| Open rates'!AF34*0.87*0.9+25</f>
        <v>63996.1</v>
      </c>
      <c r="AK34" s="57">
        <f>'BAR BB| Open rates'!AG34*0.87*0.9+25</f>
        <v>60864.1</v>
      </c>
      <c r="AL34" s="57">
        <f>'BAR BB| Open rates'!AH34*0.87*0.9+25</f>
        <v>63996.1</v>
      </c>
      <c r="AM34" s="57">
        <f>'BAR BB| Open rates'!AI34*0.87*0.9+25</f>
        <v>60864.1</v>
      </c>
      <c r="AN34" s="57">
        <f>'BAR BB| Open rates'!AJ34*0.87*0.9+25</f>
        <v>62430.1</v>
      </c>
      <c r="AO34" s="57">
        <f>'BAR BB| Open rates'!AK34*0.87*0.9+25</f>
        <v>62430.1</v>
      </c>
      <c r="AP34" s="57">
        <f>'BAR BB| Open rates'!AL34*0.87*0.9+25</f>
        <v>59298.1</v>
      </c>
      <c r="AQ34" s="57">
        <f>'BAR BB| Open rates'!AM34*0.87*0.9+25</f>
        <v>62430.1</v>
      </c>
      <c r="AR34" s="57">
        <f>'BAR BB| Open rates'!AN34*0.87*0.9+25</f>
        <v>59298.1</v>
      </c>
      <c r="AS34" s="57">
        <f>'BAR BB| Open rates'!AO34*0.87*0.9+25</f>
        <v>62430.1</v>
      </c>
      <c r="AT34" s="57">
        <f>'BAR BB| Open rates'!AP34*0.87*0.9+25</f>
        <v>59298.1</v>
      </c>
      <c r="AU34" s="57">
        <f>'BAR BB| Open rates'!AQ34*0.87*0.9+25</f>
        <v>53817.1</v>
      </c>
      <c r="AV34" s="57">
        <f>'BAR BB| Open rates'!AR34*0.87*0.9+25</f>
        <v>55383.1</v>
      </c>
      <c r="AW34" s="57">
        <f>'BAR BB| Open rates'!AS34*0.87*0.9+25</f>
        <v>53817.1</v>
      </c>
      <c r="AX34" s="57">
        <f>'BAR BB| Open rates'!AT34*0.87*0.9+25</f>
        <v>55383.1</v>
      </c>
      <c r="AY34" s="57">
        <f>'BAR BB| Open rates'!AU34*0.87*0.9+25</f>
        <v>53817.1</v>
      </c>
      <c r="AZ34" s="57">
        <f>'BAR BB| Open rates'!AV34*0.87*0.9+25</f>
        <v>55383.1</v>
      </c>
      <c r="BA34" s="57">
        <f>'BAR BB| Open rates'!AW34*0.87*0.9+25</f>
        <v>53817.1</v>
      </c>
      <c r="BB34" s="57">
        <f>'BAR BB| Open rates'!AX34*0.87*0.9+25</f>
        <v>55383.1</v>
      </c>
      <c r="BC34" s="57">
        <f>'BAR BB| Open rates'!AY34*0.87*0.9+25</f>
        <v>53817.1</v>
      </c>
    </row>
    <row r="35" spans="1:55" s="36" customFormat="1" ht="12" customHeight="1" x14ac:dyDescent="0.2">
      <c r="A35" s="237">
        <v>2</v>
      </c>
      <c r="B35" s="57" t="e">
        <f>'BAR BB| Open rates'!#REF!*0.87*0.9+25</f>
        <v>#REF!</v>
      </c>
      <c r="C35" s="57" t="e">
        <f>'BAR BB| Open rates'!#REF!*0.87*0.9+25</f>
        <v>#REF!</v>
      </c>
      <c r="D35" s="57" t="e">
        <f>'BAR BB| Open rates'!#REF!*0.87*0.9+25</f>
        <v>#REF!</v>
      </c>
      <c r="E35" s="57" t="e">
        <f>'BAR BB| Open rates'!#REF!*0.87*0.9+25</f>
        <v>#REF!</v>
      </c>
      <c r="F35" s="57">
        <f>'BAR BB| Open rates'!B35*0.87*0.9+25</f>
        <v>39409.9</v>
      </c>
      <c r="G35" s="57">
        <f>'BAR BB| Open rates'!C35*0.87*0.9+25</f>
        <v>39409.9</v>
      </c>
      <c r="H35" s="57">
        <f>'BAR BB| Open rates'!D35*0.87*0.9+25</f>
        <v>39409.9</v>
      </c>
      <c r="I35" s="57">
        <f>'BAR BB| Open rates'!E35*0.87*0.9+25</f>
        <v>53425.599999999999</v>
      </c>
      <c r="J35" s="57">
        <f>'BAR BB| Open rates'!F35*0.87*0.9+25</f>
        <v>47161.599999999999</v>
      </c>
      <c r="K35" s="57">
        <f>'BAR BB| Open rates'!G35*0.87*0.9+25</f>
        <v>44812.6</v>
      </c>
      <c r="L35" s="57">
        <f>'BAR BB| Open rates'!H35*0.87*0.9+25</f>
        <v>47161.599999999999</v>
      </c>
      <c r="M35" s="57">
        <f>'BAR BB| Open rates'!I35*0.87*0.9+25</f>
        <v>44812.6</v>
      </c>
      <c r="N35" s="57">
        <f>'BAR BB| Open rates'!J35*0.87*0.9+25</f>
        <v>41758.9</v>
      </c>
      <c r="O35" s="57">
        <f>'BAR BB| Open rates'!K35*0.87*0.9+25</f>
        <v>41758.9</v>
      </c>
      <c r="P35" s="57">
        <f>'BAR BB| Open rates'!L35*0.87*0.9+25</f>
        <v>41758.9</v>
      </c>
      <c r="Q35" s="57">
        <f>'BAR BB| Open rates'!M35*0.87*0.9+25</f>
        <v>44812.6</v>
      </c>
      <c r="R35" s="57">
        <f>'BAR BB| Open rates'!N35*0.87*0.9+25</f>
        <v>43090</v>
      </c>
      <c r="S35" s="57">
        <f>'BAR BB| Open rates'!O35*0.87*0.9+25</f>
        <v>44812.6</v>
      </c>
      <c r="T35" s="57">
        <f>'BAR BB| Open rates'!P35*0.87*0.9+25</f>
        <v>44812.6</v>
      </c>
      <c r="U35" s="57">
        <f>'BAR BB| Open rates'!Q35*0.87*0.9+25</f>
        <v>46378.6</v>
      </c>
      <c r="V35" s="57">
        <f>'BAR BB| Open rates'!R35*0.87*0.9+25</f>
        <v>44812.6</v>
      </c>
      <c r="W35" s="57">
        <f>'BAR BB| Open rates'!S35*0.87*0.9+25</f>
        <v>46378.6</v>
      </c>
      <c r="X35" s="57">
        <f>'BAR BB| Open rates'!T35*0.87*0.9+25</f>
        <v>44812.6</v>
      </c>
      <c r="Y35" s="57">
        <f>'BAR BB| Open rates'!U35*0.87*0.9+25</f>
        <v>43090</v>
      </c>
      <c r="Z35" s="57">
        <f>'BAR BB| Open rates'!V35*0.87*0.9+25</f>
        <v>61960.3</v>
      </c>
      <c r="AA35" s="57">
        <f>'BAR BB| Open rates'!W35*0.87*0.9+25</f>
        <v>67441.3</v>
      </c>
      <c r="AB35" s="57">
        <f>'BAR BB| Open rates'!X35*0.87*0.9+25</f>
        <v>61960.3</v>
      </c>
      <c r="AC35" s="57">
        <f>'BAR BB| Open rates'!Y35*0.87*0.9+25</f>
        <v>43090</v>
      </c>
      <c r="AD35" s="57">
        <f>'BAR BB| Open rates'!Z35*0.87*0.9+25</f>
        <v>43090</v>
      </c>
      <c r="AE35" s="57">
        <f>'BAR BB| Open rates'!AA35*0.87*0.9+25</f>
        <v>62821.599999999999</v>
      </c>
      <c r="AF35" s="57">
        <f>'BAR BB| Open rates'!AB35*0.87*0.9+25</f>
        <v>65953.600000000006</v>
      </c>
      <c r="AG35" s="57">
        <f>'BAR BB| Open rates'!AC35*0.87*0.9+25</f>
        <v>62821.599999999999</v>
      </c>
      <c r="AH35" s="57">
        <f>'BAR BB| Open rates'!AD35*0.87*0.9+25</f>
        <v>65953.600000000006</v>
      </c>
      <c r="AI35" s="57">
        <f>'BAR BB| Open rates'!AE35*0.87*0.9+25</f>
        <v>62821.599999999999</v>
      </c>
      <c r="AJ35" s="57">
        <f>'BAR BB| Open rates'!AF35*0.87*0.9+25</f>
        <v>65953.600000000006</v>
      </c>
      <c r="AK35" s="57">
        <f>'BAR BB| Open rates'!AG35*0.87*0.9+25</f>
        <v>62821.599999999999</v>
      </c>
      <c r="AL35" s="57">
        <f>'BAR BB| Open rates'!AH35*0.87*0.9+25</f>
        <v>65953.600000000006</v>
      </c>
      <c r="AM35" s="57">
        <f>'BAR BB| Open rates'!AI35*0.87*0.9+25</f>
        <v>62821.599999999999</v>
      </c>
      <c r="AN35" s="57">
        <f>'BAR BB| Open rates'!AJ35*0.87*0.9+25</f>
        <v>64387.6</v>
      </c>
      <c r="AO35" s="57">
        <f>'BAR BB| Open rates'!AK35*0.87*0.9+25</f>
        <v>64387.6</v>
      </c>
      <c r="AP35" s="57">
        <f>'BAR BB| Open rates'!AL35*0.87*0.9+25</f>
        <v>61255.6</v>
      </c>
      <c r="AQ35" s="57">
        <f>'BAR BB| Open rates'!AM35*0.87*0.9+25</f>
        <v>64387.6</v>
      </c>
      <c r="AR35" s="57">
        <f>'BAR BB| Open rates'!AN35*0.87*0.9+25</f>
        <v>61255.6</v>
      </c>
      <c r="AS35" s="57">
        <f>'BAR BB| Open rates'!AO35*0.87*0.9+25</f>
        <v>64387.6</v>
      </c>
      <c r="AT35" s="57">
        <f>'BAR BB| Open rates'!AP35*0.87*0.9+25</f>
        <v>61255.6</v>
      </c>
      <c r="AU35" s="57">
        <f>'BAR BB| Open rates'!AQ35*0.87*0.9+25</f>
        <v>55774.6</v>
      </c>
      <c r="AV35" s="57">
        <f>'BAR BB| Open rates'!AR35*0.87*0.9+25</f>
        <v>57340.6</v>
      </c>
      <c r="AW35" s="57">
        <f>'BAR BB| Open rates'!AS35*0.87*0.9+25</f>
        <v>55774.6</v>
      </c>
      <c r="AX35" s="57">
        <f>'BAR BB| Open rates'!AT35*0.87*0.9+25</f>
        <v>57340.6</v>
      </c>
      <c r="AY35" s="57">
        <f>'BAR BB| Open rates'!AU35*0.87*0.9+25</f>
        <v>55774.6</v>
      </c>
      <c r="AZ35" s="57">
        <f>'BAR BB| Open rates'!AV35*0.87*0.9+25</f>
        <v>57340.6</v>
      </c>
      <c r="BA35" s="57">
        <f>'BAR BB| Open rates'!AW35*0.87*0.9+25</f>
        <v>55774.6</v>
      </c>
      <c r="BB35" s="57">
        <f>'BAR BB| Open rates'!AX35*0.87*0.9+25</f>
        <v>57340.6</v>
      </c>
      <c r="BC35" s="57">
        <f>'BAR BB| Open rates'!AY35*0.87*0.9+25</f>
        <v>55774.6</v>
      </c>
    </row>
    <row r="36" spans="1:55" s="36" customFormat="1" ht="12" customHeight="1" x14ac:dyDescent="0.2">
      <c r="A36" s="237">
        <v>3</v>
      </c>
      <c r="B36" s="57" t="e">
        <f>'BAR BB| Open rates'!#REF!*0.87*0.9+25</f>
        <v>#REF!</v>
      </c>
      <c r="C36" s="57" t="e">
        <f>'BAR BB| Open rates'!#REF!*0.87*0.9+25</f>
        <v>#REF!</v>
      </c>
      <c r="D36" s="57" t="e">
        <f>'BAR BB| Open rates'!#REF!*0.87*0.9+25</f>
        <v>#REF!</v>
      </c>
      <c r="E36" s="57" t="e">
        <f>'BAR BB| Open rates'!#REF!*0.87*0.9+25</f>
        <v>#REF!</v>
      </c>
      <c r="F36" s="57">
        <f>'BAR BB| Open rates'!B36*0.87*0.9+25</f>
        <v>41367.4</v>
      </c>
      <c r="G36" s="57">
        <f>'BAR BB| Open rates'!C36*0.87*0.9+25</f>
        <v>41367.4</v>
      </c>
      <c r="H36" s="57">
        <f>'BAR BB| Open rates'!D36*0.87*0.9+25</f>
        <v>41367.4</v>
      </c>
      <c r="I36" s="57">
        <f>'BAR BB| Open rates'!E36*0.87*0.9+25</f>
        <v>55383.1</v>
      </c>
      <c r="J36" s="57">
        <f>'BAR BB| Open rates'!F36*0.87*0.9+25</f>
        <v>49119.1</v>
      </c>
      <c r="K36" s="57">
        <f>'BAR BB| Open rates'!G36*0.87*0.9+25</f>
        <v>46770.1</v>
      </c>
      <c r="L36" s="57">
        <f>'BAR BB| Open rates'!H36*0.87*0.9+25</f>
        <v>49119.1</v>
      </c>
      <c r="M36" s="57">
        <f>'BAR BB| Open rates'!I36*0.87*0.9+25</f>
        <v>46770.1</v>
      </c>
      <c r="N36" s="57">
        <f>'BAR BB| Open rates'!J36*0.87*0.9+25</f>
        <v>43716.4</v>
      </c>
      <c r="O36" s="57">
        <f>'BAR BB| Open rates'!K36*0.87*0.9+25</f>
        <v>43716.4</v>
      </c>
      <c r="P36" s="57">
        <f>'BAR BB| Open rates'!L36*0.87*0.9+25</f>
        <v>43716.4</v>
      </c>
      <c r="Q36" s="57">
        <f>'BAR BB| Open rates'!M36*0.87*0.9+25</f>
        <v>46770.1</v>
      </c>
      <c r="R36" s="57">
        <f>'BAR BB| Open rates'!N36*0.87*0.9+25</f>
        <v>45047.5</v>
      </c>
      <c r="S36" s="57">
        <f>'BAR BB| Open rates'!O36*0.87*0.9+25</f>
        <v>46770.1</v>
      </c>
      <c r="T36" s="57">
        <f>'BAR BB| Open rates'!P36*0.87*0.9+25</f>
        <v>46770.1</v>
      </c>
      <c r="U36" s="57">
        <f>'BAR BB| Open rates'!Q36*0.87*0.9+25</f>
        <v>48336.1</v>
      </c>
      <c r="V36" s="57">
        <f>'BAR BB| Open rates'!R36*0.87*0.9+25</f>
        <v>46770.1</v>
      </c>
      <c r="W36" s="57">
        <f>'BAR BB| Open rates'!S36*0.87*0.9+25</f>
        <v>48336.1</v>
      </c>
      <c r="X36" s="57">
        <f>'BAR BB| Open rates'!T36*0.87*0.9+25</f>
        <v>46770.1</v>
      </c>
      <c r="Y36" s="57">
        <f>'BAR BB| Open rates'!U36*0.87*0.9+25</f>
        <v>45047.5</v>
      </c>
      <c r="Z36" s="57">
        <f>'BAR BB| Open rates'!V36*0.87*0.9+25</f>
        <v>63917.8</v>
      </c>
      <c r="AA36" s="57">
        <f>'BAR BB| Open rates'!W36*0.87*0.9+25</f>
        <v>69398.8</v>
      </c>
      <c r="AB36" s="57">
        <f>'BAR BB| Open rates'!X36*0.87*0.9+25</f>
        <v>63917.8</v>
      </c>
      <c r="AC36" s="57">
        <f>'BAR BB| Open rates'!Y36*0.87*0.9+25</f>
        <v>45047.5</v>
      </c>
      <c r="AD36" s="57">
        <f>'BAR BB| Open rates'!Z36*0.87*0.9+25</f>
        <v>45047.5</v>
      </c>
      <c r="AE36" s="57">
        <f>'BAR BB| Open rates'!AA36*0.87*0.9+25</f>
        <v>64779.1</v>
      </c>
      <c r="AF36" s="57">
        <f>'BAR BB| Open rates'!AB36*0.87*0.9+25</f>
        <v>67911.100000000006</v>
      </c>
      <c r="AG36" s="57">
        <f>'BAR BB| Open rates'!AC36*0.87*0.9+25</f>
        <v>64779.1</v>
      </c>
      <c r="AH36" s="57">
        <f>'BAR BB| Open rates'!AD36*0.87*0.9+25</f>
        <v>67911.100000000006</v>
      </c>
      <c r="AI36" s="57">
        <f>'BAR BB| Open rates'!AE36*0.87*0.9+25</f>
        <v>64779.1</v>
      </c>
      <c r="AJ36" s="57">
        <f>'BAR BB| Open rates'!AF36*0.87*0.9+25</f>
        <v>67911.100000000006</v>
      </c>
      <c r="AK36" s="57">
        <f>'BAR BB| Open rates'!AG36*0.87*0.9+25</f>
        <v>64779.1</v>
      </c>
      <c r="AL36" s="57">
        <f>'BAR BB| Open rates'!AH36*0.87*0.9+25</f>
        <v>67911.100000000006</v>
      </c>
      <c r="AM36" s="57">
        <f>'BAR BB| Open rates'!AI36*0.87*0.9+25</f>
        <v>64779.1</v>
      </c>
      <c r="AN36" s="57">
        <f>'BAR BB| Open rates'!AJ36*0.87*0.9+25</f>
        <v>66345.100000000006</v>
      </c>
      <c r="AO36" s="57">
        <f>'BAR BB| Open rates'!AK36*0.87*0.9+25</f>
        <v>66345.100000000006</v>
      </c>
      <c r="AP36" s="57">
        <f>'BAR BB| Open rates'!AL36*0.87*0.9+25</f>
        <v>63213.1</v>
      </c>
      <c r="AQ36" s="57">
        <f>'BAR BB| Open rates'!AM36*0.87*0.9+25</f>
        <v>66345.100000000006</v>
      </c>
      <c r="AR36" s="57">
        <f>'BAR BB| Open rates'!AN36*0.87*0.9+25</f>
        <v>63213.1</v>
      </c>
      <c r="AS36" s="57">
        <f>'BAR BB| Open rates'!AO36*0.87*0.9+25</f>
        <v>66345.100000000006</v>
      </c>
      <c r="AT36" s="57">
        <f>'BAR BB| Open rates'!AP36*0.87*0.9+25</f>
        <v>63213.1</v>
      </c>
      <c r="AU36" s="57">
        <f>'BAR BB| Open rates'!AQ36*0.87*0.9+25</f>
        <v>57732.1</v>
      </c>
      <c r="AV36" s="57">
        <f>'BAR BB| Open rates'!AR36*0.87*0.9+25</f>
        <v>59298.1</v>
      </c>
      <c r="AW36" s="57">
        <f>'BAR BB| Open rates'!AS36*0.87*0.9+25</f>
        <v>57732.1</v>
      </c>
      <c r="AX36" s="57">
        <f>'BAR BB| Open rates'!AT36*0.87*0.9+25</f>
        <v>59298.1</v>
      </c>
      <c r="AY36" s="57">
        <f>'BAR BB| Open rates'!AU36*0.87*0.9+25</f>
        <v>57732.1</v>
      </c>
      <c r="AZ36" s="57">
        <f>'BAR BB| Open rates'!AV36*0.87*0.9+25</f>
        <v>59298.1</v>
      </c>
      <c r="BA36" s="57">
        <f>'BAR BB| Open rates'!AW36*0.87*0.9+25</f>
        <v>57732.1</v>
      </c>
      <c r="BB36" s="57">
        <f>'BAR BB| Open rates'!AX36*0.87*0.9+25</f>
        <v>59298.1</v>
      </c>
      <c r="BC36" s="57">
        <f>'BAR BB| Open rates'!AY36*0.87*0.9+25</f>
        <v>57732.1</v>
      </c>
    </row>
    <row r="37" spans="1:55" s="36" customFormat="1" ht="12" customHeight="1" x14ac:dyDescent="0.2">
      <c r="A37" s="237">
        <v>4</v>
      </c>
      <c r="B37" s="57" t="e">
        <f>'BAR BB| Open rates'!#REF!*0.87*0.9+25</f>
        <v>#REF!</v>
      </c>
      <c r="C37" s="57" t="e">
        <f>'BAR BB| Open rates'!#REF!*0.87*0.9+25</f>
        <v>#REF!</v>
      </c>
      <c r="D37" s="57" t="e">
        <f>'BAR BB| Open rates'!#REF!*0.87*0.9+25</f>
        <v>#REF!</v>
      </c>
      <c r="E37" s="57" t="e">
        <f>'BAR BB| Open rates'!#REF!*0.87*0.9+25</f>
        <v>#REF!</v>
      </c>
      <c r="F37" s="57">
        <f>'BAR BB| Open rates'!B37*0.87*0.9+25</f>
        <v>43324.9</v>
      </c>
      <c r="G37" s="57">
        <f>'BAR BB| Open rates'!C37*0.87*0.9+25</f>
        <v>43324.9</v>
      </c>
      <c r="H37" s="57">
        <f>'BAR BB| Open rates'!D37*0.87*0.9+25</f>
        <v>43324.9</v>
      </c>
      <c r="I37" s="57">
        <f>'BAR BB| Open rates'!E37*0.87*0.9+25</f>
        <v>57340.6</v>
      </c>
      <c r="J37" s="57">
        <f>'BAR BB| Open rates'!F37*0.87*0.9+25</f>
        <v>51076.6</v>
      </c>
      <c r="K37" s="57">
        <f>'BAR BB| Open rates'!G37*0.87*0.9+25</f>
        <v>48727.6</v>
      </c>
      <c r="L37" s="57">
        <f>'BAR BB| Open rates'!H37*0.87*0.9+25</f>
        <v>51076.6</v>
      </c>
      <c r="M37" s="57">
        <f>'BAR BB| Open rates'!I37*0.87*0.9+25</f>
        <v>48727.6</v>
      </c>
      <c r="N37" s="57">
        <f>'BAR BB| Open rates'!J37*0.87*0.9+25</f>
        <v>45673.9</v>
      </c>
      <c r="O37" s="57">
        <f>'BAR BB| Open rates'!K37*0.87*0.9+25</f>
        <v>45673.9</v>
      </c>
      <c r="P37" s="57">
        <f>'BAR BB| Open rates'!L37*0.87*0.9+25</f>
        <v>45673.9</v>
      </c>
      <c r="Q37" s="57">
        <f>'BAR BB| Open rates'!M37*0.87*0.9+25</f>
        <v>48727.6</v>
      </c>
      <c r="R37" s="57">
        <f>'BAR BB| Open rates'!N37*0.87*0.9+25</f>
        <v>47005</v>
      </c>
      <c r="S37" s="57">
        <f>'BAR BB| Open rates'!O37*0.87*0.9+25</f>
        <v>48727.6</v>
      </c>
      <c r="T37" s="57">
        <f>'BAR BB| Open rates'!P37*0.87*0.9+25</f>
        <v>48727.6</v>
      </c>
      <c r="U37" s="57">
        <f>'BAR BB| Open rates'!Q37*0.87*0.9+25</f>
        <v>50293.599999999999</v>
      </c>
      <c r="V37" s="57">
        <f>'BAR BB| Open rates'!R37*0.87*0.9+25</f>
        <v>48727.6</v>
      </c>
      <c r="W37" s="57">
        <f>'BAR BB| Open rates'!S37*0.87*0.9+25</f>
        <v>50293.599999999999</v>
      </c>
      <c r="X37" s="57">
        <f>'BAR BB| Open rates'!T37*0.87*0.9+25</f>
        <v>48727.6</v>
      </c>
      <c r="Y37" s="57">
        <f>'BAR BB| Open rates'!U37*0.87*0.9+25</f>
        <v>47005</v>
      </c>
      <c r="Z37" s="57">
        <f>'BAR BB| Open rates'!V37*0.87*0.9+25</f>
        <v>65875.3</v>
      </c>
      <c r="AA37" s="57">
        <f>'BAR BB| Open rates'!W37*0.87*0.9+25</f>
        <v>71356.3</v>
      </c>
      <c r="AB37" s="57">
        <f>'BAR BB| Open rates'!X37*0.87*0.9+25</f>
        <v>65875.3</v>
      </c>
      <c r="AC37" s="57">
        <f>'BAR BB| Open rates'!Y37*0.87*0.9+25</f>
        <v>47005</v>
      </c>
      <c r="AD37" s="57">
        <f>'BAR BB| Open rates'!Z37*0.87*0.9+25</f>
        <v>47005</v>
      </c>
      <c r="AE37" s="57">
        <f>'BAR BB| Open rates'!AA37*0.87*0.9+25</f>
        <v>66736.600000000006</v>
      </c>
      <c r="AF37" s="57">
        <f>'BAR BB| Open rates'!AB37*0.87*0.9+25</f>
        <v>69868.600000000006</v>
      </c>
      <c r="AG37" s="57">
        <f>'BAR BB| Open rates'!AC37*0.87*0.9+25</f>
        <v>66736.600000000006</v>
      </c>
      <c r="AH37" s="57">
        <f>'BAR BB| Open rates'!AD37*0.87*0.9+25</f>
        <v>69868.600000000006</v>
      </c>
      <c r="AI37" s="57">
        <f>'BAR BB| Open rates'!AE37*0.87*0.9+25</f>
        <v>66736.600000000006</v>
      </c>
      <c r="AJ37" s="57">
        <f>'BAR BB| Open rates'!AF37*0.87*0.9+25</f>
        <v>69868.600000000006</v>
      </c>
      <c r="AK37" s="57">
        <f>'BAR BB| Open rates'!AG37*0.87*0.9+25</f>
        <v>66736.600000000006</v>
      </c>
      <c r="AL37" s="57">
        <f>'BAR BB| Open rates'!AH37*0.87*0.9+25</f>
        <v>69868.600000000006</v>
      </c>
      <c r="AM37" s="57">
        <f>'BAR BB| Open rates'!AI37*0.87*0.9+25</f>
        <v>66736.600000000006</v>
      </c>
      <c r="AN37" s="57">
        <f>'BAR BB| Open rates'!AJ37*0.87*0.9+25</f>
        <v>68302.600000000006</v>
      </c>
      <c r="AO37" s="57">
        <f>'BAR BB| Open rates'!AK37*0.87*0.9+25</f>
        <v>68302.600000000006</v>
      </c>
      <c r="AP37" s="57">
        <f>'BAR BB| Open rates'!AL37*0.87*0.9+25</f>
        <v>65170.6</v>
      </c>
      <c r="AQ37" s="57">
        <f>'BAR BB| Open rates'!AM37*0.87*0.9+25</f>
        <v>68302.600000000006</v>
      </c>
      <c r="AR37" s="57">
        <f>'BAR BB| Open rates'!AN37*0.87*0.9+25</f>
        <v>65170.6</v>
      </c>
      <c r="AS37" s="57">
        <f>'BAR BB| Open rates'!AO37*0.87*0.9+25</f>
        <v>68302.600000000006</v>
      </c>
      <c r="AT37" s="57">
        <f>'BAR BB| Open rates'!AP37*0.87*0.9+25</f>
        <v>65170.6</v>
      </c>
      <c r="AU37" s="57">
        <f>'BAR BB| Open rates'!AQ37*0.87*0.9+25</f>
        <v>59689.599999999999</v>
      </c>
      <c r="AV37" s="57">
        <f>'BAR BB| Open rates'!AR37*0.87*0.9+25</f>
        <v>61255.6</v>
      </c>
      <c r="AW37" s="57">
        <f>'BAR BB| Open rates'!AS37*0.87*0.9+25</f>
        <v>59689.599999999999</v>
      </c>
      <c r="AX37" s="57">
        <f>'BAR BB| Open rates'!AT37*0.87*0.9+25</f>
        <v>61255.6</v>
      </c>
      <c r="AY37" s="57">
        <f>'BAR BB| Open rates'!AU37*0.87*0.9+25</f>
        <v>59689.599999999999</v>
      </c>
      <c r="AZ37" s="57">
        <f>'BAR BB| Open rates'!AV37*0.87*0.9+25</f>
        <v>61255.6</v>
      </c>
      <c r="BA37" s="57">
        <f>'BAR BB| Open rates'!AW37*0.87*0.9+25</f>
        <v>59689.599999999999</v>
      </c>
      <c r="BB37" s="57">
        <f>'BAR BB| Open rates'!AX37*0.87*0.9+25</f>
        <v>61255.6</v>
      </c>
      <c r="BC37" s="57">
        <f>'BAR BB| Open rates'!AY37*0.87*0.9+25</f>
        <v>59689.599999999999</v>
      </c>
    </row>
    <row r="38" spans="1:55" s="36" customFormat="1" ht="12" customHeight="1" x14ac:dyDescent="0.2">
      <c r="A38" s="237">
        <v>5</v>
      </c>
      <c r="B38" s="57" t="e">
        <f>'BAR BB| Open rates'!#REF!*0.87*0.9+25</f>
        <v>#REF!</v>
      </c>
      <c r="C38" s="57" t="e">
        <f>'BAR BB| Open rates'!#REF!*0.87*0.9+25</f>
        <v>#REF!</v>
      </c>
      <c r="D38" s="57" t="e">
        <f>'BAR BB| Open rates'!#REF!*0.87*0.9+25</f>
        <v>#REF!</v>
      </c>
      <c r="E38" s="57" t="e">
        <f>'BAR BB| Open rates'!#REF!*0.87*0.9+25</f>
        <v>#REF!</v>
      </c>
      <c r="F38" s="57">
        <f>'BAR BB| Open rates'!B38*0.87*0.9+25</f>
        <v>45282.400000000001</v>
      </c>
      <c r="G38" s="57">
        <f>'BAR BB| Open rates'!C38*0.87*0.9+25</f>
        <v>45282.400000000001</v>
      </c>
      <c r="H38" s="57">
        <f>'BAR BB| Open rates'!D38*0.87*0.9+25</f>
        <v>45282.400000000001</v>
      </c>
      <c r="I38" s="57">
        <f>'BAR BB| Open rates'!E38*0.87*0.9+25</f>
        <v>59298.1</v>
      </c>
      <c r="J38" s="57">
        <f>'BAR BB| Open rates'!F38*0.87*0.9+25</f>
        <v>53034.1</v>
      </c>
      <c r="K38" s="57">
        <f>'BAR BB| Open rates'!G38*0.87*0.9+25</f>
        <v>50685.1</v>
      </c>
      <c r="L38" s="57">
        <f>'BAR BB| Open rates'!H38*0.87*0.9+25</f>
        <v>53034.1</v>
      </c>
      <c r="M38" s="57">
        <f>'BAR BB| Open rates'!I38*0.87*0.9+25</f>
        <v>50685.1</v>
      </c>
      <c r="N38" s="57">
        <f>'BAR BB| Open rates'!J38*0.87*0.9+25</f>
        <v>47631.4</v>
      </c>
      <c r="O38" s="57">
        <f>'BAR BB| Open rates'!K38*0.87*0.9+25</f>
        <v>47631.4</v>
      </c>
      <c r="P38" s="57">
        <f>'BAR BB| Open rates'!L38*0.87*0.9+25</f>
        <v>47631.4</v>
      </c>
      <c r="Q38" s="57">
        <f>'BAR BB| Open rates'!M38*0.87*0.9+25</f>
        <v>50685.1</v>
      </c>
      <c r="R38" s="57">
        <f>'BAR BB| Open rates'!N38*0.87*0.9+25</f>
        <v>48962.5</v>
      </c>
      <c r="S38" s="57">
        <f>'BAR BB| Open rates'!O38*0.87*0.9+25</f>
        <v>50685.1</v>
      </c>
      <c r="T38" s="57">
        <f>'BAR BB| Open rates'!P38*0.87*0.9+25</f>
        <v>50685.1</v>
      </c>
      <c r="U38" s="57">
        <f>'BAR BB| Open rates'!Q38*0.87*0.9+25</f>
        <v>52251.1</v>
      </c>
      <c r="V38" s="57">
        <f>'BAR BB| Open rates'!R38*0.87*0.9+25</f>
        <v>50685.1</v>
      </c>
      <c r="W38" s="57">
        <f>'BAR BB| Open rates'!S38*0.87*0.9+25</f>
        <v>52251.1</v>
      </c>
      <c r="X38" s="57">
        <f>'BAR BB| Open rates'!T38*0.87*0.9+25</f>
        <v>50685.1</v>
      </c>
      <c r="Y38" s="57">
        <f>'BAR BB| Open rates'!U38*0.87*0.9+25</f>
        <v>48962.5</v>
      </c>
      <c r="Z38" s="57">
        <f>'BAR BB| Open rates'!V38*0.87*0.9+25</f>
        <v>67832.800000000003</v>
      </c>
      <c r="AA38" s="57">
        <f>'BAR BB| Open rates'!W38*0.87*0.9+25</f>
        <v>73313.8</v>
      </c>
      <c r="AB38" s="57">
        <f>'BAR BB| Open rates'!X38*0.87*0.9+25</f>
        <v>67832.800000000003</v>
      </c>
      <c r="AC38" s="57">
        <f>'BAR BB| Open rates'!Y38*0.87*0.9+25</f>
        <v>48962.5</v>
      </c>
      <c r="AD38" s="57">
        <f>'BAR BB| Open rates'!Z38*0.87*0.9+25</f>
        <v>48962.5</v>
      </c>
      <c r="AE38" s="57">
        <f>'BAR BB| Open rates'!AA38*0.87*0.9+25</f>
        <v>68694.100000000006</v>
      </c>
      <c r="AF38" s="57">
        <f>'BAR BB| Open rates'!AB38*0.87*0.9+25</f>
        <v>71826.100000000006</v>
      </c>
      <c r="AG38" s="57">
        <f>'BAR BB| Open rates'!AC38*0.87*0.9+25</f>
        <v>68694.100000000006</v>
      </c>
      <c r="AH38" s="57">
        <f>'BAR BB| Open rates'!AD38*0.87*0.9+25</f>
        <v>71826.100000000006</v>
      </c>
      <c r="AI38" s="57">
        <f>'BAR BB| Open rates'!AE38*0.87*0.9+25</f>
        <v>68694.100000000006</v>
      </c>
      <c r="AJ38" s="57">
        <f>'BAR BB| Open rates'!AF38*0.87*0.9+25</f>
        <v>71826.100000000006</v>
      </c>
      <c r="AK38" s="57">
        <f>'BAR BB| Open rates'!AG38*0.87*0.9+25</f>
        <v>68694.100000000006</v>
      </c>
      <c r="AL38" s="57">
        <f>'BAR BB| Open rates'!AH38*0.87*0.9+25</f>
        <v>71826.100000000006</v>
      </c>
      <c r="AM38" s="57">
        <f>'BAR BB| Open rates'!AI38*0.87*0.9+25</f>
        <v>68694.100000000006</v>
      </c>
      <c r="AN38" s="57">
        <f>'BAR BB| Open rates'!AJ38*0.87*0.9+25</f>
        <v>70260.100000000006</v>
      </c>
      <c r="AO38" s="57">
        <f>'BAR BB| Open rates'!AK38*0.87*0.9+25</f>
        <v>70260.100000000006</v>
      </c>
      <c r="AP38" s="57">
        <f>'BAR BB| Open rates'!AL38*0.87*0.9+25</f>
        <v>67128.100000000006</v>
      </c>
      <c r="AQ38" s="57">
        <f>'BAR BB| Open rates'!AM38*0.87*0.9+25</f>
        <v>70260.100000000006</v>
      </c>
      <c r="AR38" s="57">
        <f>'BAR BB| Open rates'!AN38*0.87*0.9+25</f>
        <v>67128.100000000006</v>
      </c>
      <c r="AS38" s="57">
        <f>'BAR BB| Open rates'!AO38*0.87*0.9+25</f>
        <v>70260.100000000006</v>
      </c>
      <c r="AT38" s="57">
        <f>'BAR BB| Open rates'!AP38*0.87*0.9+25</f>
        <v>67128.100000000006</v>
      </c>
      <c r="AU38" s="57">
        <f>'BAR BB| Open rates'!AQ38*0.87*0.9+25</f>
        <v>61647.1</v>
      </c>
      <c r="AV38" s="57">
        <f>'BAR BB| Open rates'!AR38*0.87*0.9+25</f>
        <v>63213.1</v>
      </c>
      <c r="AW38" s="57">
        <f>'BAR BB| Open rates'!AS38*0.87*0.9+25</f>
        <v>61647.1</v>
      </c>
      <c r="AX38" s="57">
        <f>'BAR BB| Open rates'!AT38*0.87*0.9+25</f>
        <v>63213.1</v>
      </c>
      <c r="AY38" s="57">
        <f>'BAR BB| Open rates'!AU38*0.87*0.9+25</f>
        <v>61647.1</v>
      </c>
      <c r="AZ38" s="57">
        <f>'BAR BB| Open rates'!AV38*0.87*0.9+25</f>
        <v>63213.1</v>
      </c>
      <c r="BA38" s="57">
        <f>'BAR BB| Open rates'!AW38*0.87*0.9+25</f>
        <v>61647.1</v>
      </c>
      <c r="BB38" s="57">
        <f>'BAR BB| Open rates'!AX38*0.87*0.9+25</f>
        <v>63213.1</v>
      </c>
      <c r="BC38" s="57">
        <f>'BAR BB| Open rates'!AY38*0.87*0.9+25</f>
        <v>61647.1</v>
      </c>
    </row>
    <row r="39" spans="1:55" s="36" customFormat="1" ht="12" customHeight="1" x14ac:dyDescent="0.2">
      <c r="A39" s="237">
        <v>6</v>
      </c>
      <c r="B39" s="57" t="e">
        <f>'BAR BB| Open rates'!#REF!*0.87*0.9+25</f>
        <v>#REF!</v>
      </c>
      <c r="C39" s="57" t="e">
        <f>'BAR BB| Open rates'!#REF!*0.87*0.9+25</f>
        <v>#REF!</v>
      </c>
      <c r="D39" s="57" t="e">
        <f>'BAR BB| Open rates'!#REF!*0.87*0.9+25</f>
        <v>#REF!</v>
      </c>
      <c r="E39" s="57" t="e">
        <f>'BAR BB| Open rates'!#REF!*0.87*0.9+25</f>
        <v>#REF!</v>
      </c>
      <c r="F39" s="57">
        <f>'BAR BB| Open rates'!B39*0.87*0.9+25</f>
        <v>47239.9</v>
      </c>
      <c r="G39" s="57">
        <f>'BAR BB| Open rates'!C39*0.87*0.9+25</f>
        <v>47239.9</v>
      </c>
      <c r="H39" s="57">
        <f>'BAR BB| Open rates'!D39*0.87*0.9+25</f>
        <v>47239.9</v>
      </c>
      <c r="I39" s="57">
        <f>'BAR BB| Open rates'!E39*0.87*0.9+25</f>
        <v>61255.6</v>
      </c>
      <c r="J39" s="57">
        <f>'BAR BB| Open rates'!F39*0.87*0.9+25</f>
        <v>54991.6</v>
      </c>
      <c r="K39" s="57">
        <f>'BAR BB| Open rates'!G39*0.87*0.9+25</f>
        <v>52642.6</v>
      </c>
      <c r="L39" s="57">
        <f>'BAR BB| Open rates'!H39*0.87*0.9+25</f>
        <v>54991.6</v>
      </c>
      <c r="M39" s="57">
        <f>'BAR BB| Open rates'!I39*0.87*0.9+25</f>
        <v>52642.6</v>
      </c>
      <c r="N39" s="57">
        <f>'BAR BB| Open rates'!J39*0.87*0.9+25</f>
        <v>49588.9</v>
      </c>
      <c r="O39" s="57">
        <f>'BAR BB| Open rates'!K39*0.87*0.9+25</f>
        <v>49588.9</v>
      </c>
      <c r="P39" s="57">
        <f>'BAR BB| Open rates'!L39*0.87*0.9+25</f>
        <v>49588.9</v>
      </c>
      <c r="Q39" s="57">
        <f>'BAR BB| Open rates'!M39*0.87*0.9+25</f>
        <v>52642.6</v>
      </c>
      <c r="R39" s="57">
        <f>'BAR BB| Open rates'!N39*0.87*0.9+25</f>
        <v>50920</v>
      </c>
      <c r="S39" s="57">
        <f>'BAR BB| Open rates'!O39*0.87*0.9+25</f>
        <v>52642.6</v>
      </c>
      <c r="T39" s="57">
        <f>'BAR BB| Open rates'!P39*0.87*0.9+25</f>
        <v>52642.6</v>
      </c>
      <c r="U39" s="57">
        <f>'BAR BB| Open rates'!Q39*0.87*0.9+25</f>
        <v>54208.6</v>
      </c>
      <c r="V39" s="57">
        <f>'BAR BB| Open rates'!R39*0.87*0.9+25</f>
        <v>52642.6</v>
      </c>
      <c r="W39" s="57">
        <f>'BAR BB| Open rates'!S39*0.87*0.9+25</f>
        <v>54208.6</v>
      </c>
      <c r="X39" s="57">
        <f>'BAR BB| Open rates'!T39*0.87*0.9+25</f>
        <v>52642.6</v>
      </c>
      <c r="Y39" s="57">
        <f>'BAR BB| Open rates'!U39*0.87*0.9+25</f>
        <v>50920</v>
      </c>
      <c r="Z39" s="57">
        <f>'BAR BB| Open rates'!V39*0.87*0.9+25</f>
        <v>69790.3</v>
      </c>
      <c r="AA39" s="57">
        <f>'BAR BB| Open rates'!W39*0.87*0.9+25</f>
        <v>75271.3</v>
      </c>
      <c r="AB39" s="57">
        <f>'BAR BB| Open rates'!X39*0.87*0.9+25</f>
        <v>69790.3</v>
      </c>
      <c r="AC39" s="57">
        <f>'BAR BB| Open rates'!Y39*0.87*0.9+25</f>
        <v>50920</v>
      </c>
      <c r="AD39" s="57">
        <f>'BAR BB| Open rates'!Z39*0.87*0.9+25</f>
        <v>50920</v>
      </c>
      <c r="AE39" s="57">
        <f>'BAR BB| Open rates'!AA39*0.87*0.9+25</f>
        <v>70651.600000000006</v>
      </c>
      <c r="AF39" s="57">
        <f>'BAR BB| Open rates'!AB39*0.87*0.9+25</f>
        <v>73783.600000000006</v>
      </c>
      <c r="AG39" s="57">
        <f>'BAR BB| Open rates'!AC39*0.87*0.9+25</f>
        <v>70651.600000000006</v>
      </c>
      <c r="AH39" s="57">
        <f>'BAR BB| Open rates'!AD39*0.87*0.9+25</f>
        <v>73783.600000000006</v>
      </c>
      <c r="AI39" s="57">
        <f>'BAR BB| Open rates'!AE39*0.87*0.9+25</f>
        <v>70651.600000000006</v>
      </c>
      <c r="AJ39" s="57">
        <f>'BAR BB| Open rates'!AF39*0.87*0.9+25</f>
        <v>73783.600000000006</v>
      </c>
      <c r="AK39" s="57">
        <f>'BAR BB| Open rates'!AG39*0.87*0.9+25</f>
        <v>70651.600000000006</v>
      </c>
      <c r="AL39" s="57">
        <f>'BAR BB| Open rates'!AH39*0.87*0.9+25</f>
        <v>73783.600000000006</v>
      </c>
      <c r="AM39" s="57">
        <f>'BAR BB| Open rates'!AI39*0.87*0.9+25</f>
        <v>70651.600000000006</v>
      </c>
      <c r="AN39" s="57">
        <f>'BAR BB| Open rates'!AJ39*0.87*0.9+25</f>
        <v>72217.600000000006</v>
      </c>
      <c r="AO39" s="57">
        <f>'BAR BB| Open rates'!AK39*0.87*0.9+25</f>
        <v>72217.600000000006</v>
      </c>
      <c r="AP39" s="57">
        <f>'BAR BB| Open rates'!AL39*0.87*0.9+25</f>
        <v>69085.600000000006</v>
      </c>
      <c r="AQ39" s="57">
        <f>'BAR BB| Open rates'!AM39*0.87*0.9+25</f>
        <v>72217.600000000006</v>
      </c>
      <c r="AR39" s="57">
        <f>'BAR BB| Open rates'!AN39*0.87*0.9+25</f>
        <v>69085.600000000006</v>
      </c>
      <c r="AS39" s="57">
        <f>'BAR BB| Open rates'!AO39*0.87*0.9+25</f>
        <v>72217.600000000006</v>
      </c>
      <c r="AT39" s="57">
        <f>'BAR BB| Open rates'!AP39*0.87*0.9+25</f>
        <v>69085.600000000006</v>
      </c>
      <c r="AU39" s="57">
        <f>'BAR BB| Open rates'!AQ39*0.87*0.9+25</f>
        <v>63604.6</v>
      </c>
      <c r="AV39" s="57">
        <f>'BAR BB| Open rates'!AR39*0.87*0.9+25</f>
        <v>65170.6</v>
      </c>
      <c r="AW39" s="57">
        <f>'BAR BB| Open rates'!AS39*0.87*0.9+25</f>
        <v>63604.6</v>
      </c>
      <c r="AX39" s="57">
        <f>'BAR BB| Open rates'!AT39*0.87*0.9+25</f>
        <v>65170.6</v>
      </c>
      <c r="AY39" s="57">
        <f>'BAR BB| Open rates'!AU39*0.87*0.9+25</f>
        <v>63604.6</v>
      </c>
      <c r="AZ39" s="57">
        <f>'BAR BB| Open rates'!AV39*0.87*0.9+25</f>
        <v>65170.6</v>
      </c>
      <c r="BA39" s="57">
        <f>'BAR BB| Open rates'!AW39*0.87*0.9+25</f>
        <v>63604.6</v>
      </c>
      <c r="BB39" s="57">
        <f>'BAR BB| Open rates'!AX39*0.87*0.9+25</f>
        <v>65170.6</v>
      </c>
      <c r="BC39" s="57">
        <f>'BAR BB| Open rates'!AY39*0.87*0.9+25</f>
        <v>63604.6</v>
      </c>
    </row>
    <row r="40" spans="1:55" s="36" customFormat="1" ht="12" customHeight="1" x14ac:dyDescent="0.2">
      <c r="A40" s="236" t="s">
        <v>183</v>
      </c>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row>
    <row r="41" spans="1:55" s="36" customFormat="1" ht="12" customHeight="1" x14ac:dyDescent="0.2">
      <c r="A41" s="237">
        <v>1</v>
      </c>
      <c r="B41" s="57" t="e">
        <f>'BAR BB| Open rates'!#REF!*0.87*0.9+25</f>
        <v>#REF!</v>
      </c>
      <c r="C41" s="57" t="e">
        <f>'BAR BB| Open rates'!#REF!*0.87*0.9+25</f>
        <v>#REF!</v>
      </c>
      <c r="D41" s="57" t="e">
        <f>'BAR BB| Open rates'!#REF!*0.87*0.9+25</f>
        <v>#REF!</v>
      </c>
      <c r="E41" s="57" t="e">
        <f>'BAR BB| Open rates'!#REF!*0.87*0.9+25</f>
        <v>#REF!</v>
      </c>
      <c r="F41" s="57">
        <f>'BAR BB| Open rates'!B41*0.87*0.9+25</f>
        <v>43481.5</v>
      </c>
      <c r="G41" s="57">
        <f>'BAR BB| Open rates'!C41*0.87*0.9+25</f>
        <v>43481.5</v>
      </c>
      <c r="H41" s="57">
        <f>'BAR BB| Open rates'!D41*0.87*0.9+25</f>
        <v>43481.5</v>
      </c>
      <c r="I41" s="57">
        <f>'BAR BB| Open rates'!E41*0.87*0.9+25</f>
        <v>57497.200000000004</v>
      </c>
      <c r="J41" s="57">
        <f>'BAR BB| Open rates'!F41*0.87*0.9+25</f>
        <v>51233.200000000004</v>
      </c>
      <c r="K41" s="57">
        <f>'BAR BB| Open rates'!G41*0.87*0.9+25</f>
        <v>48884.200000000004</v>
      </c>
      <c r="L41" s="57">
        <f>'BAR BB| Open rates'!H41*0.87*0.9+25</f>
        <v>51233.200000000004</v>
      </c>
      <c r="M41" s="57">
        <f>'BAR BB| Open rates'!I41*0.87*0.9+25</f>
        <v>48884.200000000004</v>
      </c>
      <c r="N41" s="57">
        <f>'BAR BB| Open rates'!J41*0.87*0.9+25</f>
        <v>45830.5</v>
      </c>
      <c r="O41" s="57">
        <f>'BAR BB| Open rates'!K41*0.87*0.9+25</f>
        <v>45830.5</v>
      </c>
      <c r="P41" s="57">
        <f>'BAR BB| Open rates'!L41*0.87*0.9+25</f>
        <v>45830.5</v>
      </c>
      <c r="Q41" s="57">
        <f>'BAR BB| Open rates'!M41*0.87*0.9+25</f>
        <v>48884.200000000004</v>
      </c>
      <c r="R41" s="57">
        <f>'BAR BB| Open rates'!N41*0.87*0.9+25</f>
        <v>47161.599999999999</v>
      </c>
      <c r="S41" s="57">
        <f>'BAR BB| Open rates'!O41*0.87*0.9+25</f>
        <v>48884.200000000004</v>
      </c>
      <c r="T41" s="57">
        <f>'BAR BB| Open rates'!P41*0.87*0.9+25</f>
        <v>48884.200000000004</v>
      </c>
      <c r="U41" s="57">
        <f>'BAR BB| Open rates'!Q41*0.87*0.9+25</f>
        <v>50450.200000000004</v>
      </c>
      <c r="V41" s="57">
        <f>'BAR BB| Open rates'!R41*0.87*0.9+25</f>
        <v>48884.200000000004</v>
      </c>
      <c r="W41" s="57">
        <f>'BAR BB| Open rates'!S41*0.87*0.9+25</f>
        <v>50450.200000000004</v>
      </c>
      <c r="X41" s="57">
        <f>'BAR BB| Open rates'!T41*0.87*0.9+25</f>
        <v>48884.200000000004</v>
      </c>
      <c r="Y41" s="57">
        <f>'BAR BB| Open rates'!U41*0.87*0.9+25</f>
        <v>47161.599999999999</v>
      </c>
      <c r="Z41" s="57">
        <f>'BAR BB| Open rates'!V41*0.87*0.9+25</f>
        <v>66031.900000000009</v>
      </c>
      <c r="AA41" s="57">
        <f>'BAR BB| Open rates'!W41*0.87*0.9+25</f>
        <v>71512.900000000009</v>
      </c>
      <c r="AB41" s="57">
        <f>'BAR BB| Open rates'!X41*0.87*0.9+25</f>
        <v>66031.900000000009</v>
      </c>
      <c r="AC41" s="57">
        <f>'BAR BB| Open rates'!Y41*0.87*0.9+25</f>
        <v>47161.599999999999</v>
      </c>
      <c r="AD41" s="57">
        <f>'BAR BB| Open rates'!Z41*0.87*0.9+25</f>
        <v>47161.599999999999</v>
      </c>
      <c r="AE41" s="57">
        <f>'BAR BB| Open rates'!AA41*0.87*0.9+25</f>
        <v>68772.400000000009</v>
      </c>
      <c r="AF41" s="57">
        <f>'BAR BB| Open rates'!AB41*0.87*0.9+25</f>
        <v>71904.400000000009</v>
      </c>
      <c r="AG41" s="57">
        <f>'BAR BB| Open rates'!AC41*0.87*0.9+25</f>
        <v>68772.400000000009</v>
      </c>
      <c r="AH41" s="57">
        <f>'BAR BB| Open rates'!AD41*0.87*0.9+25</f>
        <v>71904.400000000009</v>
      </c>
      <c r="AI41" s="57">
        <f>'BAR BB| Open rates'!AE41*0.87*0.9+25</f>
        <v>68772.400000000009</v>
      </c>
      <c r="AJ41" s="57">
        <f>'BAR BB| Open rates'!AF41*0.87*0.9+25</f>
        <v>71904.400000000009</v>
      </c>
      <c r="AK41" s="57">
        <f>'BAR BB| Open rates'!AG41*0.87*0.9+25</f>
        <v>68772.400000000009</v>
      </c>
      <c r="AL41" s="57">
        <f>'BAR BB| Open rates'!AH41*0.87*0.9+25</f>
        <v>71904.400000000009</v>
      </c>
      <c r="AM41" s="57">
        <f>'BAR BB| Open rates'!AI41*0.87*0.9+25</f>
        <v>68772.400000000009</v>
      </c>
      <c r="AN41" s="57">
        <f>'BAR BB| Open rates'!AJ41*0.87*0.9+25</f>
        <v>70338.400000000009</v>
      </c>
      <c r="AO41" s="57">
        <f>'BAR BB| Open rates'!AK41*0.87*0.9+25</f>
        <v>70338.400000000009</v>
      </c>
      <c r="AP41" s="57">
        <f>'BAR BB| Open rates'!AL41*0.87*0.9+25</f>
        <v>67206.400000000009</v>
      </c>
      <c r="AQ41" s="57">
        <f>'BAR BB| Open rates'!AM41*0.87*0.9+25</f>
        <v>70338.400000000009</v>
      </c>
      <c r="AR41" s="57">
        <f>'BAR BB| Open rates'!AN41*0.87*0.9+25</f>
        <v>67206.400000000009</v>
      </c>
      <c r="AS41" s="57">
        <f>'BAR BB| Open rates'!AO41*0.87*0.9+25</f>
        <v>70338.400000000009</v>
      </c>
      <c r="AT41" s="57">
        <f>'BAR BB| Open rates'!AP41*0.87*0.9+25</f>
        <v>67206.400000000009</v>
      </c>
      <c r="AU41" s="57">
        <f>'BAR BB| Open rates'!AQ41*0.87*0.9+25</f>
        <v>61725.4</v>
      </c>
      <c r="AV41" s="57">
        <f>'BAR BB| Open rates'!AR41*0.87*0.9+25</f>
        <v>63291.4</v>
      </c>
      <c r="AW41" s="57">
        <f>'BAR BB| Open rates'!AS41*0.87*0.9+25</f>
        <v>61725.4</v>
      </c>
      <c r="AX41" s="57">
        <f>'BAR BB| Open rates'!AT41*0.87*0.9+25</f>
        <v>63291.4</v>
      </c>
      <c r="AY41" s="57">
        <f>'BAR BB| Open rates'!AU41*0.87*0.9+25</f>
        <v>61725.4</v>
      </c>
      <c r="AZ41" s="57">
        <f>'BAR BB| Open rates'!AV41*0.87*0.9+25</f>
        <v>63291.4</v>
      </c>
      <c r="BA41" s="57">
        <f>'BAR BB| Open rates'!AW41*0.87*0.9+25</f>
        <v>61725.4</v>
      </c>
      <c r="BB41" s="57">
        <f>'BAR BB| Open rates'!AX41*0.87*0.9+25</f>
        <v>63291.4</v>
      </c>
      <c r="BC41" s="57">
        <f>'BAR BB| Open rates'!AY41*0.87*0.9+25</f>
        <v>61725.4</v>
      </c>
    </row>
    <row r="42" spans="1:55" s="36" customFormat="1" ht="12" customHeight="1" x14ac:dyDescent="0.2">
      <c r="A42" s="237">
        <v>2</v>
      </c>
      <c r="B42" s="57" t="e">
        <f>'BAR BB| Open rates'!#REF!*0.87*0.9+25</f>
        <v>#REF!</v>
      </c>
      <c r="C42" s="57" t="e">
        <f>'BAR BB| Open rates'!#REF!*0.87*0.9+25</f>
        <v>#REF!</v>
      </c>
      <c r="D42" s="57" t="e">
        <f>'BAR BB| Open rates'!#REF!*0.87*0.9+25</f>
        <v>#REF!</v>
      </c>
      <c r="E42" s="57" t="e">
        <f>'BAR BB| Open rates'!#REF!*0.87*0.9+25</f>
        <v>#REF!</v>
      </c>
      <c r="F42" s="57">
        <f>'BAR BB| Open rates'!B42*0.87*0.9+25</f>
        <v>45439</v>
      </c>
      <c r="G42" s="57">
        <f>'BAR BB| Open rates'!C42*0.87*0.9+25</f>
        <v>45439</v>
      </c>
      <c r="H42" s="57">
        <f>'BAR BB| Open rates'!D42*0.87*0.9+25</f>
        <v>45439</v>
      </c>
      <c r="I42" s="57">
        <f>'BAR BB| Open rates'!E42*0.87*0.9+25</f>
        <v>59454.700000000004</v>
      </c>
      <c r="J42" s="57">
        <f>'BAR BB| Open rates'!F42*0.87*0.9+25</f>
        <v>53190.700000000004</v>
      </c>
      <c r="K42" s="57">
        <f>'BAR BB| Open rates'!G42*0.87*0.9+25</f>
        <v>50841.700000000004</v>
      </c>
      <c r="L42" s="57">
        <f>'BAR BB| Open rates'!H42*0.87*0.9+25</f>
        <v>53190.700000000004</v>
      </c>
      <c r="M42" s="57">
        <f>'BAR BB| Open rates'!I42*0.87*0.9+25</f>
        <v>50841.700000000004</v>
      </c>
      <c r="N42" s="57">
        <f>'BAR BB| Open rates'!J42*0.87*0.9+25</f>
        <v>47788</v>
      </c>
      <c r="O42" s="57">
        <f>'BAR BB| Open rates'!K42*0.87*0.9+25</f>
        <v>47788</v>
      </c>
      <c r="P42" s="57">
        <f>'BAR BB| Open rates'!L42*0.87*0.9+25</f>
        <v>47788</v>
      </c>
      <c r="Q42" s="57">
        <f>'BAR BB| Open rates'!M42*0.87*0.9+25</f>
        <v>50841.700000000004</v>
      </c>
      <c r="R42" s="57">
        <f>'BAR BB| Open rates'!N42*0.87*0.9+25</f>
        <v>49119.1</v>
      </c>
      <c r="S42" s="57">
        <f>'BAR BB| Open rates'!O42*0.87*0.9+25</f>
        <v>50841.700000000004</v>
      </c>
      <c r="T42" s="57">
        <f>'BAR BB| Open rates'!P42*0.87*0.9+25</f>
        <v>50841.700000000004</v>
      </c>
      <c r="U42" s="57">
        <f>'BAR BB| Open rates'!Q42*0.87*0.9+25</f>
        <v>52407.700000000004</v>
      </c>
      <c r="V42" s="57">
        <f>'BAR BB| Open rates'!R42*0.87*0.9+25</f>
        <v>50841.700000000004</v>
      </c>
      <c r="W42" s="57">
        <f>'BAR BB| Open rates'!S42*0.87*0.9+25</f>
        <v>52407.700000000004</v>
      </c>
      <c r="X42" s="57">
        <f>'BAR BB| Open rates'!T42*0.87*0.9+25</f>
        <v>50841.700000000004</v>
      </c>
      <c r="Y42" s="57">
        <f>'BAR BB| Open rates'!U42*0.87*0.9+25</f>
        <v>49119.1</v>
      </c>
      <c r="Z42" s="57">
        <f>'BAR BB| Open rates'!V42*0.87*0.9+25</f>
        <v>67989.400000000009</v>
      </c>
      <c r="AA42" s="57">
        <f>'BAR BB| Open rates'!W42*0.87*0.9+25</f>
        <v>73470.400000000009</v>
      </c>
      <c r="AB42" s="57">
        <f>'BAR BB| Open rates'!X42*0.87*0.9+25</f>
        <v>67989.400000000009</v>
      </c>
      <c r="AC42" s="57">
        <f>'BAR BB| Open rates'!Y42*0.87*0.9+25</f>
        <v>49119.1</v>
      </c>
      <c r="AD42" s="57">
        <f>'BAR BB| Open rates'!Z42*0.87*0.9+25</f>
        <v>49119.1</v>
      </c>
      <c r="AE42" s="57">
        <f>'BAR BB| Open rates'!AA42*0.87*0.9+25</f>
        <v>70729.900000000009</v>
      </c>
      <c r="AF42" s="57">
        <f>'BAR BB| Open rates'!AB42*0.87*0.9+25</f>
        <v>73861.900000000009</v>
      </c>
      <c r="AG42" s="57">
        <f>'BAR BB| Open rates'!AC42*0.87*0.9+25</f>
        <v>70729.900000000009</v>
      </c>
      <c r="AH42" s="57">
        <f>'BAR BB| Open rates'!AD42*0.87*0.9+25</f>
        <v>73861.900000000009</v>
      </c>
      <c r="AI42" s="57">
        <f>'BAR BB| Open rates'!AE42*0.87*0.9+25</f>
        <v>70729.900000000009</v>
      </c>
      <c r="AJ42" s="57">
        <f>'BAR BB| Open rates'!AF42*0.87*0.9+25</f>
        <v>73861.900000000009</v>
      </c>
      <c r="AK42" s="57">
        <f>'BAR BB| Open rates'!AG42*0.87*0.9+25</f>
        <v>70729.900000000009</v>
      </c>
      <c r="AL42" s="57">
        <f>'BAR BB| Open rates'!AH42*0.87*0.9+25</f>
        <v>73861.900000000009</v>
      </c>
      <c r="AM42" s="57">
        <f>'BAR BB| Open rates'!AI42*0.87*0.9+25</f>
        <v>70729.900000000009</v>
      </c>
      <c r="AN42" s="57">
        <f>'BAR BB| Open rates'!AJ42*0.87*0.9+25</f>
        <v>72295.900000000009</v>
      </c>
      <c r="AO42" s="57">
        <f>'BAR BB| Open rates'!AK42*0.87*0.9+25</f>
        <v>72295.900000000009</v>
      </c>
      <c r="AP42" s="57">
        <f>'BAR BB| Open rates'!AL42*0.87*0.9+25</f>
        <v>69163.900000000009</v>
      </c>
      <c r="AQ42" s="57">
        <f>'BAR BB| Open rates'!AM42*0.87*0.9+25</f>
        <v>72295.900000000009</v>
      </c>
      <c r="AR42" s="57">
        <f>'BAR BB| Open rates'!AN42*0.87*0.9+25</f>
        <v>69163.900000000009</v>
      </c>
      <c r="AS42" s="57">
        <f>'BAR BB| Open rates'!AO42*0.87*0.9+25</f>
        <v>72295.900000000009</v>
      </c>
      <c r="AT42" s="57">
        <f>'BAR BB| Open rates'!AP42*0.87*0.9+25</f>
        <v>69163.900000000009</v>
      </c>
      <c r="AU42" s="57">
        <f>'BAR BB| Open rates'!AQ42*0.87*0.9+25</f>
        <v>63682.9</v>
      </c>
      <c r="AV42" s="57">
        <f>'BAR BB| Open rates'!AR42*0.87*0.9+25</f>
        <v>65248.9</v>
      </c>
      <c r="AW42" s="57">
        <f>'BAR BB| Open rates'!AS42*0.87*0.9+25</f>
        <v>63682.9</v>
      </c>
      <c r="AX42" s="57">
        <f>'BAR BB| Open rates'!AT42*0.87*0.9+25</f>
        <v>65248.9</v>
      </c>
      <c r="AY42" s="57">
        <f>'BAR BB| Open rates'!AU42*0.87*0.9+25</f>
        <v>63682.9</v>
      </c>
      <c r="AZ42" s="57">
        <f>'BAR BB| Open rates'!AV42*0.87*0.9+25</f>
        <v>65248.9</v>
      </c>
      <c r="BA42" s="57">
        <f>'BAR BB| Open rates'!AW42*0.87*0.9+25</f>
        <v>63682.9</v>
      </c>
      <c r="BB42" s="57">
        <f>'BAR BB| Open rates'!AX42*0.87*0.9+25</f>
        <v>65248.9</v>
      </c>
      <c r="BC42" s="57">
        <f>'BAR BB| Open rates'!AY42*0.87*0.9+25</f>
        <v>63682.9</v>
      </c>
    </row>
    <row r="43" spans="1:55" s="36" customFormat="1" ht="12" customHeight="1" x14ac:dyDescent="0.2">
      <c r="A43" s="237">
        <v>3</v>
      </c>
      <c r="B43" s="57" t="e">
        <f>'BAR BB| Open rates'!#REF!*0.87*0.9+25</f>
        <v>#REF!</v>
      </c>
      <c r="C43" s="57" t="e">
        <f>'BAR BB| Open rates'!#REF!*0.87*0.9+25</f>
        <v>#REF!</v>
      </c>
      <c r="D43" s="57" t="e">
        <f>'BAR BB| Open rates'!#REF!*0.87*0.9+25</f>
        <v>#REF!</v>
      </c>
      <c r="E43" s="57" t="e">
        <f>'BAR BB| Open rates'!#REF!*0.87*0.9+25</f>
        <v>#REF!</v>
      </c>
      <c r="F43" s="57">
        <f>'BAR BB| Open rates'!B43*0.87*0.9+25</f>
        <v>47396.5</v>
      </c>
      <c r="G43" s="57">
        <f>'BAR BB| Open rates'!C43*0.87*0.9+25</f>
        <v>47396.5</v>
      </c>
      <c r="H43" s="57">
        <f>'BAR BB| Open rates'!D43*0.87*0.9+25</f>
        <v>47396.5</v>
      </c>
      <c r="I43" s="57">
        <f>'BAR BB| Open rates'!E43*0.87*0.9+25</f>
        <v>61412.200000000004</v>
      </c>
      <c r="J43" s="57">
        <f>'BAR BB| Open rates'!F43*0.87*0.9+25</f>
        <v>55148.200000000004</v>
      </c>
      <c r="K43" s="57">
        <f>'BAR BB| Open rates'!G43*0.87*0.9+25</f>
        <v>52799.200000000004</v>
      </c>
      <c r="L43" s="57">
        <f>'BAR BB| Open rates'!H43*0.87*0.9+25</f>
        <v>55148.200000000004</v>
      </c>
      <c r="M43" s="57">
        <f>'BAR BB| Open rates'!I43*0.87*0.9+25</f>
        <v>52799.200000000004</v>
      </c>
      <c r="N43" s="57">
        <f>'BAR BB| Open rates'!J43*0.87*0.9+25</f>
        <v>49745.5</v>
      </c>
      <c r="O43" s="57">
        <f>'BAR BB| Open rates'!K43*0.87*0.9+25</f>
        <v>49745.5</v>
      </c>
      <c r="P43" s="57">
        <f>'BAR BB| Open rates'!L43*0.87*0.9+25</f>
        <v>49745.5</v>
      </c>
      <c r="Q43" s="57">
        <f>'BAR BB| Open rates'!M43*0.87*0.9+25</f>
        <v>52799.200000000004</v>
      </c>
      <c r="R43" s="57">
        <f>'BAR BB| Open rates'!N43*0.87*0.9+25</f>
        <v>51076.6</v>
      </c>
      <c r="S43" s="57">
        <f>'BAR BB| Open rates'!O43*0.87*0.9+25</f>
        <v>52799.200000000004</v>
      </c>
      <c r="T43" s="57">
        <f>'BAR BB| Open rates'!P43*0.87*0.9+25</f>
        <v>52799.200000000004</v>
      </c>
      <c r="U43" s="57">
        <f>'BAR BB| Open rates'!Q43*0.87*0.9+25</f>
        <v>54365.200000000004</v>
      </c>
      <c r="V43" s="57">
        <f>'BAR BB| Open rates'!R43*0.87*0.9+25</f>
        <v>52799.200000000004</v>
      </c>
      <c r="W43" s="57">
        <f>'BAR BB| Open rates'!S43*0.87*0.9+25</f>
        <v>54365.200000000004</v>
      </c>
      <c r="X43" s="57">
        <f>'BAR BB| Open rates'!T43*0.87*0.9+25</f>
        <v>52799.200000000004</v>
      </c>
      <c r="Y43" s="57">
        <f>'BAR BB| Open rates'!U43*0.87*0.9+25</f>
        <v>51076.6</v>
      </c>
      <c r="Z43" s="57">
        <f>'BAR BB| Open rates'!V43*0.87*0.9+25</f>
        <v>69946.900000000009</v>
      </c>
      <c r="AA43" s="57">
        <f>'BAR BB| Open rates'!W43*0.87*0.9+25</f>
        <v>75427.900000000009</v>
      </c>
      <c r="AB43" s="57">
        <f>'BAR BB| Open rates'!X43*0.87*0.9+25</f>
        <v>69946.900000000009</v>
      </c>
      <c r="AC43" s="57">
        <f>'BAR BB| Open rates'!Y43*0.87*0.9+25</f>
        <v>51076.6</v>
      </c>
      <c r="AD43" s="57">
        <f>'BAR BB| Open rates'!Z43*0.87*0.9+25</f>
        <v>51076.6</v>
      </c>
      <c r="AE43" s="57">
        <f>'BAR BB| Open rates'!AA43*0.87*0.9+25</f>
        <v>72687.400000000009</v>
      </c>
      <c r="AF43" s="57">
        <f>'BAR BB| Open rates'!AB43*0.87*0.9+25</f>
        <v>75819.400000000009</v>
      </c>
      <c r="AG43" s="57">
        <f>'BAR BB| Open rates'!AC43*0.87*0.9+25</f>
        <v>72687.400000000009</v>
      </c>
      <c r="AH43" s="57">
        <f>'BAR BB| Open rates'!AD43*0.87*0.9+25</f>
        <v>75819.400000000009</v>
      </c>
      <c r="AI43" s="57">
        <f>'BAR BB| Open rates'!AE43*0.87*0.9+25</f>
        <v>72687.400000000009</v>
      </c>
      <c r="AJ43" s="57">
        <f>'BAR BB| Open rates'!AF43*0.87*0.9+25</f>
        <v>75819.400000000009</v>
      </c>
      <c r="AK43" s="57">
        <f>'BAR BB| Open rates'!AG43*0.87*0.9+25</f>
        <v>72687.400000000009</v>
      </c>
      <c r="AL43" s="57">
        <f>'BAR BB| Open rates'!AH43*0.87*0.9+25</f>
        <v>75819.400000000009</v>
      </c>
      <c r="AM43" s="57">
        <f>'BAR BB| Open rates'!AI43*0.87*0.9+25</f>
        <v>72687.400000000009</v>
      </c>
      <c r="AN43" s="57">
        <f>'BAR BB| Open rates'!AJ43*0.87*0.9+25</f>
        <v>74253.400000000009</v>
      </c>
      <c r="AO43" s="57">
        <f>'BAR BB| Open rates'!AK43*0.87*0.9+25</f>
        <v>74253.400000000009</v>
      </c>
      <c r="AP43" s="57">
        <f>'BAR BB| Open rates'!AL43*0.87*0.9+25</f>
        <v>71121.400000000009</v>
      </c>
      <c r="AQ43" s="57">
        <f>'BAR BB| Open rates'!AM43*0.87*0.9+25</f>
        <v>74253.400000000009</v>
      </c>
      <c r="AR43" s="57">
        <f>'BAR BB| Open rates'!AN43*0.87*0.9+25</f>
        <v>71121.400000000009</v>
      </c>
      <c r="AS43" s="57">
        <f>'BAR BB| Open rates'!AO43*0.87*0.9+25</f>
        <v>74253.400000000009</v>
      </c>
      <c r="AT43" s="57">
        <f>'BAR BB| Open rates'!AP43*0.87*0.9+25</f>
        <v>71121.400000000009</v>
      </c>
      <c r="AU43" s="57">
        <f>'BAR BB| Open rates'!AQ43*0.87*0.9+25</f>
        <v>65640.400000000009</v>
      </c>
      <c r="AV43" s="57">
        <f>'BAR BB| Open rates'!AR43*0.87*0.9+25</f>
        <v>67206.400000000009</v>
      </c>
      <c r="AW43" s="57">
        <f>'BAR BB| Open rates'!AS43*0.87*0.9+25</f>
        <v>65640.400000000009</v>
      </c>
      <c r="AX43" s="57">
        <f>'BAR BB| Open rates'!AT43*0.87*0.9+25</f>
        <v>67206.400000000009</v>
      </c>
      <c r="AY43" s="57">
        <f>'BAR BB| Open rates'!AU43*0.87*0.9+25</f>
        <v>65640.400000000009</v>
      </c>
      <c r="AZ43" s="57">
        <f>'BAR BB| Open rates'!AV43*0.87*0.9+25</f>
        <v>67206.400000000009</v>
      </c>
      <c r="BA43" s="57">
        <f>'BAR BB| Open rates'!AW43*0.87*0.9+25</f>
        <v>65640.400000000009</v>
      </c>
      <c r="BB43" s="57">
        <f>'BAR BB| Open rates'!AX43*0.87*0.9+25</f>
        <v>67206.400000000009</v>
      </c>
      <c r="BC43" s="57">
        <f>'BAR BB| Open rates'!AY43*0.87*0.9+25</f>
        <v>65640.400000000009</v>
      </c>
    </row>
    <row r="44" spans="1:55" s="36" customFormat="1" ht="12" customHeight="1" x14ac:dyDescent="0.2">
      <c r="A44" s="237">
        <v>4</v>
      </c>
      <c r="B44" s="57" t="e">
        <f>'BAR BB| Open rates'!#REF!*0.87*0.9+25</f>
        <v>#REF!</v>
      </c>
      <c r="C44" s="57" t="e">
        <f>'BAR BB| Open rates'!#REF!*0.87*0.9+25</f>
        <v>#REF!</v>
      </c>
      <c r="D44" s="57" t="e">
        <f>'BAR BB| Open rates'!#REF!*0.87*0.9+25</f>
        <v>#REF!</v>
      </c>
      <c r="E44" s="57" t="e">
        <f>'BAR BB| Open rates'!#REF!*0.87*0.9+25</f>
        <v>#REF!</v>
      </c>
      <c r="F44" s="57">
        <f>'BAR BB| Open rates'!B44*0.87*0.9+25</f>
        <v>49354</v>
      </c>
      <c r="G44" s="57">
        <f>'BAR BB| Open rates'!C44*0.87*0.9+25</f>
        <v>49354</v>
      </c>
      <c r="H44" s="57">
        <f>'BAR BB| Open rates'!D44*0.87*0.9+25</f>
        <v>49354</v>
      </c>
      <c r="I44" s="57">
        <f>'BAR BB| Open rates'!E44*0.87*0.9+25</f>
        <v>63369.700000000004</v>
      </c>
      <c r="J44" s="57">
        <f>'BAR BB| Open rates'!F44*0.87*0.9+25</f>
        <v>57105.700000000004</v>
      </c>
      <c r="K44" s="57">
        <f>'BAR BB| Open rates'!G44*0.87*0.9+25</f>
        <v>54756.700000000004</v>
      </c>
      <c r="L44" s="57">
        <f>'BAR BB| Open rates'!H44*0.87*0.9+25</f>
        <v>57105.700000000004</v>
      </c>
      <c r="M44" s="57">
        <f>'BAR BB| Open rates'!I44*0.87*0.9+25</f>
        <v>54756.700000000004</v>
      </c>
      <c r="N44" s="57">
        <f>'BAR BB| Open rates'!J44*0.87*0.9+25</f>
        <v>51703</v>
      </c>
      <c r="O44" s="57">
        <f>'BAR BB| Open rates'!K44*0.87*0.9+25</f>
        <v>51703</v>
      </c>
      <c r="P44" s="57">
        <f>'BAR BB| Open rates'!L44*0.87*0.9+25</f>
        <v>51703</v>
      </c>
      <c r="Q44" s="57">
        <f>'BAR BB| Open rates'!M44*0.87*0.9+25</f>
        <v>54756.700000000004</v>
      </c>
      <c r="R44" s="57">
        <f>'BAR BB| Open rates'!N44*0.87*0.9+25</f>
        <v>53034.1</v>
      </c>
      <c r="S44" s="57">
        <f>'BAR BB| Open rates'!O44*0.87*0.9+25</f>
        <v>54756.700000000004</v>
      </c>
      <c r="T44" s="57">
        <f>'BAR BB| Open rates'!P44*0.87*0.9+25</f>
        <v>54756.700000000004</v>
      </c>
      <c r="U44" s="57">
        <f>'BAR BB| Open rates'!Q44*0.87*0.9+25</f>
        <v>56322.700000000004</v>
      </c>
      <c r="V44" s="57">
        <f>'BAR BB| Open rates'!R44*0.87*0.9+25</f>
        <v>54756.700000000004</v>
      </c>
      <c r="W44" s="57">
        <f>'BAR BB| Open rates'!S44*0.87*0.9+25</f>
        <v>56322.700000000004</v>
      </c>
      <c r="X44" s="57">
        <f>'BAR BB| Open rates'!T44*0.87*0.9+25</f>
        <v>54756.700000000004</v>
      </c>
      <c r="Y44" s="57">
        <f>'BAR BB| Open rates'!U44*0.87*0.9+25</f>
        <v>53034.1</v>
      </c>
      <c r="Z44" s="57">
        <f>'BAR BB| Open rates'!V44*0.87*0.9+25</f>
        <v>71904.400000000009</v>
      </c>
      <c r="AA44" s="57">
        <f>'BAR BB| Open rates'!W44*0.87*0.9+25</f>
        <v>77385.400000000009</v>
      </c>
      <c r="AB44" s="57">
        <f>'BAR BB| Open rates'!X44*0.87*0.9+25</f>
        <v>71904.400000000009</v>
      </c>
      <c r="AC44" s="57">
        <f>'BAR BB| Open rates'!Y44*0.87*0.9+25</f>
        <v>53034.1</v>
      </c>
      <c r="AD44" s="57">
        <f>'BAR BB| Open rates'!Z44*0.87*0.9+25</f>
        <v>53034.1</v>
      </c>
      <c r="AE44" s="57">
        <f>'BAR BB| Open rates'!AA44*0.87*0.9+25</f>
        <v>74644.900000000009</v>
      </c>
      <c r="AF44" s="57">
        <f>'BAR BB| Open rates'!AB44*0.87*0.9+25</f>
        <v>77776.900000000009</v>
      </c>
      <c r="AG44" s="57">
        <f>'BAR BB| Open rates'!AC44*0.87*0.9+25</f>
        <v>74644.900000000009</v>
      </c>
      <c r="AH44" s="57">
        <f>'BAR BB| Open rates'!AD44*0.87*0.9+25</f>
        <v>77776.900000000009</v>
      </c>
      <c r="AI44" s="57">
        <f>'BAR BB| Open rates'!AE44*0.87*0.9+25</f>
        <v>74644.900000000009</v>
      </c>
      <c r="AJ44" s="57">
        <f>'BAR BB| Open rates'!AF44*0.87*0.9+25</f>
        <v>77776.900000000009</v>
      </c>
      <c r="AK44" s="57">
        <f>'BAR BB| Open rates'!AG44*0.87*0.9+25</f>
        <v>74644.900000000009</v>
      </c>
      <c r="AL44" s="57">
        <f>'BAR BB| Open rates'!AH44*0.87*0.9+25</f>
        <v>77776.900000000009</v>
      </c>
      <c r="AM44" s="57">
        <f>'BAR BB| Open rates'!AI44*0.87*0.9+25</f>
        <v>74644.900000000009</v>
      </c>
      <c r="AN44" s="57">
        <f>'BAR BB| Open rates'!AJ44*0.87*0.9+25</f>
        <v>76210.900000000009</v>
      </c>
      <c r="AO44" s="57">
        <f>'BAR BB| Open rates'!AK44*0.87*0.9+25</f>
        <v>76210.900000000009</v>
      </c>
      <c r="AP44" s="57">
        <f>'BAR BB| Open rates'!AL44*0.87*0.9+25</f>
        <v>73078.900000000009</v>
      </c>
      <c r="AQ44" s="57">
        <f>'BAR BB| Open rates'!AM44*0.87*0.9+25</f>
        <v>76210.900000000009</v>
      </c>
      <c r="AR44" s="57">
        <f>'BAR BB| Open rates'!AN44*0.87*0.9+25</f>
        <v>73078.900000000009</v>
      </c>
      <c r="AS44" s="57">
        <f>'BAR BB| Open rates'!AO44*0.87*0.9+25</f>
        <v>76210.900000000009</v>
      </c>
      <c r="AT44" s="57">
        <f>'BAR BB| Open rates'!AP44*0.87*0.9+25</f>
        <v>73078.900000000009</v>
      </c>
      <c r="AU44" s="57">
        <f>'BAR BB| Open rates'!AQ44*0.87*0.9+25</f>
        <v>67597.900000000009</v>
      </c>
      <c r="AV44" s="57">
        <f>'BAR BB| Open rates'!AR44*0.87*0.9+25</f>
        <v>69163.900000000009</v>
      </c>
      <c r="AW44" s="57">
        <f>'BAR BB| Open rates'!AS44*0.87*0.9+25</f>
        <v>67597.900000000009</v>
      </c>
      <c r="AX44" s="57">
        <f>'BAR BB| Open rates'!AT44*0.87*0.9+25</f>
        <v>69163.900000000009</v>
      </c>
      <c r="AY44" s="57">
        <f>'BAR BB| Open rates'!AU44*0.87*0.9+25</f>
        <v>67597.900000000009</v>
      </c>
      <c r="AZ44" s="57">
        <f>'BAR BB| Open rates'!AV44*0.87*0.9+25</f>
        <v>69163.900000000009</v>
      </c>
      <c r="BA44" s="57">
        <f>'BAR BB| Open rates'!AW44*0.87*0.9+25</f>
        <v>67597.900000000009</v>
      </c>
      <c r="BB44" s="57">
        <f>'BAR BB| Open rates'!AX44*0.87*0.9+25</f>
        <v>69163.900000000009</v>
      </c>
      <c r="BC44" s="57">
        <f>'BAR BB| Open rates'!AY44*0.87*0.9+25</f>
        <v>67597.900000000009</v>
      </c>
    </row>
    <row r="45" spans="1:55" s="36" customFormat="1" ht="12" customHeight="1" x14ac:dyDescent="0.2">
      <c r="A45" s="237">
        <v>5</v>
      </c>
      <c r="B45" s="57" t="e">
        <f>'BAR BB| Open rates'!#REF!*0.87*0.9+25</f>
        <v>#REF!</v>
      </c>
      <c r="C45" s="57" t="e">
        <f>'BAR BB| Open rates'!#REF!*0.87*0.9+25</f>
        <v>#REF!</v>
      </c>
      <c r="D45" s="57" t="e">
        <f>'BAR BB| Open rates'!#REF!*0.87*0.9+25</f>
        <v>#REF!</v>
      </c>
      <c r="E45" s="57" t="e">
        <f>'BAR BB| Open rates'!#REF!*0.87*0.9+25</f>
        <v>#REF!</v>
      </c>
      <c r="F45" s="57">
        <f>'BAR BB| Open rates'!B45*0.87*0.9+25</f>
        <v>51311.5</v>
      </c>
      <c r="G45" s="57">
        <f>'BAR BB| Open rates'!C45*0.87*0.9+25</f>
        <v>51311.5</v>
      </c>
      <c r="H45" s="57">
        <f>'BAR BB| Open rates'!D45*0.87*0.9+25</f>
        <v>51311.5</v>
      </c>
      <c r="I45" s="57">
        <f>'BAR BB| Open rates'!E45*0.87*0.9+25</f>
        <v>65327.200000000004</v>
      </c>
      <c r="J45" s="57">
        <f>'BAR BB| Open rates'!F45*0.87*0.9+25</f>
        <v>59063.200000000004</v>
      </c>
      <c r="K45" s="57">
        <f>'BAR BB| Open rates'!G45*0.87*0.9+25</f>
        <v>56714.200000000004</v>
      </c>
      <c r="L45" s="57">
        <f>'BAR BB| Open rates'!H45*0.87*0.9+25</f>
        <v>59063.200000000004</v>
      </c>
      <c r="M45" s="57">
        <f>'BAR BB| Open rates'!I45*0.87*0.9+25</f>
        <v>56714.200000000004</v>
      </c>
      <c r="N45" s="57">
        <f>'BAR BB| Open rates'!J45*0.87*0.9+25</f>
        <v>53660.5</v>
      </c>
      <c r="O45" s="57">
        <f>'BAR BB| Open rates'!K45*0.87*0.9+25</f>
        <v>53660.5</v>
      </c>
      <c r="P45" s="57">
        <f>'BAR BB| Open rates'!L45*0.87*0.9+25</f>
        <v>53660.5</v>
      </c>
      <c r="Q45" s="57">
        <f>'BAR BB| Open rates'!M45*0.87*0.9+25</f>
        <v>56714.200000000004</v>
      </c>
      <c r="R45" s="57">
        <f>'BAR BB| Open rates'!N45*0.87*0.9+25</f>
        <v>54991.6</v>
      </c>
      <c r="S45" s="57">
        <f>'BAR BB| Open rates'!O45*0.87*0.9+25</f>
        <v>56714.200000000004</v>
      </c>
      <c r="T45" s="57">
        <f>'BAR BB| Open rates'!P45*0.87*0.9+25</f>
        <v>56714.200000000004</v>
      </c>
      <c r="U45" s="57">
        <f>'BAR BB| Open rates'!Q45*0.87*0.9+25</f>
        <v>58280.200000000004</v>
      </c>
      <c r="V45" s="57">
        <f>'BAR BB| Open rates'!R45*0.87*0.9+25</f>
        <v>56714.200000000004</v>
      </c>
      <c r="W45" s="57">
        <f>'BAR BB| Open rates'!S45*0.87*0.9+25</f>
        <v>58280.200000000004</v>
      </c>
      <c r="X45" s="57">
        <f>'BAR BB| Open rates'!T45*0.87*0.9+25</f>
        <v>56714.200000000004</v>
      </c>
      <c r="Y45" s="57">
        <f>'BAR BB| Open rates'!U45*0.87*0.9+25</f>
        <v>54991.6</v>
      </c>
      <c r="Z45" s="57">
        <f>'BAR BB| Open rates'!V45*0.87*0.9+25</f>
        <v>73861.900000000009</v>
      </c>
      <c r="AA45" s="57">
        <f>'BAR BB| Open rates'!W45*0.87*0.9+25</f>
        <v>79342.900000000009</v>
      </c>
      <c r="AB45" s="57">
        <f>'BAR BB| Open rates'!X45*0.87*0.9+25</f>
        <v>73861.900000000009</v>
      </c>
      <c r="AC45" s="57">
        <f>'BAR BB| Open rates'!Y45*0.87*0.9+25</f>
        <v>54991.6</v>
      </c>
      <c r="AD45" s="57">
        <f>'BAR BB| Open rates'!Z45*0.87*0.9+25</f>
        <v>54991.6</v>
      </c>
      <c r="AE45" s="57">
        <f>'BAR BB| Open rates'!AA45*0.87*0.9+25</f>
        <v>76602.400000000009</v>
      </c>
      <c r="AF45" s="57">
        <f>'BAR BB| Open rates'!AB45*0.87*0.9+25</f>
        <v>79734.400000000009</v>
      </c>
      <c r="AG45" s="57">
        <f>'BAR BB| Open rates'!AC45*0.87*0.9+25</f>
        <v>76602.400000000009</v>
      </c>
      <c r="AH45" s="57">
        <f>'BAR BB| Open rates'!AD45*0.87*0.9+25</f>
        <v>79734.400000000009</v>
      </c>
      <c r="AI45" s="57">
        <f>'BAR BB| Open rates'!AE45*0.87*0.9+25</f>
        <v>76602.400000000009</v>
      </c>
      <c r="AJ45" s="57">
        <f>'BAR BB| Open rates'!AF45*0.87*0.9+25</f>
        <v>79734.400000000009</v>
      </c>
      <c r="AK45" s="57">
        <f>'BAR BB| Open rates'!AG45*0.87*0.9+25</f>
        <v>76602.400000000009</v>
      </c>
      <c r="AL45" s="57">
        <f>'BAR BB| Open rates'!AH45*0.87*0.9+25</f>
        <v>79734.400000000009</v>
      </c>
      <c r="AM45" s="57">
        <f>'BAR BB| Open rates'!AI45*0.87*0.9+25</f>
        <v>76602.400000000009</v>
      </c>
      <c r="AN45" s="57">
        <f>'BAR BB| Open rates'!AJ45*0.87*0.9+25</f>
        <v>78168.400000000009</v>
      </c>
      <c r="AO45" s="57">
        <f>'BAR BB| Open rates'!AK45*0.87*0.9+25</f>
        <v>78168.400000000009</v>
      </c>
      <c r="AP45" s="57">
        <f>'BAR BB| Open rates'!AL45*0.87*0.9+25</f>
        <v>75036.400000000009</v>
      </c>
      <c r="AQ45" s="57">
        <f>'BAR BB| Open rates'!AM45*0.87*0.9+25</f>
        <v>78168.400000000009</v>
      </c>
      <c r="AR45" s="57">
        <f>'BAR BB| Open rates'!AN45*0.87*0.9+25</f>
        <v>75036.400000000009</v>
      </c>
      <c r="AS45" s="57">
        <f>'BAR BB| Open rates'!AO45*0.87*0.9+25</f>
        <v>78168.400000000009</v>
      </c>
      <c r="AT45" s="57">
        <f>'BAR BB| Open rates'!AP45*0.87*0.9+25</f>
        <v>75036.400000000009</v>
      </c>
      <c r="AU45" s="57">
        <f>'BAR BB| Open rates'!AQ45*0.87*0.9+25</f>
        <v>69555.400000000009</v>
      </c>
      <c r="AV45" s="57">
        <f>'BAR BB| Open rates'!AR45*0.87*0.9+25</f>
        <v>71121.400000000009</v>
      </c>
      <c r="AW45" s="57">
        <f>'BAR BB| Open rates'!AS45*0.87*0.9+25</f>
        <v>69555.400000000009</v>
      </c>
      <c r="AX45" s="57">
        <f>'BAR BB| Open rates'!AT45*0.87*0.9+25</f>
        <v>71121.400000000009</v>
      </c>
      <c r="AY45" s="57">
        <f>'BAR BB| Open rates'!AU45*0.87*0.9+25</f>
        <v>69555.400000000009</v>
      </c>
      <c r="AZ45" s="57">
        <f>'BAR BB| Open rates'!AV45*0.87*0.9+25</f>
        <v>71121.400000000009</v>
      </c>
      <c r="BA45" s="57">
        <f>'BAR BB| Open rates'!AW45*0.87*0.9+25</f>
        <v>69555.400000000009</v>
      </c>
      <c r="BB45" s="57">
        <f>'BAR BB| Open rates'!AX45*0.87*0.9+25</f>
        <v>71121.400000000009</v>
      </c>
      <c r="BC45" s="57">
        <f>'BAR BB| Open rates'!AY45*0.87*0.9+25</f>
        <v>69555.400000000009</v>
      </c>
    </row>
    <row r="46" spans="1:55" s="36" customFormat="1" ht="12" customHeight="1" x14ac:dyDescent="0.2">
      <c r="A46" s="237">
        <v>6</v>
      </c>
      <c r="B46" s="57" t="e">
        <f>'BAR BB| Open rates'!#REF!*0.87*0.9+25</f>
        <v>#REF!</v>
      </c>
      <c r="C46" s="57" t="e">
        <f>'BAR BB| Open rates'!#REF!*0.87*0.9+25</f>
        <v>#REF!</v>
      </c>
      <c r="D46" s="57" t="e">
        <f>'BAR BB| Open rates'!#REF!*0.87*0.9+25</f>
        <v>#REF!</v>
      </c>
      <c r="E46" s="57" t="e">
        <f>'BAR BB| Open rates'!#REF!*0.87*0.9+25</f>
        <v>#REF!</v>
      </c>
      <c r="F46" s="57">
        <f>'BAR BB| Open rates'!B46*0.87*0.9+25</f>
        <v>53269</v>
      </c>
      <c r="G46" s="57">
        <f>'BAR BB| Open rates'!C46*0.87*0.9+25</f>
        <v>53269</v>
      </c>
      <c r="H46" s="57">
        <f>'BAR BB| Open rates'!D46*0.87*0.9+25</f>
        <v>53269</v>
      </c>
      <c r="I46" s="57">
        <f>'BAR BB| Open rates'!E46*0.87*0.9+25</f>
        <v>67284.7</v>
      </c>
      <c r="J46" s="57">
        <f>'BAR BB| Open rates'!F46*0.87*0.9+25</f>
        <v>61020.700000000004</v>
      </c>
      <c r="K46" s="57">
        <f>'BAR BB| Open rates'!G46*0.87*0.9+25</f>
        <v>58671.700000000004</v>
      </c>
      <c r="L46" s="57">
        <f>'BAR BB| Open rates'!H46*0.87*0.9+25</f>
        <v>61020.700000000004</v>
      </c>
      <c r="M46" s="57">
        <f>'BAR BB| Open rates'!I46*0.87*0.9+25</f>
        <v>58671.700000000004</v>
      </c>
      <c r="N46" s="57">
        <f>'BAR BB| Open rates'!J46*0.87*0.9+25</f>
        <v>55618</v>
      </c>
      <c r="O46" s="57">
        <f>'BAR BB| Open rates'!K46*0.87*0.9+25</f>
        <v>55618</v>
      </c>
      <c r="P46" s="57">
        <f>'BAR BB| Open rates'!L46*0.87*0.9+25</f>
        <v>55618</v>
      </c>
      <c r="Q46" s="57">
        <f>'BAR BB| Open rates'!M46*0.87*0.9+25</f>
        <v>58671.700000000004</v>
      </c>
      <c r="R46" s="57">
        <f>'BAR BB| Open rates'!N46*0.87*0.9+25</f>
        <v>56949.1</v>
      </c>
      <c r="S46" s="57">
        <f>'BAR BB| Open rates'!O46*0.87*0.9+25</f>
        <v>58671.700000000004</v>
      </c>
      <c r="T46" s="57">
        <f>'BAR BB| Open rates'!P46*0.87*0.9+25</f>
        <v>58671.700000000004</v>
      </c>
      <c r="U46" s="57">
        <f>'BAR BB| Open rates'!Q46*0.87*0.9+25</f>
        <v>60237.700000000004</v>
      </c>
      <c r="V46" s="57">
        <f>'BAR BB| Open rates'!R46*0.87*0.9+25</f>
        <v>58671.700000000004</v>
      </c>
      <c r="W46" s="57">
        <f>'BAR BB| Open rates'!S46*0.87*0.9+25</f>
        <v>60237.700000000004</v>
      </c>
      <c r="X46" s="57">
        <f>'BAR BB| Open rates'!T46*0.87*0.9+25</f>
        <v>58671.700000000004</v>
      </c>
      <c r="Y46" s="57">
        <f>'BAR BB| Open rates'!U46*0.87*0.9+25</f>
        <v>56949.1</v>
      </c>
      <c r="Z46" s="57">
        <f>'BAR BB| Open rates'!V46*0.87*0.9+25</f>
        <v>75819.400000000009</v>
      </c>
      <c r="AA46" s="57">
        <f>'BAR BB| Open rates'!W46*0.87*0.9+25</f>
        <v>81300.400000000009</v>
      </c>
      <c r="AB46" s="57">
        <f>'BAR BB| Open rates'!X46*0.87*0.9+25</f>
        <v>75819.400000000009</v>
      </c>
      <c r="AC46" s="57">
        <f>'BAR BB| Open rates'!Y46*0.87*0.9+25</f>
        <v>56949.1</v>
      </c>
      <c r="AD46" s="57">
        <f>'BAR BB| Open rates'!Z46*0.87*0.9+25</f>
        <v>56949.1</v>
      </c>
      <c r="AE46" s="57">
        <f>'BAR BB| Open rates'!AA46*0.87*0.9+25</f>
        <v>78559.900000000009</v>
      </c>
      <c r="AF46" s="57">
        <f>'BAR BB| Open rates'!AB46*0.87*0.9+25</f>
        <v>81691.900000000009</v>
      </c>
      <c r="AG46" s="57">
        <f>'BAR BB| Open rates'!AC46*0.87*0.9+25</f>
        <v>78559.900000000009</v>
      </c>
      <c r="AH46" s="57">
        <f>'BAR BB| Open rates'!AD46*0.87*0.9+25</f>
        <v>81691.900000000009</v>
      </c>
      <c r="AI46" s="57">
        <f>'BAR BB| Open rates'!AE46*0.87*0.9+25</f>
        <v>78559.900000000009</v>
      </c>
      <c r="AJ46" s="57">
        <f>'BAR BB| Open rates'!AF46*0.87*0.9+25</f>
        <v>81691.900000000009</v>
      </c>
      <c r="AK46" s="57">
        <f>'BAR BB| Open rates'!AG46*0.87*0.9+25</f>
        <v>78559.900000000009</v>
      </c>
      <c r="AL46" s="57">
        <f>'BAR BB| Open rates'!AH46*0.87*0.9+25</f>
        <v>81691.900000000009</v>
      </c>
      <c r="AM46" s="57">
        <f>'BAR BB| Open rates'!AI46*0.87*0.9+25</f>
        <v>78559.900000000009</v>
      </c>
      <c r="AN46" s="57">
        <f>'BAR BB| Open rates'!AJ46*0.87*0.9+25</f>
        <v>80125.900000000009</v>
      </c>
      <c r="AO46" s="57">
        <f>'BAR BB| Open rates'!AK46*0.87*0.9+25</f>
        <v>80125.900000000009</v>
      </c>
      <c r="AP46" s="57">
        <f>'BAR BB| Open rates'!AL46*0.87*0.9+25</f>
        <v>76993.900000000009</v>
      </c>
      <c r="AQ46" s="57">
        <f>'BAR BB| Open rates'!AM46*0.87*0.9+25</f>
        <v>80125.900000000009</v>
      </c>
      <c r="AR46" s="57">
        <f>'BAR BB| Open rates'!AN46*0.87*0.9+25</f>
        <v>76993.900000000009</v>
      </c>
      <c r="AS46" s="57">
        <f>'BAR BB| Open rates'!AO46*0.87*0.9+25</f>
        <v>80125.900000000009</v>
      </c>
      <c r="AT46" s="57">
        <f>'BAR BB| Open rates'!AP46*0.87*0.9+25</f>
        <v>76993.900000000009</v>
      </c>
      <c r="AU46" s="57">
        <f>'BAR BB| Open rates'!AQ46*0.87*0.9+25</f>
        <v>71512.900000000009</v>
      </c>
      <c r="AV46" s="57">
        <f>'BAR BB| Open rates'!AR46*0.87*0.9+25</f>
        <v>73078.900000000009</v>
      </c>
      <c r="AW46" s="57">
        <f>'BAR BB| Open rates'!AS46*0.87*0.9+25</f>
        <v>71512.900000000009</v>
      </c>
      <c r="AX46" s="57">
        <f>'BAR BB| Open rates'!AT46*0.87*0.9+25</f>
        <v>73078.900000000009</v>
      </c>
      <c r="AY46" s="57">
        <f>'BAR BB| Open rates'!AU46*0.87*0.9+25</f>
        <v>71512.900000000009</v>
      </c>
      <c r="AZ46" s="57">
        <f>'BAR BB| Open rates'!AV46*0.87*0.9+25</f>
        <v>73078.900000000009</v>
      </c>
      <c r="BA46" s="57">
        <f>'BAR BB| Open rates'!AW46*0.87*0.9+25</f>
        <v>71512.900000000009</v>
      </c>
      <c r="BB46" s="57">
        <f>'BAR BB| Open rates'!AX46*0.87*0.9+25</f>
        <v>73078.900000000009</v>
      </c>
      <c r="BC46" s="57">
        <f>'BAR BB| Open rates'!AY46*0.87*0.9+25</f>
        <v>71512.900000000009</v>
      </c>
    </row>
    <row r="47" spans="1:55" s="36" customFormat="1" ht="12" customHeight="1" x14ac:dyDescent="0.2">
      <c r="A47" s="237">
        <v>7</v>
      </c>
      <c r="B47" s="57" t="e">
        <f>'BAR BB| Open rates'!#REF!*0.87*0.9+25</f>
        <v>#REF!</v>
      </c>
      <c r="C47" s="57" t="e">
        <f>'BAR BB| Open rates'!#REF!*0.87*0.9+25</f>
        <v>#REF!</v>
      </c>
      <c r="D47" s="57" t="e">
        <f>'BAR BB| Open rates'!#REF!*0.87*0.9+25</f>
        <v>#REF!</v>
      </c>
      <c r="E47" s="57" t="e">
        <f>'BAR BB| Open rates'!#REF!*0.87*0.9+25</f>
        <v>#REF!</v>
      </c>
      <c r="F47" s="57">
        <f>'BAR BB| Open rates'!B47*0.87*0.9+25</f>
        <v>55226.5</v>
      </c>
      <c r="G47" s="57">
        <f>'BAR BB| Open rates'!C47*0.87*0.9+25</f>
        <v>55226.5</v>
      </c>
      <c r="H47" s="57">
        <f>'BAR BB| Open rates'!D47*0.87*0.9+25</f>
        <v>55226.5</v>
      </c>
      <c r="I47" s="57">
        <f>'BAR BB| Open rates'!E47*0.87*0.9+25</f>
        <v>69242.2</v>
      </c>
      <c r="J47" s="57">
        <f>'BAR BB| Open rates'!F47*0.87*0.9+25</f>
        <v>62978.200000000004</v>
      </c>
      <c r="K47" s="57">
        <f>'BAR BB| Open rates'!G47*0.87*0.9+25</f>
        <v>60629.200000000004</v>
      </c>
      <c r="L47" s="57">
        <f>'BAR BB| Open rates'!H47*0.87*0.9+25</f>
        <v>62978.200000000004</v>
      </c>
      <c r="M47" s="57">
        <f>'BAR BB| Open rates'!I47*0.87*0.9+25</f>
        <v>60629.200000000004</v>
      </c>
      <c r="N47" s="57">
        <f>'BAR BB| Open rates'!J47*0.87*0.9+25</f>
        <v>57575.5</v>
      </c>
      <c r="O47" s="57">
        <f>'BAR BB| Open rates'!K47*0.87*0.9+25</f>
        <v>57575.5</v>
      </c>
      <c r="P47" s="57">
        <f>'BAR BB| Open rates'!L47*0.87*0.9+25</f>
        <v>57575.5</v>
      </c>
      <c r="Q47" s="57">
        <f>'BAR BB| Open rates'!M47*0.87*0.9+25</f>
        <v>60629.200000000004</v>
      </c>
      <c r="R47" s="57">
        <f>'BAR BB| Open rates'!N47*0.87*0.9+25</f>
        <v>58906.6</v>
      </c>
      <c r="S47" s="57">
        <f>'BAR BB| Open rates'!O47*0.87*0.9+25</f>
        <v>60629.200000000004</v>
      </c>
      <c r="T47" s="57">
        <f>'BAR BB| Open rates'!P47*0.87*0.9+25</f>
        <v>60629.200000000004</v>
      </c>
      <c r="U47" s="57">
        <f>'BAR BB| Open rates'!Q47*0.87*0.9+25</f>
        <v>62195.200000000004</v>
      </c>
      <c r="V47" s="57">
        <f>'BAR BB| Open rates'!R47*0.87*0.9+25</f>
        <v>60629.200000000004</v>
      </c>
      <c r="W47" s="57">
        <f>'BAR BB| Open rates'!S47*0.87*0.9+25</f>
        <v>62195.200000000004</v>
      </c>
      <c r="X47" s="57">
        <f>'BAR BB| Open rates'!T47*0.87*0.9+25</f>
        <v>60629.200000000004</v>
      </c>
      <c r="Y47" s="57">
        <f>'BAR BB| Open rates'!U47*0.87*0.9+25</f>
        <v>58906.6</v>
      </c>
      <c r="Z47" s="57">
        <f>'BAR BB| Open rates'!V47*0.87*0.9+25</f>
        <v>77776.900000000009</v>
      </c>
      <c r="AA47" s="57">
        <f>'BAR BB| Open rates'!W47*0.87*0.9+25</f>
        <v>83257.900000000009</v>
      </c>
      <c r="AB47" s="57">
        <f>'BAR BB| Open rates'!X47*0.87*0.9+25</f>
        <v>77776.900000000009</v>
      </c>
      <c r="AC47" s="57">
        <f>'BAR BB| Open rates'!Y47*0.87*0.9+25</f>
        <v>58906.6</v>
      </c>
      <c r="AD47" s="57">
        <f>'BAR BB| Open rates'!Z47*0.87*0.9+25</f>
        <v>58906.6</v>
      </c>
      <c r="AE47" s="57">
        <f>'BAR BB| Open rates'!AA47*0.87*0.9+25</f>
        <v>80517.400000000009</v>
      </c>
      <c r="AF47" s="57">
        <f>'BAR BB| Open rates'!AB47*0.87*0.9+25</f>
        <v>83649.400000000009</v>
      </c>
      <c r="AG47" s="57">
        <f>'BAR BB| Open rates'!AC47*0.87*0.9+25</f>
        <v>80517.400000000009</v>
      </c>
      <c r="AH47" s="57">
        <f>'BAR BB| Open rates'!AD47*0.87*0.9+25</f>
        <v>83649.400000000009</v>
      </c>
      <c r="AI47" s="57">
        <f>'BAR BB| Open rates'!AE47*0.87*0.9+25</f>
        <v>80517.400000000009</v>
      </c>
      <c r="AJ47" s="57">
        <f>'BAR BB| Open rates'!AF47*0.87*0.9+25</f>
        <v>83649.400000000009</v>
      </c>
      <c r="AK47" s="57">
        <f>'BAR BB| Open rates'!AG47*0.87*0.9+25</f>
        <v>80517.400000000009</v>
      </c>
      <c r="AL47" s="57">
        <f>'BAR BB| Open rates'!AH47*0.87*0.9+25</f>
        <v>83649.400000000009</v>
      </c>
      <c r="AM47" s="57">
        <f>'BAR BB| Open rates'!AI47*0.87*0.9+25</f>
        <v>80517.400000000009</v>
      </c>
      <c r="AN47" s="57">
        <f>'BAR BB| Open rates'!AJ47*0.87*0.9+25</f>
        <v>82083.400000000009</v>
      </c>
      <c r="AO47" s="57">
        <f>'BAR BB| Open rates'!AK47*0.87*0.9+25</f>
        <v>82083.400000000009</v>
      </c>
      <c r="AP47" s="57">
        <f>'BAR BB| Open rates'!AL47*0.87*0.9+25</f>
        <v>78951.400000000009</v>
      </c>
      <c r="AQ47" s="57">
        <f>'BAR BB| Open rates'!AM47*0.87*0.9+25</f>
        <v>82083.400000000009</v>
      </c>
      <c r="AR47" s="57">
        <f>'BAR BB| Open rates'!AN47*0.87*0.9+25</f>
        <v>78951.400000000009</v>
      </c>
      <c r="AS47" s="57">
        <f>'BAR BB| Open rates'!AO47*0.87*0.9+25</f>
        <v>82083.400000000009</v>
      </c>
      <c r="AT47" s="57">
        <f>'BAR BB| Open rates'!AP47*0.87*0.9+25</f>
        <v>78951.400000000009</v>
      </c>
      <c r="AU47" s="57">
        <f>'BAR BB| Open rates'!AQ47*0.87*0.9+25</f>
        <v>73470.400000000009</v>
      </c>
      <c r="AV47" s="57">
        <f>'BAR BB| Open rates'!AR47*0.87*0.9+25</f>
        <v>75036.400000000009</v>
      </c>
      <c r="AW47" s="57">
        <f>'BAR BB| Open rates'!AS47*0.87*0.9+25</f>
        <v>73470.400000000009</v>
      </c>
      <c r="AX47" s="57">
        <f>'BAR BB| Open rates'!AT47*0.87*0.9+25</f>
        <v>75036.400000000009</v>
      </c>
      <c r="AY47" s="57">
        <f>'BAR BB| Open rates'!AU47*0.87*0.9+25</f>
        <v>73470.400000000009</v>
      </c>
      <c r="AZ47" s="57">
        <f>'BAR BB| Open rates'!AV47*0.87*0.9+25</f>
        <v>75036.400000000009</v>
      </c>
      <c r="BA47" s="57">
        <f>'BAR BB| Open rates'!AW47*0.87*0.9+25</f>
        <v>73470.400000000009</v>
      </c>
      <c r="BB47" s="57">
        <f>'BAR BB| Open rates'!AX47*0.87*0.9+25</f>
        <v>75036.400000000009</v>
      </c>
      <c r="BC47" s="57">
        <f>'BAR BB| Open rates'!AY47*0.87*0.9+25</f>
        <v>73470.400000000009</v>
      </c>
    </row>
    <row r="48" spans="1:55" s="36" customFormat="1" ht="12" customHeight="1" x14ac:dyDescent="0.2">
      <c r="A48" s="237">
        <v>8</v>
      </c>
      <c r="B48" s="57" t="e">
        <f>'BAR BB| Open rates'!#REF!*0.87*0.9+25</f>
        <v>#REF!</v>
      </c>
      <c r="C48" s="57" t="e">
        <f>'BAR BB| Open rates'!#REF!*0.87*0.9+25</f>
        <v>#REF!</v>
      </c>
      <c r="D48" s="57" t="e">
        <f>'BAR BB| Open rates'!#REF!*0.87*0.9+25</f>
        <v>#REF!</v>
      </c>
      <c r="E48" s="57" t="e">
        <f>'BAR BB| Open rates'!#REF!*0.87*0.9+25</f>
        <v>#REF!</v>
      </c>
      <c r="F48" s="57">
        <f>'BAR BB| Open rates'!B48*0.87*0.9+25</f>
        <v>57184</v>
      </c>
      <c r="G48" s="57">
        <f>'BAR BB| Open rates'!C48*0.87*0.9+25</f>
        <v>57184</v>
      </c>
      <c r="H48" s="57">
        <f>'BAR BB| Open rates'!D48*0.87*0.9+25</f>
        <v>57184</v>
      </c>
      <c r="I48" s="57">
        <f>'BAR BB| Open rates'!E48*0.87*0.9+25</f>
        <v>71199.7</v>
      </c>
      <c r="J48" s="57">
        <f>'BAR BB| Open rates'!F48*0.87*0.9+25</f>
        <v>64935.700000000004</v>
      </c>
      <c r="K48" s="57">
        <f>'BAR BB| Open rates'!G48*0.87*0.9+25</f>
        <v>62586.700000000004</v>
      </c>
      <c r="L48" s="57">
        <f>'BAR BB| Open rates'!H48*0.87*0.9+25</f>
        <v>64935.700000000004</v>
      </c>
      <c r="M48" s="57">
        <f>'BAR BB| Open rates'!I48*0.87*0.9+25</f>
        <v>62586.700000000004</v>
      </c>
      <c r="N48" s="57">
        <f>'BAR BB| Open rates'!J48*0.87*0.9+25</f>
        <v>59533</v>
      </c>
      <c r="O48" s="57">
        <f>'BAR BB| Open rates'!K48*0.87*0.9+25</f>
        <v>59533</v>
      </c>
      <c r="P48" s="57">
        <f>'BAR BB| Open rates'!L48*0.87*0.9+25</f>
        <v>59533</v>
      </c>
      <c r="Q48" s="57">
        <f>'BAR BB| Open rates'!M48*0.87*0.9+25</f>
        <v>62586.700000000004</v>
      </c>
      <c r="R48" s="57">
        <f>'BAR BB| Open rates'!N48*0.87*0.9+25</f>
        <v>60864.1</v>
      </c>
      <c r="S48" s="57">
        <f>'BAR BB| Open rates'!O48*0.87*0.9+25</f>
        <v>62586.700000000004</v>
      </c>
      <c r="T48" s="57">
        <f>'BAR BB| Open rates'!P48*0.87*0.9+25</f>
        <v>62586.700000000004</v>
      </c>
      <c r="U48" s="57">
        <f>'BAR BB| Open rates'!Q48*0.87*0.9+25</f>
        <v>64152.700000000004</v>
      </c>
      <c r="V48" s="57">
        <f>'BAR BB| Open rates'!R48*0.87*0.9+25</f>
        <v>62586.700000000004</v>
      </c>
      <c r="W48" s="57">
        <f>'BAR BB| Open rates'!S48*0.87*0.9+25</f>
        <v>64152.700000000004</v>
      </c>
      <c r="X48" s="57">
        <f>'BAR BB| Open rates'!T48*0.87*0.9+25</f>
        <v>62586.700000000004</v>
      </c>
      <c r="Y48" s="57">
        <f>'BAR BB| Open rates'!U48*0.87*0.9+25</f>
        <v>60864.1</v>
      </c>
      <c r="Z48" s="57">
        <f>'BAR BB| Open rates'!V48*0.87*0.9+25</f>
        <v>79734.400000000009</v>
      </c>
      <c r="AA48" s="57">
        <f>'BAR BB| Open rates'!W48*0.87*0.9+25</f>
        <v>85215.400000000009</v>
      </c>
      <c r="AB48" s="57">
        <f>'BAR BB| Open rates'!X48*0.87*0.9+25</f>
        <v>79734.400000000009</v>
      </c>
      <c r="AC48" s="57">
        <f>'BAR BB| Open rates'!Y48*0.87*0.9+25</f>
        <v>60864.1</v>
      </c>
      <c r="AD48" s="57">
        <f>'BAR BB| Open rates'!Z48*0.87*0.9+25</f>
        <v>60864.1</v>
      </c>
      <c r="AE48" s="57">
        <f>'BAR BB| Open rates'!AA48*0.87*0.9+25</f>
        <v>82474.900000000009</v>
      </c>
      <c r="AF48" s="57">
        <f>'BAR BB| Open rates'!AB48*0.87*0.9+25</f>
        <v>85606.900000000009</v>
      </c>
      <c r="AG48" s="57">
        <f>'BAR BB| Open rates'!AC48*0.87*0.9+25</f>
        <v>82474.900000000009</v>
      </c>
      <c r="AH48" s="57">
        <f>'BAR BB| Open rates'!AD48*0.87*0.9+25</f>
        <v>85606.900000000009</v>
      </c>
      <c r="AI48" s="57">
        <f>'BAR BB| Open rates'!AE48*0.87*0.9+25</f>
        <v>82474.900000000009</v>
      </c>
      <c r="AJ48" s="57">
        <f>'BAR BB| Open rates'!AF48*0.87*0.9+25</f>
        <v>85606.900000000009</v>
      </c>
      <c r="AK48" s="57">
        <f>'BAR BB| Open rates'!AG48*0.87*0.9+25</f>
        <v>82474.900000000009</v>
      </c>
      <c r="AL48" s="57">
        <f>'BAR BB| Open rates'!AH48*0.87*0.9+25</f>
        <v>85606.900000000009</v>
      </c>
      <c r="AM48" s="57">
        <f>'BAR BB| Open rates'!AI48*0.87*0.9+25</f>
        <v>82474.900000000009</v>
      </c>
      <c r="AN48" s="57">
        <f>'BAR BB| Open rates'!AJ48*0.87*0.9+25</f>
        <v>84040.900000000009</v>
      </c>
      <c r="AO48" s="57">
        <f>'BAR BB| Open rates'!AK48*0.87*0.9+25</f>
        <v>84040.900000000009</v>
      </c>
      <c r="AP48" s="57">
        <f>'BAR BB| Open rates'!AL48*0.87*0.9+25</f>
        <v>80908.900000000009</v>
      </c>
      <c r="AQ48" s="57">
        <f>'BAR BB| Open rates'!AM48*0.87*0.9+25</f>
        <v>84040.900000000009</v>
      </c>
      <c r="AR48" s="57">
        <f>'BAR BB| Open rates'!AN48*0.87*0.9+25</f>
        <v>80908.900000000009</v>
      </c>
      <c r="AS48" s="57">
        <f>'BAR BB| Open rates'!AO48*0.87*0.9+25</f>
        <v>84040.900000000009</v>
      </c>
      <c r="AT48" s="57">
        <f>'BAR BB| Open rates'!AP48*0.87*0.9+25</f>
        <v>80908.900000000009</v>
      </c>
      <c r="AU48" s="57">
        <f>'BAR BB| Open rates'!AQ48*0.87*0.9+25</f>
        <v>75427.900000000009</v>
      </c>
      <c r="AV48" s="57">
        <f>'BAR BB| Open rates'!AR48*0.87*0.9+25</f>
        <v>76993.900000000009</v>
      </c>
      <c r="AW48" s="57">
        <f>'BAR BB| Open rates'!AS48*0.87*0.9+25</f>
        <v>75427.900000000009</v>
      </c>
      <c r="AX48" s="57">
        <f>'BAR BB| Open rates'!AT48*0.87*0.9+25</f>
        <v>76993.900000000009</v>
      </c>
      <c r="AY48" s="57">
        <f>'BAR BB| Open rates'!AU48*0.87*0.9+25</f>
        <v>75427.900000000009</v>
      </c>
      <c r="AZ48" s="57">
        <f>'BAR BB| Open rates'!AV48*0.87*0.9+25</f>
        <v>76993.900000000009</v>
      </c>
      <c r="BA48" s="57">
        <f>'BAR BB| Open rates'!AW48*0.87*0.9+25</f>
        <v>75427.900000000009</v>
      </c>
      <c r="BB48" s="57">
        <f>'BAR BB| Open rates'!AX48*0.87*0.9+25</f>
        <v>76993.900000000009</v>
      </c>
      <c r="BC48" s="57">
        <f>'BAR BB| Open rates'!AY48*0.87*0.9+25</f>
        <v>75427.900000000009</v>
      </c>
    </row>
    <row r="49" spans="1:55" s="36" customFormat="1" ht="12" customHeight="1" x14ac:dyDescent="0.2">
      <c r="A49" s="236" t="s">
        <v>72</v>
      </c>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row>
    <row r="50" spans="1:55" s="36" customFormat="1" ht="12" customHeight="1" x14ac:dyDescent="0.2">
      <c r="A50" s="237">
        <v>1</v>
      </c>
      <c r="B50" s="57" t="e">
        <f>'BAR BB| Open rates'!#REF!*0.87*0.9+25</f>
        <v>#REF!</v>
      </c>
      <c r="C50" s="57" t="e">
        <f>'BAR BB| Open rates'!#REF!*0.87*0.9+25</f>
        <v>#REF!</v>
      </c>
      <c r="D50" s="57" t="e">
        <f>'BAR BB| Open rates'!#REF!*0.87*0.9+25</f>
        <v>#REF!</v>
      </c>
      <c r="E50" s="57" t="e">
        <f>'BAR BB| Open rates'!#REF!*0.87*0.9+25</f>
        <v>#REF!</v>
      </c>
      <c r="F50" s="57">
        <f>'BAR BB| Open rates'!B50*0.87*0.9+25</f>
        <v>74410</v>
      </c>
      <c r="G50" s="57">
        <f>'BAR BB| Open rates'!C50*0.87*0.9+25</f>
        <v>74410</v>
      </c>
      <c r="H50" s="57">
        <f>'BAR BB| Open rates'!D50*0.87*0.9+25</f>
        <v>74410</v>
      </c>
      <c r="I50" s="57">
        <f>'BAR BB| Open rates'!E50*0.87*0.9+25</f>
        <v>74410</v>
      </c>
      <c r="J50" s="57">
        <f>'BAR BB| Open rates'!F50*0.87*0.9+25</f>
        <v>74410</v>
      </c>
      <c r="K50" s="57">
        <f>'BAR BB| Open rates'!G50*0.87*0.9+25</f>
        <v>74410</v>
      </c>
      <c r="L50" s="57">
        <f>'BAR BB| Open rates'!H50*0.87*0.9+25</f>
        <v>74410</v>
      </c>
      <c r="M50" s="57">
        <f>'BAR BB| Open rates'!I50*0.87*0.9+25</f>
        <v>74410</v>
      </c>
      <c r="N50" s="57">
        <f>'BAR BB| Open rates'!J50*0.87*0.9+25</f>
        <v>74410</v>
      </c>
      <c r="O50" s="57">
        <f>'BAR BB| Open rates'!K50*0.87*0.9+25</f>
        <v>74410</v>
      </c>
      <c r="P50" s="57">
        <f>'BAR BB| Open rates'!L50*0.87*0.9+25</f>
        <v>74410</v>
      </c>
      <c r="Q50" s="57">
        <f>'BAR BB| Open rates'!M50*0.87*0.9+25</f>
        <v>74410</v>
      </c>
      <c r="R50" s="57">
        <f>'BAR BB| Open rates'!N50*0.87*0.9+25</f>
        <v>74410</v>
      </c>
      <c r="S50" s="57">
        <f>'BAR BB| Open rates'!O50*0.87*0.9+25</f>
        <v>74410</v>
      </c>
      <c r="T50" s="57">
        <f>'BAR BB| Open rates'!P50*0.87*0.9+25</f>
        <v>74410</v>
      </c>
      <c r="U50" s="57">
        <f>'BAR BB| Open rates'!Q50*0.87*0.9+25</f>
        <v>74410</v>
      </c>
      <c r="V50" s="57">
        <f>'BAR BB| Open rates'!R50*0.87*0.9+25</f>
        <v>74410</v>
      </c>
      <c r="W50" s="57">
        <f>'BAR BB| Open rates'!S50*0.87*0.9+25</f>
        <v>74410</v>
      </c>
      <c r="X50" s="57">
        <f>'BAR BB| Open rates'!T50*0.87*0.9+25</f>
        <v>74410</v>
      </c>
      <c r="Y50" s="57">
        <f>'BAR BB| Open rates'!U50*0.87*0.9+25</f>
        <v>74410</v>
      </c>
      <c r="Z50" s="57">
        <f>'BAR BB| Open rates'!V50*0.87*0.9+25</f>
        <v>74410</v>
      </c>
      <c r="AA50" s="57">
        <f>'BAR BB| Open rates'!W50*0.87*0.9+25</f>
        <v>74410</v>
      </c>
      <c r="AB50" s="57">
        <f>'BAR BB| Open rates'!X50*0.87*0.9+25</f>
        <v>74410</v>
      </c>
      <c r="AC50" s="57">
        <f>'BAR BB| Open rates'!Y50*0.87*0.9+25</f>
        <v>74410</v>
      </c>
      <c r="AD50" s="57">
        <f>'BAR BB| Open rates'!Z50*0.87*0.9+25</f>
        <v>74410</v>
      </c>
      <c r="AE50" s="57">
        <f>'BAR BB| Open rates'!AA50*0.87*0.9+25</f>
        <v>82240</v>
      </c>
      <c r="AF50" s="57">
        <f>'BAR BB| Open rates'!AB50*0.87*0.9+25</f>
        <v>82240</v>
      </c>
      <c r="AG50" s="57">
        <f>'BAR BB| Open rates'!AC50*0.87*0.9+25</f>
        <v>82240</v>
      </c>
      <c r="AH50" s="57">
        <f>'BAR BB| Open rates'!AD50*0.87*0.9+25</f>
        <v>82240</v>
      </c>
      <c r="AI50" s="57">
        <f>'BAR BB| Open rates'!AE50*0.87*0.9+25</f>
        <v>82240</v>
      </c>
      <c r="AJ50" s="57">
        <f>'BAR BB| Open rates'!AF50*0.87*0.9+25</f>
        <v>82240</v>
      </c>
      <c r="AK50" s="57">
        <f>'BAR BB| Open rates'!AG50*0.87*0.9+25</f>
        <v>82240</v>
      </c>
      <c r="AL50" s="57">
        <f>'BAR BB| Open rates'!AH50*0.87*0.9+25</f>
        <v>82240</v>
      </c>
      <c r="AM50" s="57">
        <f>'BAR BB| Open rates'!AI50*0.87*0.9+25</f>
        <v>82240</v>
      </c>
      <c r="AN50" s="57">
        <f>'BAR BB| Open rates'!AJ50*0.87*0.9+25</f>
        <v>82240</v>
      </c>
      <c r="AO50" s="57">
        <f>'BAR BB| Open rates'!AK50*0.87*0.9+25</f>
        <v>82240</v>
      </c>
      <c r="AP50" s="57">
        <f>'BAR BB| Open rates'!AL50*0.87*0.9+25</f>
        <v>82240</v>
      </c>
      <c r="AQ50" s="57">
        <f>'BAR BB| Open rates'!AM50*0.87*0.9+25</f>
        <v>82240</v>
      </c>
      <c r="AR50" s="57">
        <f>'BAR BB| Open rates'!AN50*0.87*0.9+25</f>
        <v>82240</v>
      </c>
      <c r="AS50" s="57">
        <f>'BAR BB| Open rates'!AO50*0.87*0.9+25</f>
        <v>82240</v>
      </c>
      <c r="AT50" s="57">
        <f>'BAR BB| Open rates'!AP50*0.87*0.9+25</f>
        <v>82240</v>
      </c>
      <c r="AU50" s="57">
        <f>'BAR BB| Open rates'!AQ50*0.87*0.9+25</f>
        <v>82240</v>
      </c>
      <c r="AV50" s="57">
        <f>'BAR BB| Open rates'!AR50*0.87*0.9+25</f>
        <v>82240</v>
      </c>
      <c r="AW50" s="57">
        <f>'BAR BB| Open rates'!AS50*0.87*0.9+25</f>
        <v>82240</v>
      </c>
      <c r="AX50" s="57">
        <f>'BAR BB| Open rates'!AT50*0.87*0.9+25</f>
        <v>82240</v>
      </c>
      <c r="AY50" s="57">
        <f>'BAR BB| Open rates'!AU50*0.87*0.9+25</f>
        <v>82240</v>
      </c>
      <c r="AZ50" s="57">
        <f>'BAR BB| Open rates'!AV50*0.87*0.9+25</f>
        <v>82240</v>
      </c>
      <c r="BA50" s="57">
        <f>'BAR BB| Open rates'!AW50*0.87*0.9+25</f>
        <v>82240</v>
      </c>
      <c r="BB50" s="57">
        <f>'BAR BB| Open rates'!AX50*0.87*0.9+25</f>
        <v>82240</v>
      </c>
      <c r="BC50" s="57">
        <f>'BAR BB| Open rates'!AY50*0.87*0.9+25</f>
        <v>82240</v>
      </c>
    </row>
    <row r="51" spans="1:55" s="36" customFormat="1" ht="12" customHeight="1" x14ac:dyDescent="0.2">
      <c r="A51" s="237">
        <v>2</v>
      </c>
      <c r="B51" s="57" t="e">
        <f>'BAR BB| Open rates'!#REF!*0.87*0.9+25</f>
        <v>#REF!</v>
      </c>
      <c r="C51" s="57" t="e">
        <f>'BAR BB| Open rates'!#REF!*0.87*0.9+25</f>
        <v>#REF!</v>
      </c>
      <c r="D51" s="57" t="e">
        <f>'BAR BB| Open rates'!#REF!*0.87*0.9+25</f>
        <v>#REF!</v>
      </c>
      <c r="E51" s="57" t="e">
        <f>'BAR BB| Open rates'!#REF!*0.87*0.9+25</f>
        <v>#REF!</v>
      </c>
      <c r="F51" s="57">
        <f>'BAR BB| Open rates'!B51*0.87*0.9+25</f>
        <v>76367.5</v>
      </c>
      <c r="G51" s="57">
        <f>'BAR BB| Open rates'!C51*0.87*0.9+25</f>
        <v>76367.5</v>
      </c>
      <c r="H51" s="57">
        <f>'BAR BB| Open rates'!D51*0.87*0.9+25</f>
        <v>76367.5</v>
      </c>
      <c r="I51" s="57">
        <f>'BAR BB| Open rates'!E51*0.87*0.9+25</f>
        <v>76367.5</v>
      </c>
      <c r="J51" s="57">
        <f>'BAR BB| Open rates'!F51*0.87*0.9+25</f>
        <v>76367.5</v>
      </c>
      <c r="K51" s="57">
        <f>'BAR BB| Open rates'!G51*0.87*0.9+25</f>
        <v>76367.5</v>
      </c>
      <c r="L51" s="57">
        <f>'BAR BB| Open rates'!H51*0.87*0.9+25</f>
        <v>76367.5</v>
      </c>
      <c r="M51" s="57">
        <f>'BAR BB| Open rates'!I51*0.87*0.9+25</f>
        <v>76367.5</v>
      </c>
      <c r="N51" s="57">
        <f>'BAR BB| Open rates'!J51*0.87*0.9+25</f>
        <v>76367.5</v>
      </c>
      <c r="O51" s="57">
        <f>'BAR BB| Open rates'!K51*0.87*0.9+25</f>
        <v>76367.5</v>
      </c>
      <c r="P51" s="57">
        <f>'BAR BB| Open rates'!L51*0.87*0.9+25</f>
        <v>76367.5</v>
      </c>
      <c r="Q51" s="57">
        <f>'BAR BB| Open rates'!M51*0.87*0.9+25</f>
        <v>76367.5</v>
      </c>
      <c r="R51" s="57">
        <f>'BAR BB| Open rates'!N51*0.87*0.9+25</f>
        <v>76367.5</v>
      </c>
      <c r="S51" s="57">
        <f>'BAR BB| Open rates'!O51*0.87*0.9+25</f>
        <v>76367.5</v>
      </c>
      <c r="T51" s="57">
        <f>'BAR BB| Open rates'!P51*0.87*0.9+25</f>
        <v>76367.5</v>
      </c>
      <c r="U51" s="57">
        <f>'BAR BB| Open rates'!Q51*0.87*0.9+25</f>
        <v>76367.5</v>
      </c>
      <c r="V51" s="57">
        <f>'BAR BB| Open rates'!R51*0.87*0.9+25</f>
        <v>76367.5</v>
      </c>
      <c r="W51" s="57">
        <f>'BAR BB| Open rates'!S51*0.87*0.9+25</f>
        <v>76367.5</v>
      </c>
      <c r="X51" s="57">
        <f>'BAR BB| Open rates'!T51*0.87*0.9+25</f>
        <v>76367.5</v>
      </c>
      <c r="Y51" s="57">
        <f>'BAR BB| Open rates'!U51*0.87*0.9+25</f>
        <v>76367.5</v>
      </c>
      <c r="Z51" s="57">
        <f>'BAR BB| Open rates'!V51*0.87*0.9+25</f>
        <v>76367.5</v>
      </c>
      <c r="AA51" s="57">
        <f>'BAR BB| Open rates'!W51*0.87*0.9+25</f>
        <v>76367.5</v>
      </c>
      <c r="AB51" s="57">
        <f>'BAR BB| Open rates'!X51*0.87*0.9+25</f>
        <v>76367.5</v>
      </c>
      <c r="AC51" s="57">
        <f>'BAR BB| Open rates'!Y51*0.87*0.9+25</f>
        <v>76367.5</v>
      </c>
      <c r="AD51" s="57">
        <f>'BAR BB| Open rates'!Z51*0.87*0.9+25</f>
        <v>76367.5</v>
      </c>
      <c r="AE51" s="57">
        <f>'BAR BB| Open rates'!AA51*0.87*0.9+25</f>
        <v>84197.5</v>
      </c>
      <c r="AF51" s="57">
        <f>'BAR BB| Open rates'!AB51*0.87*0.9+25</f>
        <v>84197.5</v>
      </c>
      <c r="AG51" s="57">
        <f>'BAR BB| Open rates'!AC51*0.87*0.9+25</f>
        <v>84197.5</v>
      </c>
      <c r="AH51" s="57">
        <f>'BAR BB| Open rates'!AD51*0.87*0.9+25</f>
        <v>84197.5</v>
      </c>
      <c r="AI51" s="57">
        <f>'BAR BB| Open rates'!AE51*0.87*0.9+25</f>
        <v>84197.5</v>
      </c>
      <c r="AJ51" s="57">
        <f>'BAR BB| Open rates'!AF51*0.87*0.9+25</f>
        <v>84197.5</v>
      </c>
      <c r="AK51" s="57">
        <f>'BAR BB| Open rates'!AG51*0.87*0.9+25</f>
        <v>84197.5</v>
      </c>
      <c r="AL51" s="57">
        <f>'BAR BB| Open rates'!AH51*0.87*0.9+25</f>
        <v>84197.5</v>
      </c>
      <c r="AM51" s="57">
        <f>'BAR BB| Open rates'!AI51*0.87*0.9+25</f>
        <v>84197.5</v>
      </c>
      <c r="AN51" s="57">
        <f>'BAR BB| Open rates'!AJ51*0.87*0.9+25</f>
        <v>84197.5</v>
      </c>
      <c r="AO51" s="57">
        <f>'BAR BB| Open rates'!AK51*0.87*0.9+25</f>
        <v>84197.5</v>
      </c>
      <c r="AP51" s="57">
        <f>'BAR BB| Open rates'!AL51*0.87*0.9+25</f>
        <v>84197.5</v>
      </c>
      <c r="AQ51" s="57">
        <f>'BAR BB| Open rates'!AM51*0.87*0.9+25</f>
        <v>84197.5</v>
      </c>
      <c r="AR51" s="57">
        <f>'BAR BB| Open rates'!AN51*0.87*0.9+25</f>
        <v>84197.5</v>
      </c>
      <c r="AS51" s="57">
        <f>'BAR BB| Open rates'!AO51*0.87*0.9+25</f>
        <v>84197.5</v>
      </c>
      <c r="AT51" s="57">
        <f>'BAR BB| Open rates'!AP51*0.87*0.9+25</f>
        <v>84197.5</v>
      </c>
      <c r="AU51" s="57">
        <f>'BAR BB| Open rates'!AQ51*0.87*0.9+25</f>
        <v>84197.5</v>
      </c>
      <c r="AV51" s="57">
        <f>'BAR BB| Open rates'!AR51*0.87*0.9+25</f>
        <v>84197.5</v>
      </c>
      <c r="AW51" s="57">
        <f>'BAR BB| Open rates'!AS51*0.87*0.9+25</f>
        <v>84197.5</v>
      </c>
      <c r="AX51" s="57">
        <f>'BAR BB| Open rates'!AT51*0.87*0.9+25</f>
        <v>84197.5</v>
      </c>
      <c r="AY51" s="57">
        <f>'BAR BB| Open rates'!AU51*0.87*0.9+25</f>
        <v>84197.5</v>
      </c>
      <c r="AZ51" s="57">
        <f>'BAR BB| Open rates'!AV51*0.87*0.9+25</f>
        <v>84197.5</v>
      </c>
      <c r="BA51" s="57">
        <f>'BAR BB| Open rates'!AW51*0.87*0.9+25</f>
        <v>84197.5</v>
      </c>
      <c r="BB51" s="57">
        <f>'BAR BB| Open rates'!AX51*0.87*0.9+25</f>
        <v>84197.5</v>
      </c>
      <c r="BC51" s="57">
        <f>'BAR BB| Open rates'!AY51*0.87*0.9+25</f>
        <v>84197.5</v>
      </c>
    </row>
    <row r="52" spans="1:55" s="36" customFormat="1" ht="12" customHeight="1" x14ac:dyDescent="0.2">
      <c r="A52" s="236" t="s">
        <v>184</v>
      </c>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row>
    <row r="53" spans="1:55" s="36" customFormat="1" ht="12" customHeight="1" x14ac:dyDescent="0.2">
      <c r="A53" s="237">
        <v>1</v>
      </c>
      <c r="B53" s="57" t="e">
        <f>'BAR BB| Open rates'!#REF!*0.87*0.9+25</f>
        <v>#REF!</v>
      </c>
      <c r="C53" s="57" t="e">
        <f>'BAR BB| Open rates'!#REF!*0.87*0.9+25</f>
        <v>#REF!</v>
      </c>
      <c r="D53" s="57" t="e">
        <f>'BAR BB| Open rates'!#REF!*0.87*0.9+25</f>
        <v>#REF!</v>
      </c>
      <c r="E53" s="57" t="e">
        <f>'BAR BB| Open rates'!#REF!*0.87*0.9+25</f>
        <v>#REF!</v>
      </c>
      <c r="F53" s="57">
        <f>'BAR BB| Open rates'!B53*0.87*0.9+25</f>
        <v>62665</v>
      </c>
      <c r="G53" s="57">
        <f>'BAR BB| Open rates'!C53*0.87*0.9+25</f>
        <v>62665</v>
      </c>
      <c r="H53" s="57">
        <f>'BAR BB| Open rates'!D53*0.87*0.9+25</f>
        <v>62665</v>
      </c>
      <c r="I53" s="57">
        <f>'BAR BB| Open rates'!E53*0.87*0.9+25</f>
        <v>62665</v>
      </c>
      <c r="J53" s="57">
        <f>'BAR BB| Open rates'!F53*0.87*0.9+25</f>
        <v>62665</v>
      </c>
      <c r="K53" s="57">
        <f>'BAR BB| Open rates'!G53*0.87*0.9+25</f>
        <v>62665</v>
      </c>
      <c r="L53" s="57">
        <f>'BAR BB| Open rates'!H53*0.87*0.9+25</f>
        <v>62665</v>
      </c>
      <c r="M53" s="57">
        <f>'BAR BB| Open rates'!I53*0.87*0.9+25</f>
        <v>62665</v>
      </c>
      <c r="N53" s="57">
        <f>'BAR BB| Open rates'!J53*0.87*0.9+25</f>
        <v>62665</v>
      </c>
      <c r="O53" s="57">
        <f>'BAR BB| Open rates'!K53*0.87*0.9+25</f>
        <v>62665</v>
      </c>
      <c r="P53" s="57">
        <f>'BAR BB| Open rates'!L53*0.87*0.9+25</f>
        <v>62665</v>
      </c>
      <c r="Q53" s="57">
        <f>'BAR BB| Open rates'!M53*0.87*0.9+25</f>
        <v>62665</v>
      </c>
      <c r="R53" s="57">
        <f>'BAR BB| Open rates'!N53*0.87*0.9+25</f>
        <v>62665</v>
      </c>
      <c r="S53" s="57">
        <f>'BAR BB| Open rates'!O53*0.87*0.9+25</f>
        <v>62665</v>
      </c>
      <c r="T53" s="57">
        <f>'BAR BB| Open rates'!P53*0.87*0.9+25</f>
        <v>62665</v>
      </c>
      <c r="U53" s="57">
        <f>'BAR BB| Open rates'!Q53*0.87*0.9+25</f>
        <v>62665</v>
      </c>
      <c r="V53" s="57">
        <f>'BAR BB| Open rates'!R53*0.87*0.9+25</f>
        <v>62665</v>
      </c>
      <c r="W53" s="57">
        <f>'BAR BB| Open rates'!S53*0.87*0.9+25</f>
        <v>62665</v>
      </c>
      <c r="X53" s="57">
        <f>'BAR BB| Open rates'!T53*0.87*0.9+25</f>
        <v>62665</v>
      </c>
      <c r="Y53" s="57">
        <f>'BAR BB| Open rates'!U53*0.87*0.9+25</f>
        <v>62665</v>
      </c>
      <c r="Z53" s="57">
        <f>'BAR BB| Open rates'!V53*0.87*0.9+25</f>
        <v>62665</v>
      </c>
      <c r="AA53" s="57">
        <f>'BAR BB| Open rates'!W53*0.87*0.9+25</f>
        <v>62665</v>
      </c>
      <c r="AB53" s="57">
        <f>'BAR BB| Open rates'!X53*0.87*0.9+25</f>
        <v>62665</v>
      </c>
      <c r="AC53" s="57">
        <f>'BAR BB| Open rates'!Y53*0.87*0.9+25</f>
        <v>62665</v>
      </c>
      <c r="AD53" s="57">
        <f>'BAR BB| Open rates'!Z53*0.87*0.9+25</f>
        <v>62665</v>
      </c>
      <c r="AE53" s="57">
        <f>'BAR BB| Open rates'!AA53*0.87*0.9+25</f>
        <v>74410</v>
      </c>
      <c r="AF53" s="57">
        <f>'BAR BB| Open rates'!AB53*0.87*0.9+25</f>
        <v>74410</v>
      </c>
      <c r="AG53" s="57">
        <f>'BAR BB| Open rates'!AC53*0.87*0.9+25</f>
        <v>74410</v>
      </c>
      <c r="AH53" s="57">
        <f>'BAR BB| Open rates'!AD53*0.87*0.9+25</f>
        <v>74410</v>
      </c>
      <c r="AI53" s="57">
        <f>'BAR BB| Open rates'!AE53*0.87*0.9+25</f>
        <v>74410</v>
      </c>
      <c r="AJ53" s="57">
        <f>'BAR BB| Open rates'!AF53*0.87*0.9+25</f>
        <v>74410</v>
      </c>
      <c r="AK53" s="57">
        <f>'BAR BB| Open rates'!AG53*0.87*0.9+25</f>
        <v>74410</v>
      </c>
      <c r="AL53" s="57">
        <f>'BAR BB| Open rates'!AH53*0.87*0.9+25</f>
        <v>74410</v>
      </c>
      <c r="AM53" s="57">
        <f>'BAR BB| Open rates'!AI53*0.87*0.9+25</f>
        <v>74410</v>
      </c>
      <c r="AN53" s="57">
        <f>'BAR BB| Open rates'!AJ53*0.87*0.9+25</f>
        <v>74410</v>
      </c>
      <c r="AO53" s="57">
        <f>'BAR BB| Open rates'!AK53*0.87*0.9+25</f>
        <v>74410</v>
      </c>
      <c r="AP53" s="57">
        <f>'BAR BB| Open rates'!AL53*0.87*0.9+25</f>
        <v>74410</v>
      </c>
      <c r="AQ53" s="57">
        <f>'BAR BB| Open rates'!AM53*0.87*0.9+25</f>
        <v>74410</v>
      </c>
      <c r="AR53" s="57">
        <f>'BAR BB| Open rates'!AN53*0.87*0.9+25</f>
        <v>74410</v>
      </c>
      <c r="AS53" s="57">
        <f>'BAR BB| Open rates'!AO53*0.87*0.9+25</f>
        <v>74410</v>
      </c>
      <c r="AT53" s="57">
        <f>'BAR BB| Open rates'!AP53*0.87*0.9+25</f>
        <v>74410</v>
      </c>
      <c r="AU53" s="57">
        <f>'BAR BB| Open rates'!AQ53*0.87*0.9+25</f>
        <v>74410</v>
      </c>
      <c r="AV53" s="57">
        <f>'BAR BB| Open rates'!AR53*0.87*0.9+25</f>
        <v>74410</v>
      </c>
      <c r="AW53" s="57">
        <f>'BAR BB| Open rates'!AS53*0.87*0.9+25</f>
        <v>74410</v>
      </c>
      <c r="AX53" s="57">
        <f>'BAR BB| Open rates'!AT53*0.87*0.9+25</f>
        <v>74410</v>
      </c>
      <c r="AY53" s="57">
        <f>'BAR BB| Open rates'!AU53*0.87*0.9+25</f>
        <v>74410</v>
      </c>
      <c r="AZ53" s="57">
        <f>'BAR BB| Open rates'!AV53*0.87*0.9+25</f>
        <v>74410</v>
      </c>
      <c r="BA53" s="57">
        <f>'BAR BB| Open rates'!AW53*0.87*0.9+25</f>
        <v>74410</v>
      </c>
      <c r="BB53" s="57">
        <f>'BAR BB| Open rates'!AX53*0.87*0.9+25</f>
        <v>74410</v>
      </c>
      <c r="BC53" s="57">
        <f>'BAR BB| Open rates'!AY53*0.87*0.9+25</f>
        <v>74410</v>
      </c>
    </row>
    <row r="54" spans="1:55" s="36" customFormat="1" ht="12" customHeight="1" x14ac:dyDescent="0.2">
      <c r="A54" s="237">
        <v>2</v>
      </c>
      <c r="B54" s="57" t="e">
        <f>'BAR BB| Open rates'!#REF!*0.87*0.9+25</f>
        <v>#REF!</v>
      </c>
      <c r="C54" s="57" t="e">
        <f>'BAR BB| Open rates'!#REF!*0.87*0.9+25</f>
        <v>#REF!</v>
      </c>
      <c r="D54" s="57" t="e">
        <f>'BAR BB| Open rates'!#REF!*0.87*0.9+25</f>
        <v>#REF!</v>
      </c>
      <c r="E54" s="57" t="e">
        <f>'BAR BB| Open rates'!#REF!*0.87*0.9+25</f>
        <v>#REF!</v>
      </c>
      <c r="F54" s="57">
        <f>'BAR BB| Open rates'!B54*0.87*0.9+25</f>
        <v>64622.5</v>
      </c>
      <c r="G54" s="57">
        <f>'BAR BB| Open rates'!C54*0.87*0.9+25</f>
        <v>64622.5</v>
      </c>
      <c r="H54" s="57">
        <f>'BAR BB| Open rates'!D54*0.87*0.9+25</f>
        <v>64622.5</v>
      </c>
      <c r="I54" s="57">
        <f>'BAR BB| Open rates'!E54*0.87*0.9+25</f>
        <v>64622.5</v>
      </c>
      <c r="J54" s="57">
        <f>'BAR BB| Open rates'!F54*0.87*0.9+25</f>
        <v>64622.5</v>
      </c>
      <c r="K54" s="57">
        <f>'BAR BB| Open rates'!G54*0.87*0.9+25</f>
        <v>64622.5</v>
      </c>
      <c r="L54" s="57">
        <f>'BAR BB| Open rates'!H54*0.87*0.9+25</f>
        <v>64622.5</v>
      </c>
      <c r="M54" s="57">
        <f>'BAR BB| Open rates'!I54*0.87*0.9+25</f>
        <v>64622.5</v>
      </c>
      <c r="N54" s="57">
        <f>'BAR BB| Open rates'!J54*0.87*0.9+25</f>
        <v>64622.5</v>
      </c>
      <c r="O54" s="57">
        <f>'BAR BB| Open rates'!K54*0.87*0.9+25</f>
        <v>64622.5</v>
      </c>
      <c r="P54" s="57">
        <f>'BAR BB| Open rates'!L54*0.87*0.9+25</f>
        <v>64622.5</v>
      </c>
      <c r="Q54" s="57">
        <f>'BAR BB| Open rates'!M54*0.87*0.9+25</f>
        <v>64622.5</v>
      </c>
      <c r="R54" s="57">
        <f>'BAR BB| Open rates'!N54*0.87*0.9+25</f>
        <v>64622.5</v>
      </c>
      <c r="S54" s="57">
        <f>'BAR BB| Open rates'!O54*0.87*0.9+25</f>
        <v>64622.5</v>
      </c>
      <c r="T54" s="57">
        <f>'BAR BB| Open rates'!P54*0.87*0.9+25</f>
        <v>64622.5</v>
      </c>
      <c r="U54" s="57">
        <f>'BAR BB| Open rates'!Q54*0.87*0.9+25</f>
        <v>64622.5</v>
      </c>
      <c r="V54" s="57">
        <f>'BAR BB| Open rates'!R54*0.87*0.9+25</f>
        <v>64622.5</v>
      </c>
      <c r="W54" s="57">
        <f>'BAR BB| Open rates'!S54*0.87*0.9+25</f>
        <v>64622.5</v>
      </c>
      <c r="X54" s="57">
        <f>'BAR BB| Open rates'!T54*0.87*0.9+25</f>
        <v>64622.5</v>
      </c>
      <c r="Y54" s="57">
        <f>'BAR BB| Open rates'!U54*0.87*0.9+25</f>
        <v>64622.5</v>
      </c>
      <c r="Z54" s="57">
        <f>'BAR BB| Open rates'!V54*0.87*0.9+25</f>
        <v>64622.5</v>
      </c>
      <c r="AA54" s="57">
        <f>'BAR BB| Open rates'!W54*0.87*0.9+25</f>
        <v>64622.5</v>
      </c>
      <c r="AB54" s="57">
        <f>'BAR BB| Open rates'!X54*0.87*0.9+25</f>
        <v>64622.5</v>
      </c>
      <c r="AC54" s="57">
        <f>'BAR BB| Open rates'!Y54*0.87*0.9+25</f>
        <v>64622.5</v>
      </c>
      <c r="AD54" s="57">
        <f>'BAR BB| Open rates'!Z54*0.87*0.9+25</f>
        <v>64622.5</v>
      </c>
      <c r="AE54" s="57">
        <f>'BAR BB| Open rates'!AA54*0.87*0.9+25</f>
        <v>76367.5</v>
      </c>
      <c r="AF54" s="57">
        <f>'BAR BB| Open rates'!AB54*0.87*0.9+25</f>
        <v>76367.5</v>
      </c>
      <c r="AG54" s="57">
        <f>'BAR BB| Open rates'!AC54*0.87*0.9+25</f>
        <v>76367.5</v>
      </c>
      <c r="AH54" s="57">
        <f>'BAR BB| Open rates'!AD54*0.87*0.9+25</f>
        <v>76367.5</v>
      </c>
      <c r="AI54" s="57">
        <f>'BAR BB| Open rates'!AE54*0.87*0.9+25</f>
        <v>76367.5</v>
      </c>
      <c r="AJ54" s="57">
        <f>'BAR BB| Open rates'!AF54*0.87*0.9+25</f>
        <v>76367.5</v>
      </c>
      <c r="AK54" s="57">
        <f>'BAR BB| Open rates'!AG54*0.87*0.9+25</f>
        <v>76367.5</v>
      </c>
      <c r="AL54" s="57">
        <f>'BAR BB| Open rates'!AH54*0.87*0.9+25</f>
        <v>76367.5</v>
      </c>
      <c r="AM54" s="57">
        <f>'BAR BB| Open rates'!AI54*0.87*0.9+25</f>
        <v>76367.5</v>
      </c>
      <c r="AN54" s="57">
        <f>'BAR BB| Open rates'!AJ54*0.87*0.9+25</f>
        <v>76367.5</v>
      </c>
      <c r="AO54" s="57">
        <f>'BAR BB| Open rates'!AK54*0.87*0.9+25</f>
        <v>76367.5</v>
      </c>
      <c r="AP54" s="57">
        <f>'BAR BB| Open rates'!AL54*0.87*0.9+25</f>
        <v>76367.5</v>
      </c>
      <c r="AQ54" s="57">
        <f>'BAR BB| Open rates'!AM54*0.87*0.9+25</f>
        <v>76367.5</v>
      </c>
      <c r="AR54" s="57">
        <f>'BAR BB| Open rates'!AN54*0.87*0.9+25</f>
        <v>76367.5</v>
      </c>
      <c r="AS54" s="57">
        <f>'BAR BB| Open rates'!AO54*0.87*0.9+25</f>
        <v>76367.5</v>
      </c>
      <c r="AT54" s="57">
        <f>'BAR BB| Open rates'!AP54*0.87*0.9+25</f>
        <v>76367.5</v>
      </c>
      <c r="AU54" s="57">
        <f>'BAR BB| Open rates'!AQ54*0.87*0.9+25</f>
        <v>76367.5</v>
      </c>
      <c r="AV54" s="57">
        <f>'BAR BB| Open rates'!AR54*0.87*0.9+25</f>
        <v>76367.5</v>
      </c>
      <c r="AW54" s="57">
        <f>'BAR BB| Open rates'!AS54*0.87*0.9+25</f>
        <v>76367.5</v>
      </c>
      <c r="AX54" s="57">
        <f>'BAR BB| Open rates'!AT54*0.87*0.9+25</f>
        <v>76367.5</v>
      </c>
      <c r="AY54" s="57">
        <f>'BAR BB| Open rates'!AU54*0.87*0.9+25</f>
        <v>76367.5</v>
      </c>
      <c r="AZ54" s="57">
        <f>'BAR BB| Open rates'!AV54*0.87*0.9+25</f>
        <v>76367.5</v>
      </c>
      <c r="BA54" s="57">
        <f>'BAR BB| Open rates'!AW54*0.87*0.9+25</f>
        <v>76367.5</v>
      </c>
      <c r="BB54" s="57">
        <f>'BAR BB| Open rates'!AX54*0.87*0.9+25</f>
        <v>76367.5</v>
      </c>
      <c r="BC54" s="57">
        <f>'BAR BB| Open rates'!AY54*0.87*0.9+25</f>
        <v>76367.5</v>
      </c>
    </row>
    <row r="55" spans="1:55" s="36" customFormat="1" ht="12" customHeight="1" x14ac:dyDescent="0.2">
      <c r="A55" s="237">
        <v>3</v>
      </c>
      <c r="B55" s="57" t="e">
        <f>'BAR BB| Open rates'!#REF!*0.87*0.9+25</f>
        <v>#REF!</v>
      </c>
      <c r="C55" s="57" t="e">
        <f>'BAR BB| Open rates'!#REF!*0.87*0.9+25</f>
        <v>#REF!</v>
      </c>
      <c r="D55" s="57" t="e">
        <f>'BAR BB| Open rates'!#REF!*0.87*0.9+25</f>
        <v>#REF!</v>
      </c>
      <c r="E55" s="57" t="e">
        <f>'BAR BB| Open rates'!#REF!*0.87*0.9+25</f>
        <v>#REF!</v>
      </c>
      <c r="F55" s="57">
        <f>'BAR BB| Open rates'!B55*0.87*0.9+25</f>
        <v>66580</v>
      </c>
      <c r="G55" s="57">
        <f>'BAR BB| Open rates'!C55*0.87*0.9+25</f>
        <v>66580</v>
      </c>
      <c r="H55" s="57">
        <f>'BAR BB| Open rates'!D55*0.87*0.9+25</f>
        <v>66580</v>
      </c>
      <c r="I55" s="57">
        <f>'BAR BB| Open rates'!E55*0.87*0.9+25</f>
        <v>66580</v>
      </c>
      <c r="J55" s="57">
        <f>'BAR BB| Open rates'!F55*0.87*0.9+25</f>
        <v>66580</v>
      </c>
      <c r="K55" s="57">
        <f>'BAR BB| Open rates'!G55*0.87*0.9+25</f>
        <v>66580</v>
      </c>
      <c r="L55" s="57">
        <f>'BAR BB| Open rates'!H55*0.87*0.9+25</f>
        <v>66580</v>
      </c>
      <c r="M55" s="57">
        <f>'BAR BB| Open rates'!I55*0.87*0.9+25</f>
        <v>66580</v>
      </c>
      <c r="N55" s="57">
        <f>'BAR BB| Open rates'!J55*0.87*0.9+25</f>
        <v>66580</v>
      </c>
      <c r="O55" s="57">
        <f>'BAR BB| Open rates'!K55*0.87*0.9+25</f>
        <v>66580</v>
      </c>
      <c r="P55" s="57">
        <f>'BAR BB| Open rates'!L55*0.87*0.9+25</f>
        <v>66580</v>
      </c>
      <c r="Q55" s="57">
        <f>'BAR BB| Open rates'!M55*0.87*0.9+25</f>
        <v>66580</v>
      </c>
      <c r="R55" s="57">
        <f>'BAR BB| Open rates'!N55*0.87*0.9+25</f>
        <v>66580</v>
      </c>
      <c r="S55" s="57">
        <f>'BAR BB| Open rates'!O55*0.87*0.9+25</f>
        <v>66580</v>
      </c>
      <c r="T55" s="57">
        <f>'BAR BB| Open rates'!P55*0.87*0.9+25</f>
        <v>66580</v>
      </c>
      <c r="U55" s="57">
        <f>'BAR BB| Open rates'!Q55*0.87*0.9+25</f>
        <v>66580</v>
      </c>
      <c r="V55" s="57">
        <f>'BAR BB| Open rates'!R55*0.87*0.9+25</f>
        <v>66580</v>
      </c>
      <c r="W55" s="57">
        <f>'BAR BB| Open rates'!S55*0.87*0.9+25</f>
        <v>66580</v>
      </c>
      <c r="X55" s="57">
        <f>'BAR BB| Open rates'!T55*0.87*0.9+25</f>
        <v>66580</v>
      </c>
      <c r="Y55" s="57">
        <f>'BAR BB| Open rates'!U55*0.87*0.9+25</f>
        <v>66580</v>
      </c>
      <c r="Z55" s="57">
        <f>'BAR BB| Open rates'!V55*0.87*0.9+25</f>
        <v>66580</v>
      </c>
      <c r="AA55" s="57">
        <f>'BAR BB| Open rates'!W55*0.87*0.9+25</f>
        <v>66580</v>
      </c>
      <c r="AB55" s="57">
        <f>'BAR BB| Open rates'!X55*0.87*0.9+25</f>
        <v>66580</v>
      </c>
      <c r="AC55" s="57">
        <f>'BAR BB| Open rates'!Y55*0.87*0.9+25</f>
        <v>66580</v>
      </c>
      <c r="AD55" s="57">
        <f>'BAR BB| Open rates'!Z55*0.87*0.9+25</f>
        <v>66580</v>
      </c>
      <c r="AE55" s="57">
        <f>'BAR BB| Open rates'!AA55*0.87*0.9+25</f>
        <v>78325</v>
      </c>
      <c r="AF55" s="57">
        <f>'BAR BB| Open rates'!AB55*0.87*0.9+25</f>
        <v>78325</v>
      </c>
      <c r="AG55" s="57">
        <f>'BAR BB| Open rates'!AC55*0.87*0.9+25</f>
        <v>78325</v>
      </c>
      <c r="AH55" s="57">
        <f>'BAR BB| Open rates'!AD55*0.87*0.9+25</f>
        <v>78325</v>
      </c>
      <c r="AI55" s="57">
        <f>'BAR BB| Open rates'!AE55*0.87*0.9+25</f>
        <v>78325</v>
      </c>
      <c r="AJ55" s="57">
        <f>'BAR BB| Open rates'!AF55*0.87*0.9+25</f>
        <v>78325</v>
      </c>
      <c r="AK55" s="57">
        <f>'BAR BB| Open rates'!AG55*0.87*0.9+25</f>
        <v>78325</v>
      </c>
      <c r="AL55" s="57">
        <f>'BAR BB| Open rates'!AH55*0.87*0.9+25</f>
        <v>78325</v>
      </c>
      <c r="AM55" s="57">
        <f>'BAR BB| Open rates'!AI55*0.87*0.9+25</f>
        <v>78325</v>
      </c>
      <c r="AN55" s="57">
        <f>'BAR BB| Open rates'!AJ55*0.87*0.9+25</f>
        <v>78325</v>
      </c>
      <c r="AO55" s="57">
        <f>'BAR BB| Open rates'!AK55*0.87*0.9+25</f>
        <v>78325</v>
      </c>
      <c r="AP55" s="57">
        <f>'BAR BB| Open rates'!AL55*0.87*0.9+25</f>
        <v>78325</v>
      </c>
      <c r="AQ55" s="57">
        <f>'BAR BB| Open rates'!AM55*0.87*0.9+25</f>
        <v>78325</v>
      </c>
      <c r="AR55" s="57">
        <f>'BAR BB| Open rates'!AN55*0.87*0.9+25</f>
        <v>78325</v>
      </c>
      <c r="AS55" s="57">
        <f>'BAR BB| Open rates'!AO55*0.87*0.9+25</f>
        <v>78325</v>
      </c>
      <c r="AT55" s="57">
        <f>'BAR BB| Open rates'!AP55*0.87*0.9+25</f>
        <v>78325</v>
      </c>
      <c r="AU55" s="57">
        <f>'BAR BB| Open rates'!AQ55*0.87*0.9+25</f>
        <v>78325</v>
      </c>
      <c r="AV55" s="57">
        <f>'BAR BB| Open rates'!AR55*0.87*0.9+25</f>
        <v>78325</v>
      </c>
      <c r="AW55" s="57">
        <f>'BAR BB| Open rates'!AS55*0.87*0.9+25</f>
        <v>78325</v>
      </c>
      <c r="AX55" s="57">
        <f>'BAR BB| Open rates'!AT55*0.87*0.9+25</f>
        <v>78325</v>
      </c>
      <c r="AY55" s="57">
        <f>'BAR BB| Open rates'!AU55*0.87*0.9+25</f>
        <v>78325</v>
      </c>
      <c r="AZ55" s="57">
        <f>'BAR BB| Open rates'!AV55*0.87*0.9+25</f>
        <v>78325</v>
      </c>
      <c r="BA55" s="57">
        <f>'BAR BB| Open rates'!AW55*0.87*0.9+25</f>
        <v>78325</v>
      </c>
      <c r="BB55" s="57">
        <f>'BAR BB| Open rates'!AX55*0.87*0.9+25</f>
        <v>78325</v>
      </c>
      <c r="BC55" s="57">
        <f>'BAR BB| Open rates'!AY55*0.87*0.9+25</f>
        <v>78325</v>
      </c>
    </row>
    <row r="56" spans="1:55" s="36" customFormat="1" ht="12" customHeight="1" x14ac:dyDescent="0.2">
      <c r="A56" s="237">
        <v>4</v>
      </c>
      <c r="B56" s="57" t="e">
        <f>'BAR BB| Open rates'!#REF!*0.87*0.9+25</f>
        <v>#REF!</v>
      </c>
      <c r="C56" s="57" t="e">
        <f>'BAR BB| Open rates'!#REF!*0.87*0.9+25</f>
        <v>#REF!</v>
      </c>
      <c r="D56" s="57" t="e">
        <f>'BAR BB| Open rates'!#REF!*0.87*0.9+25</f>
        <v>#REF!</v>
      </c>
      <c r="E56" s="57" t="e">
        <f>'BAR BB| Open rates'!#REF!*0.87*0.9+25</f>
        <v>#REF!</v>
      </c>
      <c r="F56" s="57">
        <f>'BAR BB| Open rates'!B56*0.87*0.9+25</f>
        <v>68537.5</v>
      </c>
      <c r="G56" s="57">
        <f>'BAR BB| Open rates'!C56*0.87*0.9+25</f>
        <v>68537.5</v>
      </c>
      <c r="H56" s="57">
        <f>'BAR BB| Open rates'!D56*0.87*0.9+25</f>
        <v>68537.5</v>
      </c>
      <c r="I56" s="57">
        <f>'BAR BB| Open rates'!E56*0.87*0.9+25</f>
        <v>68537.5</v>
      </c>
      <c r="J56" s="57">
        <f>'BAR BB| Open rates'!F56*0.87*0.9+25</f>
        <v>68537.5</v>
      </c>
      <c r="K56" s="57">
        <f>'BAR BB| Open rates'!G56*0.87*0.9+25</f>
        <v>68537.5</v>
      </c>
      <c r="L56" s="57">
        <f>'BAR BB| Open rates'!H56*0.87*0.9+25</f>
        <v>68537.5</v>
      </c>
      <c r="M56" s="57">
        <f>'BAR BB| Open rates'!I56*0.87*0.9+25</f>
        <v>68537.5</v>
      </c>
      <c r="N56" s="57">
        <f>'BAR BB| Open rates'!J56*0.87*0.9+25</f>
        <v>68537.5</v>
      </c>
      <c r="O56" s="57">
        <f>'BAR BB| Open rates'!K56*0.87*0.9+25</f>
        <v>68537.5</v>
      </c>
      <c r="P56" s="57">
        <f>'BAR BB| Open rates'!L56*0.87*0.9+25</f>
        <v>68537.5</v>
      </c>
      <c r="Q56" s="57">
        <f>'BAR BB| Open rates'!M56*0.87*0.9+25</f>
        <v>68537.5</v>
      </c>
      <c r="R56" s="57">
        <f>'BAR BB| Open rates'!N56*0.87*0.9+25</f>
        <v>68537.5</v>
      </c>
      <c r="S56" s="57">
        <f>'BAR BB| Open rates'!O56*0.87*0.9+25</f>
        <v>68537.5</v>
      </c>
      <c r="T56" s="57">
        <f>'BAR BB| Open rates'!P56*0.87*0.9+25</f>
        <v>68537.5</v>
      </c>
      <c r="U56" s="57">
        <f>'BAR BB| Open rates'!Q56*0.87*0.9+25</f>
        <v>68537.5</v>
      </c>
      <c r="V56" s="57">
        <f>'BAR BB| Open rates'!R56*0.87*0.9+25</f>
        <v>68537.5</v>
      </c>
      <c r="W56" s="57">
        <f>'BAR BB| Open rates'!S56*0.87*0.9+25</f>
        <v>68537.5</v>
      </c>
      <c r="X56" s="57">
        <f>'BAR BB| Open rates'!T56*0.87*0.9+25</f>
        <v>68537.5</v>
      </c>
      <c r="Y56" s="57">
        <f>'BAR BB| Open rates'!U56*0.87*0.9+25</f>
        <v>68537.5</v>
      </c>
      <c r="Z56" s="57">
        <f>'BAR BB| Open rates'!V56*0.87*0.9+25</f>
        <v>68537.5</v>
      </c>
      <c r="AA56" s="57">
        <f>'BAR BB| Open rates'!W56*0.87*0.9+25</f>
        <v>68537.5</v>
      </c>
      <c r="AB56" s="57">
        <f>'BAR BB| Open rates'!X56*0.87*0.9+25</f>
        <v>68537.5</v>
      </c>
      <c r="AC56" s="57">
        <f>'BAR BB| Open rates'!Y56*0.87*0.9+25</f>
        <v>68537.5</v>
      </c>
      <c r="AD56" s="57">
        <f>'BAR BB| Open rates'!Z56*0.87*0.9+25</f>
        <v>68537.5</v>
      </c>
      <c r="AE56" s="57">
        <f>'BAR BB| Open rates'!AA56*0.87*0.9+25</f>
        <v>80282.5</v>
      </c>
      <c r="AF56" s="57">
        <f>'BAR BB| Open rates'!AB56*0.87*0.9+25</f>
        <v>80282.5</v>
      </c>
      <c r="AG56" s="57">
        <f>'BAR BB| Open rates'!AC56*0.87*0.9+25</f>
        <v>80282.5</v>
      </c>
      <c r="AH56" s="57">
        <f>'BAR BB| Open rates'!AD56*0.87*0.9+25</f>
        <v>80282.5</v>
      </c>
      <c r="AI56" s="57">
        <f>'BAR BB| Open rates'!AE56*0.87*0.9+25</f>
        <v>80282.5</v>
      </c>
      <c r="AJ56" s="57">
        <f>'BAR BB| Open rates'!AF56*0.87*0.9+25</f>
        <v>80282.5</v>
      </c>
      <c r="AK56" s="57">
        <f>'BAR BB| Open rates'!AG56*0.87*0.9+25</f>
        <v>80282.5</v>
      </c>
      <c r="AL56" s="57">
        <f>'BAR BB| Open rates'!AH56*0.87*0.9+25</f>
        <v>80282.5</v>
      </c>
      <c r="AM56" s="57">
        <f>'BAR BB| Open rates'!AI56*0.87*0.9+25</f>
        <v>80282.5</v>
      </c>
      <c r="AN56" s="57">
        <f>'BAR BB| Open rates'!AJ56*0.87*0.9+25</f>
        <v>80282.5</v>
      </c>
      <c r="AO56" s="57">
        <f>'BAR BB| Open rates'!AK56*0.87*0.9+25</f>
        <v>80282.5</v>
      </c>
      <c r="AP56" s="57">
        <f>'BAR BB| Open rates'!AL56*0.87*0.9+25</f>
        <v>80282.5</v>
      </c>
      <c r="AQ56" s="57">
        <f>'BAR BB| Open rates'!AM56*0.87*0.9+25</f>
        <v>80282.5</v>
      </c>
      <c r="AR56" s="57">
        <f>'BAR BB| Open rates'!AN56*0.87*0.9+25</f>
        <v>80282.5</v>
      </c>
      <c r="AS56" s="57">
        <f>'BAR BB| Open rates'!AO56*0.87*0.9+25</f>
        <v>80282.5</v>
      </c>
      <c r="AT56" s="57">
        <f>'BAR BB| Open rates'!AP56*0.87*0.9+25</f>
        <v>80282.5</v>
      </c>
      <c r="AU56" s="57">
        <f>'BAR BB| Open rates'!AQ56*0.87*0.9+25</f>
        <v>80282.5</v>
      </c>
      <c r="AV56" s="57">
        <f>'BAR BB| Open rates'!AR56*0.87*0.9+25</f>
        <v>80282.5</v>
      </c>
      <c r="AW56" s="57">
        <f>'BAR BB| Open rates'!AS56*0.87*0.9+25</f>
        <v>80282.5</v>
      </c>
      <c r="AX56" s="57">
        <f>'BAR BB| Open rates'!AT56*0.87*0.9+25</f>
        <v>80282.5</v>
      </c>
      <c r="AY56" s="57">
        <f>'BAR BB| Open rates'!AU56*0.87*0.9+25</f>
        <v>80282.5</v>
      </c>
      <c r="AZ56" s="57">
        <f>'BAR BB| Open rates'!AV56*0.87*0.9+25</f>
        <v>80282.5</v>
      </c>
      <c r="BA56" s="57">
        <f>'BAR BB| Open rates'!AW56*0.87*0.9+25</f>
        <v>80282.5</v>
      </c>
      <c r="BB56" s="57">
        <f>'BAR BB| Open rates'!AX56*0.87*0.9+25</f>
        <v>80282.5</v>
      </c>
      <c r="BC56" s="57">
        <f>'BAR BB| Open rates'!AY56*0.87*0.9+25</f>
        <v>80282.5</v>
      </c>
    </row>
    <row r="57" spans="1:55" s="36" customFormat="1" ht="12" customHeight="1" x14ac:dyDescent="0.2">
      <c r="A57" s="237">
        <v>5</v>
      </c>
      <c r="B57" s="57" t="e">
        <f>'BAR BB| Open rates'!#REF!*0.87*0.9+25</f>
        <v>#REF!</v>
      </c>
      <c r="C57" s="57" t="e">
        <f>'BAR BB| Open rates'!#REF!*0.87*0.9+25</f>
        <v>#REF!</v>
      </c>
      <c r="D57" s="57" t="e">
        <f>'BAR BB| Open rates'!#REF!*0.87*0.9+25</f>
        <v>#REF!</v>
      </c>
      <c r="E57" s="57" t="e">
        <f>'BAR BB| Open rates'!#REF!*0.87*0.9+25</f>
        <v>#REF!</v>
      </c>
      <c r="F57" s="57">
        <f>'BAR BB| Open rates'!B57*0.87*0.9+25</f>
        <v>70495</v>
      </c>
      <c r="G57" s="57">
        <f>'BAR BB| Open rates'!C57*0.87*0.9+25</f>
        <v>70495</v>
      </c>
      <c r="H57" s="57">
        <f>'BAR BB| Open rates'!D57*0.87*0.9+25</f>
        <v>70495</v>
      </c>
      <c r="I57" s="57">
        <f>'BAR BB| Open rates'!E57*0.87*0.9+25</f>
        <v>70495</v>
      </c>
      <c r="J57" s="57">
        <f>'BAR BB| Open rates'!F57*0.87*0.9+25</f>
        <v>70495</v>
      </c>
      <c r="K57" s="57">
        <f>'BAR BB| Open rates'!G57*0.87*0.9+25</f>
        <v>70495</v>
      </c>
      <c r="L57" s="57">
        <f>'BAR BB| Open rates'!H57*0.87*0.9+25</f>
        <v>70495</v>
      </c>
      <c r="M57" s="57">
        <f>'BAR BB| Open rates'!I57*0.87*0.9+25</f>
        <v>70495</v>
      </c>
      <c r="N57" s="57">
        <f>'BAR BB| Open rates'!J57*0.87*0.9+25</f>
        <v>70495</v>
      </c>
      <c r="O57" s="57">
        <f>'BAR BB| Open rates'!K57*0.87*0.9+25</f>
        <v>70495</v>
      </c>
      <c r="P57" s="57">
        <f>'BAR BB| Open rates'!L57*0.87*0.9+25</f>
        <v>70495</v>
      </c>
      <c r="Q57" s="57">
        <f>'BAR BB| Open rates'!M57*0.87*0.9+25</f>
        <v>70495</v>
      </c>
      <c r="R57" s="57">
        <f>'BAR BB| Open rates'!N57*0.87*0.9+25</f>
        <v>70495</v>
      </c>
      <c r="S57" s="57">
        <f>'BAR BB| Open rates'!O57*0.87*0.9+25</f>
        <v>70495</v>
      </c>
      <c r="T57" s="57">
        <f>'BAR BB| Open rates'!P57*0.87*0.9+25</f>
        <v>70495</v>
      </c>
      <c r="U57" s="57">
        <f>'BAR BB| Open rates'!Q57*0.87*0.9+25</f>
        <v>70495</v>
      </c>
      <c r="V57" s="57">
        <f>'BAR BB| Open rates'!R57*0.87*0.9+25</f>
        <v>70495</v>
      </c>
      <c r="W57" s="57">
        <f>'BAR BB| Open rates'!S57*0.87*0.9+25</f>
        <v>70495</v>
      </c>
      <c r="X57" s="57">
        <f>'BAR BB| Open rates'!T57*0.87*0.9+25</f>
        <v>70495</v>
      </c>
      <c r="Y57" s="57">
        <f>'BAR BB| Open rates'!U57*0.87*0.9+25</f>
        <v>70495</v>
      </c>
      <c r="Z57" s="57">
        <f>'BAR BB| Open rates'!V57*0.87*0.9+25</f>
        <v>70495</v>
      </c>
      <c r="AA57" s="57">
        <f>'BAR BB| Open rates'!W57*0.87*0.9+25</f>
        <v>70495</v>
      </c>
      <c r="AB57" s="57">
        <f>'BAR BB| Open rates'!X57*0.87*0.9+25</f>
        <v>70495</v>
      </c>
      <c r="AC57" s="57">
        <f>'BAR BB| Open rates'!Y57*0.87*0.9+25</f>
        <v>70495</v>
      </c>
      <c r="AD57" s="57">
        <f>'BAR BB| Open rates'!Z57*0.87*0.9+25</f>
        <v>70495</v>
      </c>
      <c r="AE57" s="57">
        <f>'BAR BB| Open rates'!AA57*0.87*0.9+25</f>
        <v>82240</v>
      </c>
      <c r="AF57" s="57">
        <f>'BAR BB| Open rates'!AB57*0.87*0.9+25</f>
        <v>82240</v>
      </c>
      <c r="AG57" s="57">
        <f>'BAR BB| Open rates'!AC57*0.87*0.9+25</f>
        <v>82240</v>
      </c>
      <c r="AH57" s="57">
        <f>'BAR BB| Open rates'!AD57*0.87*0.9+25</f>
        <v>82240</v>
      </c>
      <c r="AI57" s="57">
        <f>'BAR BB| Open rates'!AE57*0.87*0.9+25</f>
        <v>82240</v>
      </c>
      <c r="AJ57" s="57">
        <f>'BAR BB| Open rates'!AF57*0.87*0.9+25</f>
        <v>82240</v>
      </c>
      <c r="AK57" s="57">
        <f>'BAR BB| Open rates'!AG57*0.87*0.9+25</f>
        <v>82240</v>
      </c>
      <c r="AL57" s="57">
        <f>'BAR BB| Open rates'!AH57*0.87*0.9+25</f>
        <v>82240</v>
      </c>
      <c r="AM57" s="57">
        <f>'BAR BB| Open rates'!AI57*0.87*0.9+25</f>
        <v>82240</v>
      </c>
      <c r="AN57" s="57">
        <f>'BAR BB| Open rates'!AJ57*0.87*0.9+25</f>
        <v>82240</v>
      </c>
      <c r="AO57" s="57">
        <f>'BAR BB| Open rates'!AK57*0.87*0.9+25</f>
        <v>82240</v>
      </c>
      <c r="AP57" s="57">
        <f>'BAR BB| Open rates'!AL57*0.87*0.9+25</f>
        <v>82240</v>
      </c>
      <c r="AQ57" s="57">
        <f>'BAR BB| Open rates'!AM57*0.87*0.9+25</f>
        <v>82240</v>
      </c>
      <c r="AR57" s="57">
        <f>'BAR BB| Open rates'!AN57*0.87*0.9+25</f>
        <v>82240</v>
      </c>
      <c r="AS57" s="57">
        <f>'BAR BB| Open rates'!AO57*0.87*0.9+25</f>
        <v>82240</v>
      </c>
      <c r="AT57" s="57">
        <f>'BAR BB| Open rates'!AP57*0.87*0.9+25</f>
        <v>82240</v>
      </c>
      <c r="AU57" s="57">
        <f>'BAR BB| Open rates'!AQ57*0.87*0.9+25</f>
        <v>82240</v>
      </c>
      <c r="AV57" s="57">
        <f>'BAR BB| Open rates'!AR57*0.87*0.9+25</f>
        <v>82240</v>
      </c>
      <c r="AW57" s="57">
        <f>'BAR BB| Open rates'!AS57*0.87*0.9+25</f>
        <v>82240</v>
      </c>
      <c r="AX57" s="57">
        <f>'BAR BB| Open rates'!AT57*0.87*0.9+25</f>
        <v>82240</v>
      </c>
      <c r="AY57" s="57">
        <f>'BAR BB| Open rates'!AU57*0.87*0.9+25</f>
        <v>82240</v>
      </c>
      <c r="AZ57" s="57">
        <f>'BAR BB| Open rates'!AV57*0.87*0.9+25</f>
        <v>82240</v>
      </c>
      <c r="BA57" s="57">
        <f>'BAR BB| Open rates'!AW57*0.87*0.9+25</f>
        <v>82240</v>
      </c>
      <c r="BB57" s="57">
        <f>'BAR BB| Open rates'!AX57*0.87*0.9+25</f>
        <v>82240</v>
      </c>
      <c r="BC57" s="57">
        <f>'BAR BB| Open rates'!AY57*0.87*0.9+25</f>
        <v>82240</v>
      </c>
    </row>
    <row r="58" spans="1:55" s="36" customFormat="1" ht="12" customHeight="1" x14ac:dyDescent="0.2">
      <c r="A58" s="237">
        <v>6</v>
      </c>
      <c r="B58" s="57" t="e">
        <f>'BAR BB| Open rates'!#REF!*0.87*0.9+25</f>
        <v>#REF!</v>
      </c>
      <c r="C58" s="57" t="e">
        <f>'BAR BB| Open rates'!#REF!*0.87*0.9+25</f>
        <v>#REF!</v>
      </c>
      <c r="D58" s="57" t="e">
        <f>'BAR BB| Open rates'!#REF!*0.87*0.9+25</f>
        <v>#REF!</v>
      </c>
      <c r="E58" s="57" t="e">
        <f>'BAR BB| Open rates'!#REF!*0.87*0.9+25</f>
        <v>#REF!</v>
      </c>
      <c r="F58" s="57">
        <f>'BAR BB| Open rates'!B58*0.87*0.9+25</f>
        <v>72452.5</v>
      </c>
      <c r="G58" s="57">
        <f>'BAR BB| Open rates'!C58*0.87*0.9+25</f>
        <v>72452.5</v>
      </c>
      <c r="H58" s="57">
        <f>'BAR BB| Open rates'!D58*0.87*0.9+25</f>
        <v>72452.5</v>
      </c>
      <c r="I58" s="57">
        <f>'BAR BB| Open rates'!E58*0.87*0.9+25</f>
        <v>72452.5</v>
      </c>
      <c r="J58" s="57">
        <f>'BAR BB| Open rates'!F58*0.87*0.9+25</f>
        <v>72452.5</v>
      </c>
      <c r="K58" s="57">
        <f>'BAR BB| Open rates'!G58*0.87*0.9+25</f>
        <v>72452.5</v>
      </c>
      <c r="L58" s="57">
        <f>'BAR BB| Open rates'!H58*0.87*0.9+25</f>
        <v>72452.5</v>
      </c>
      <c r="M58" s="57">
        <f>'BAR BB| Open rates'!I58*0.87*0.9+25</f>
        <v>72452.5</v>
      </c>
      <c r="N58" s="57">
        <f>'BAR BB| Open rates'!J58*0.87*0.9+25</f>
        <v>72452.5</v>
      </c>
      <c r="O58" s="57">
        <f>'BAR BB| Open rates'!K58*0.87*0.9+25</f>
        <v>72452.5</v>
      </c>
      <c r="P58" s="57">
        <f>'BAR BB| Open rates'!L58*0.87*0.9+25</f>
        <v>72452.5</v>
      </c>
      <c r="Q58" s="57">
        <f>'BAR BB| Open rates'!M58*0.87*0.9+25</f>
        <v>72452.5</v>
      </c>
      <c r="R58" s="57">
        <f>'BAR BB| Open rates'!N58*0.87*0.9+25</f>
        <v>72452.5</v>
      </c>
      <c r="S58" s="57">
        <f>'BAR BB| Open rates'!O58*0.87*0.9+25</f>
        <v>72452.5</v>
      </c>
      <c r="T58" s="57">
        <f>'BAR BB| Open rates'!P58*0.87*0.9+25</f>
        <v>72452.5</v>
      </c>
      <c r="U58" s="57">
        <f>'BAR BB| Open rates'!Q58*0.87*0.9+25</f>
        <v>72452.5</v>
      </c>
      <c r="V58" s="57">
        <f>'BAR BB| Open rates'!R58*0.87*0.9+25</f>
        <v>72452.5</v>
      </c>
      <c r="W58" s="57">
        <f>'BAR BB| Open rates'!S58*0.87*0.9+25</f>
        <v>72452.5</v>
      </c>
      <c r="X58" s="57">
        <f>'BAR BB| Open rates'!T58*0.87*0.9+25</f>
        <v>72452.5</v>
      </c>
      <c r="Y58" s="57">
        <f>'BAR BB| Open rates'!U58*0.87*0.9+25</f>
        <v>72452.5</v>
      </c>
      <c r="Z58" s="57">
        <f>'BAR BB| Open rates'!V58*0.87*0.9+25</f>
        <v>72452.5</v>
      </c>
      <c r="AA58" s="57">
        <f>'BAR BB| Open rates'!W58*0.87*0.9+25</f>
        <v>72452.5</v>
      </c>
      <c r="AB58" s="57">
        <f>'BAR BB| Open rates'!X58*0.87*0.9+25</f>
        <v>72452.5</v>
      </c>
      <c r="AC58" s="57">
        <f>'BAR BB| Open rates'!Y58*0.87*0.9+25</f>
        <v>72452.5</v>
      </c>
      <c r="AD58" s="57">
        <f>'BAR BB| Open rates'!Z58*0.87*0.9+25</f>
        <v>72452.5</v>
      </c>
      <c r="AE58" s="57">
        <f>'BAR BB| Open rates'!AA58*0.87*0.9+25</f>
        <v>84197.5</v>
      </c>
      <c r="AF58" s="57">
        <f>'BAR BB| Open rates'!AB58*0.87*0.9+25</f>
        <v>84197.5</v>
      </c>
      <c r="AG58" s="57">
        <f>'BAR BB| Open rates'!AC58*0.87*0.9+25</f>
        <v>84197.5</v>
      </c>
      <c r="AH58" s="57">
        <f>'BAR BB| Open rates'!AD58*0.87*0.9+25</f>
        <v>84197.5</v>
      </c>
      <c r="AI58" s="57">
        <f>'BAR BB| Open rates'!AE58*0.87*0.9+25</f>
        <v>84197.5</v>
      </c>
      <c r="AJ58" s="57">
        <f>'BAR BB| Open rates'!AF58*0.87*0.9+25</f>
        <v>84197.5</v>
      </c>
      <c r="AK58" s="57">
        <f>'BAR BB| Open rates'!AG58*0.87*0.9+25</f>
        <v>84197.5</v>
      </c>
      <c r="AL58" s="57">
        <f>'BAR BB| Open rates'!AH58*0.87*0.9+25</f>
        <v>84197.5</v>
      </c>
      <c r="AM58" s="57">
        <f>'BAR BB| Open rates'!AI58*0.87*0.9+25</f>
        <v>84197.5</v>
      </c>
      <c r="AN58" s="57">
        <f>'BAR BB| Open rates'!AJ58*0.87*0.9+25</f>
        <v>84197.5</v>
      </c>
      <c r="AO58" s="57">
        <f>'BAR BB| Open rates'!AK58*0.87*0.9+25</f>
        <v>84197.5</v>
      </c>
      <c r="AP58" s="57">
        <f>'BAR BB| Open rates'!AL58*0.87*0.9+25</f>
        <v>84197.5</v>
      </c>
      <c r="AQ58" s="57">
        <f>'BAR BB| Open rates'!AM58*0.87*0.9+25</f>
        <v>84197.5</v>
      </c>
      <c r="AR58" s="57">
        <f>'BAR BB| Open rates'!AN58*0.87*0.9+25</f>
        <v>84197.5</v>
      </c>
      <c r="AS58" s="57">
        <f>'BAR BB| Open rates'!AO58*0.87*0.9+25</f>
        <v>84197.5</v>
      </c>
      <c r="AT58" s="57">
        <f>'BAR BB| Open rates'!AP58*0.87*0.9+25</f>
        <v>84197.5</v>
      </c>
      <c r="AU58" s="57">
        <f>'BAR BB| Open rates'!AQ58*0.87*0.9+25</f>
        <v>84197.5</v>
      </c>
      <c r="AV58" s="57">
        <f>'BAR BB| Open rates'!AR58*0.87*0.9+25</f>
        <v>84197.5</v>
      </c>
      <c r="AW58" s="57">
        <f>'BAR BB| Open rates'!AS58*0.87*0.9+25</f>
        <v>84197.5</v>
      </c>
      <c r="AX58" s="57">
        <f>'BAR BB| Open rates'!AT58*0.87*0.9+25</f>
        <v>84197.5</v>
      </c>
      <c r="AY58" s="57">
        <f>'BAR BB| Open rates'!AU58*0.87*0.9+25</f>
        <v>84197.5</v>
      </c>
      <c r="AZ58" s="57">
        <f>'BAR BB| Open rates'!AV58*0.87*0.9+25</f>
        <v>84197.5</v>
      </c>
      <c r="BA58" s="57">
        <f>'BAR BB| Open rates'!AW58*0.87*0.9+25</f>
        <v>84197.5</v>
      </c>
      <c r="BB58" s="57">
        <f>'BAR BB| Open rates'!AX58*0.87*0.9+25</f>
        <v>84197.5</v>
      </c>
      <c r="BC58" s="57">
        <f>'BAR BB| Open rates'!AY58*0.87*0.9+25</f>
        <v>84197.5</v>
      </c>
    </row>
    <row r="59" spans="1:55" s="36" customFormat="1" ht="12" customHeight="1" x14ac:dyDescent="0.2">
      <c r="A59" s="89"/>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row>
    <row r="60" spans="1:55" s="33" customFormat="1" x14ac:dyDescent="0.2">
      <c r="A60" s="89"/>
    </row>
    <row r="61" spans="1:55" s="33" customFormat="1" x14ac:dyDescent="0.2">
      <c r="A61" s="295" t="s">
        <v>172</v>
      </c>
    </row>
    <row r="62" spans="1:55" s="33" customFormat="1" x14ac:dyDescent="0.2">
      <c r="A62" s="295"/>
    </row>
    <row r="63" spans="1:55" s="31" customFormat="1" ht="13.5" customHeight="1" x14ac:dyDescent="0.2"/>
    <row r="64" spans="1:55" s="6" customFormat="1" ht="12.75" customHeight="1" x14ac:dyDescent="0.2">
      <c r="A64" s="174" t="s">
        <v>74</v>
      </c>
    </row>
    <row r="65" spans="1:1" s="6" customFormat="1" ht="12.75" customHeight="1" x14ac:dyDescent="0.2">
      <c r="A65" s="172" t="s">
        <v>75</v>
      </c>
    </row>
    <row r="66" spans="1:1" s="6" customFormat="1" ht="12.75" customHeight="1" x14ac:dyDescent="0.2">
      <c r="A66" s="172" t="s">
        <v>395</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84" x14ac:dyDescent="0.2">
      <c r="A74" s="176" t="s">
        <v>96</v>
      </c>
    </row>
    <row r="75" spans="1:1" s="33" customFormat="1" x14ac:dyDescent="0.2"/>
    <row r="76" spans="1:1" s="33" customFormat="1" x14ac:dyDescent="0.2">
      <c r="A76" s="171" t="s">
        <v>83</v>
      </c>
    </row>
    <row r="77" spans="1:1" s="33" customFormat="1" ht="30" customHeight="1" x14ac:dyDescent="0.2">
      <c r="A77" s="239" t="s">
        <v>390</v>
      </c>
    </row>
    <row r="78" spans="1:1" s="33" customFormat="1" ht="24" x14ac:dyDescent="0.2">
      <c r="A78" s="213" t="s">
        <v>394</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sheetData>
  <mergeCells count="1">
    <mergeCell ref="A61:A62"/>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C93"/>
  <sheetViews>
    <sheetView workbookViewId="0">
      <pane xSplit="1" ySplit="4" topLeftCell="I34" activePane="bottomRight" state="frozen"/>
      <selection pane="topRight" activeCell="B1" sqref="B1"/>
      <selection pane="bottomLeft" activeCell="A5" sqref="A5"/>
      <selection pane="bottomRight" activeCell="BC57" sqref="BC57"/>
    </sheetView>
  </sheetViews>
  <sheetFormatPr defaultColWidth="9.85546875" defaultRowHeight="12.75" x14ac:dyDescent="0.2"/>
  <cols>
    <col min="1" max="1" width="41.42578125" style="32" customWidth="1"/>
    <col min="2" max="8" width="0" style="32" hidden="1" customWidth="1"/>
    <col min="9" max="16384" width="9.85546875" style="32"/>
  </cols>
  <sheetData>
    <row r="1" spans="1:55" x14ac:dyDescent="0.2">
      <c r="A1" s="63" t="s">
        <v>61</v>
      </c>
    </row>
    <row r="2" spans="1:55" x14ac:dyDescent="0.2">
      <c r="A2" s="11" t="s">
        <v>185</v>
      </c>
    </row>
    <row r="3" spans="1:55" s="33" customFormat="1" ht="26.25" customHeight="1" x14ac:dyDescent="0.2">
      <c r="A3" s="64" t="s">
        <v>97</v>
      </c>
      <c r="B3" s="113" t="e">
        <f>'BAR BB| Open rates'!#REF!</f>
        <v>#REF!</v>
      </c>
      <c r="C3" s="113" t="e">
        <f>'BAR BB| Open rates'!#REF!</f>
        <v>#REF!</v>
      </c>
      <c r="D3" s="113" t="e">
        <f>'BAR BB| Open rates'!#REF!</f>
        <v>#REF!</v>
      </c>
      <c r="E3" s="113" t="e">
        <f>'BAR BB| Open rates'!#REF!</f>
        <v>#REF!</v>
      </c>
      <c r="F3" s="113">
        <f>'BAR BB| Open rates'!B3</f>
        <v>45772</v>
      </c>
      <c r="G3" s="113">
        <f>'BAR BB| Open rates'!C3</f>
        <v>45773</v>
      </c>
      <c r="H3" s="113">
        <f>'BAR BB| Open rates'!D3</f>
        <v>45774</v>
      </c>
      <c r="I3" s="113">
        <f>'BAR BB| Open rates'!E3</f>
        <v>45778</v>
      </c>
      <c r="J3" s="113">
        <f>'BAR BB| Open rates'!F3</f>
        <v>45781</v>
      </c>
      <c r="K3" s="113">
        <f>'BAR BB| Open rates'!G3</f>
        <v>45782</v>
      </c>
      <c r="L3" s="113">
        <f>'BAR BB| Open rates'!H3</f>
        <v>45785</v>
      </c>
      <c r="M3" s="113">
        <f>'BAR BB| Open rates'!I3</f>
        <v>45787</v>
      </c>
      <c r="N3" s="113">
        <f>'BAR BB| Open rates'!J3</f>
        <v>45788</v>
      </c>
      <c r="O3" s="113">
        <f>'BAR BB| Open rates'!K3</f>
        <v>45793</v>
      </c>
      <c r="P3" s="113">
        <f>'BAR BB| Open rates'!L3</f>
        <v>45795</v>
      </c>
      <c r="Q3" s="113">
        <f>'BAR BB| Open rates'!M3</f>
        <v>45799</v>
      </c>
      <c r="R3" s="113">
        <f>'BAR BB| Open rates'!N3</f>
        <v>45802</v>
      </c>
      <c r="S3" s="113">
        <f>'BAR BB| Open rates'!O3</f>
        <v>45807</v>
      </c>
      <c r="T3" s="113">
        <f>'BAR BB| Open rates'!P3</f>
        <v>45809</v>
      </c>
      <c r="U3" s="113">
        <f>'BAR BB| Open rates'!Q3</f>
        <v>45810</v>
      </c>
      <c r="V3" s="113">
        <f>'BAR BB| Open rates'!R3</f>
        <v>45816</v>
      </c>
      <c r="W3" s="113">
        <f>'BAR BB| Open rates'!S3</f>
        <v>45821</v>
      </c>
      <c r="X3" s="113">
        <f>'BAR BB| Open rates'!T3</f>
        <v>45823</v>
      </c>
      <c r="Y3" s="113">
        <f>'BAR BB| Open rates'!U3</f>
        <v>45828</v>
      </c>
      <c r="Z3" s="113">
        <f>'BAR BB| Open rates'!V3</f>
        <v>45831</v>
      </c>
      <c r="AA3" s="113">
        <f>'BAR BB| Open rates'!W3</f>
        <v>45832</v>
      </c>
      <c r="AB3" s="113">
        <f>'BAR BB| Open rates'!X3</f>
        <v>45835</v>
      </c>
      <c r="AC3" s="113">
        <f>'BAR BB| Open rates'!Y3</f>
        <v>45836</v>
      </c>
      <c r="AD3" s="113">
        <f>'BAR BB| Open rates'!Z3</f>
        <v>45837</v>
      </c>
      <c r="AE3" s="113">
        <f>'BAR BB| Open rates'!AA3</f>
        <v>45839</v>
      </c>
      <c r="AF3" s="113">
        <f>'BAR BB| Open rates'!AB3</f>
        <v>45842</v>
      </c>
      <c r="AG3" s="113">
        <f>'BAR BB| Open rates'!AC3</f>
        <v>45844</v>
      </c>
      <c r="AH3" s="113">
        <f>'BAR BB| Open rates'!AD3</f>
        <v>45849</v>
      </c>
      <c r="AI3" s="113">
        <f>'BAR BB| Open rates'!AE3</f>
        <v>45851</v>
      </c>
      <c r="AJ3" s="113">
        <f>'BAR BB| Open rates'!AF3</f>
        <v>45856</v>
      </c>
      <c r="AK3" s="113">
        <f>'BAR BB| Open rates'!AG3</f>
        <v>45858</v>
      </c>
      <c r="AL3" s="113">
        <f>'BAR BB| Open rates'!AH3</f>
        <v>45863</v>
      </c>
      <c r="AM3" s="113">
        <f>'BAR BB| Open rates'!AI3</f>
        <v>45865</v>
      </c>
      <c r="AN3" s="113">
        <f>'BAR BB| Open rates'!AJ3</f>
        <v>45870</v>
      </c>
      <c r="AO3" s="113">
        <f>'BAR BB| Open rates'!AK3</f>
        <v>45873</v>
      </c>
      <c r="AP3" s="113">
        <f>'BAR BB| Open rates'!AL3</f>
        <v>45879</v>
      </c>
      <c r="AQ3" s="113">
        <f>'BAR BB| Open rates'!AM3</f>
        <v>45884</v>
      </c>
      <c r="AR3" s="113">
        <f>'BAR BB| Open rates'!AN3</f>
        <v>45886</v>
      </c>
      <c r="AS3" s="113">
        <f>'BAR BB| Open rates'!AO3</f>
        <v>45891</v>
      </c>
      <c r="AT3" s="113">
        <f>'BAR BB| Open rates'!AP3</f>
        <v>45893</v>
      </c>
      <c r="AU3" s="113">
        <f>'BAR BB| Open rates'!AQ3</f>
        <v>45901</v>
      </c>
      <c r="AV3" s="113">
        <f>'BAR BB| Open rates'!AR3</f>
        <v>45905</v>
      </c>
      <c r="AW3" s="113">
        <f>'BAR BB| Open rates'!AS3</f>
        <v>45907</v>
      </c>
      <c r="AX3" s="113">
        <f>'BAR BB| Open rates'!AT3</f>
        <v>45912</v>
      </c>
      <c r="AY3" s="113">
        <f>'BAR BB| Open rates'!AU3</f>
        <v>45914</v>
      </c>
      <c r="AZ3" s="113">
        <f>'BAR BB| Open rates'!AV3</f>
        <v>45919</v>
      </c>
      <c r="BA3" s="113">
        <f>'BAR BB| Open rates'!AW3</f>
        <v>45921</v>
      </c>
      <c r="BB3" s="113">
        <f>'BAR BB| Open rates'!AX3</f>
        <v>45926</v>
      </c>
      <c r="BC3" s="113">
        <f>'BAR BB| Open rates'!AY3</f>
        <v>45928</v>
      </c>
    </row>
    <row r="4" spans="1:55" s="33" customFormat="1" ht="26.25" customHeight="1" x14ac:dyDescent="0.2">
      <c r="A4" s="104"/>
      <c r="B4" s="115" t="e">
        <f>'BAR BB| Open rates'!#REF!</f>
        <v>#REF!</v>
      </c>
      <c r="C4" s="115" t="e">
        <f>'BAR BB| Open rates'!#REF!</f>
        <v>#REF!</v>
      </c>
      <c r="D4" s="115" t="e">
        <f>'BAR BB| Open rates'!#REF!</f>
        <v>#REF!</v>
      </c>
      <c r="E4" s="115" t="e">
        <f>'BAR BB| Open rates'!#REF!</f>
        <v>#REF!</v>
      </c>
      <c r="F4" s="115">
        <f>'BAR BB| Open rates'!B4</f>
        <v>45772</v>
      </c>
      <c r="G4" s="115">
        <f>'BAR BB| Open rates'!C4</f>
        <v>45773</v>
      </c>
      <c r="H4" s="115">
        <f>'BAR BB| Open rates'!D4</f>
        <v>45777</v>
      </c>
      <c r="I4" s="115">
        <f>'BAR BB| Open rates'!E4</f>
        <v>45780</v>
      </c>
      <c r="J4" s="115">
        <f>'BAR BB| Open rates'!F4</f>
        <v>45781</v>
      </c>
      <c r="K4" s="115">
        <f>'BAR BB| Open rates'!G4</f>
        <v>45784</v>
      </c>
      <c r="L4" s="115">
        <f>'BAR BB| Open rates'!H4</f>
        <v>45786</v>
      </c>
      <c r="M4" s="115">
        <f>'BAR BB| Open rates'!I4</f>
        <v>45787</v>
      </c>
      <c r="N4" s="115">
        <f>'BAR BB| Open rates'!J4</f>
        <v>45792</v>
      </c>
      <c r="O4" s="115">
        <f>'BAR BB| Open rates'!K4</f>
        <v>45794</v>
      </c>
      <c r="P4" s="115">
        <f>'BAR BB| Open rates'!L4</f>
        <v>45798</v>
      </c>
      <c r="Q4" s="115">
        <f>'BAR BB| Open rates'!M4</f>
        <v>45801</v>
      </c>
      <c r="R4" s="115">
        <f>'BAR BB| Open rates'!N4</f>
        <v>45806</v>
      </c>
      <c r="S4" s="115">
        <f>'BAR BB| Open rates'!O4</f>
        <v>45808</v>
      </c>
      <c r="T4" s="115">
        <f>'BAR BB| Open rates'!P4</f>
        <v>45809</v>
      </c>
      <c r="U4" s="115">
        <f>'BAR BB| Open rates'!Q4</f>
        <v>45815</v>
      </c>
      <c r="V4" s="115">
        <f>'BAR BB| Open rates'!R4</f>
        <v>45820</v>
      </c>
      <c r="W4" s="115">
        <f>'BAR BB| Open rates'!S4</f>
        <v>45822</v>
      </c>
      <c r="X4" s="115">
        <f>'BAR BB| Open rates'!T4</f>
        <v>45827</v>
      </c>
      <c r="Y4" s="115">
        <f>'BAR BB| Open rates'!U4</f>
        <v>45830</v>
      </c>
      <c r="Z4" s="115">
        <f>'BAR BB| Open rates'!V4</f>
        <v>45831</v>
      </c>
      <c r="AA4" s="115">
        <f>'BAR BB| Open rates'!W4</f>
        <v>45834</v>
      </c>
      <c r="AB4" s="115">
        <f>'BAR BB| Open rates'!X4</f>
        <v>45835</v>
      </c>
      <c r="AC4" s="115">
        <f>'BAR BB| Open rates'!Y4</f>
        <v>45836</v>
      </c>
      <c r="AD4" s="115">
        <f>'BAR BB| Open rates'!Z4</f>
        <v>45838</v>
      </c>
      <c r="AE4" s="115">
        <f>'BAR BB| Open rates'!AA4</f>
        <v>45841</v>
      </c>
      <c r="AF4" s="115">
        <f>'BAR BB| Open rates'!AB4</f>
        <v>45843</v>
      </c>
      <c r="AG4" s="115">
        <f>'BAR BB| Open rates'!AC4</f>
        <v>45848</v>
      </c>
      <c r="AH4" s="115">
        <f>'BAR BB| Open rates'!AD4</f>
        <v>45850</v>
      </c>
      <c r="AI4" s="115">
        <f>'BAR BB| Open rates'!AE4</f>
        <v>45855</v>
      </c>
      <c r="AJ4" s="115">
        <f>'BAR BB| Open rates'!AF4</f>
        <v>45857</v>
      </c>
      <c r="AK4" s="115">
        <f>'BAR BB| Open rates'!AG4</f>
        <v>45862</v>
      </c>
      <c r="AL4" s="115">
        <f>'BAR BB| Open rates'!AH4</f>
        <v>45864</v>
      </c>
      <c r="AM4" s="115">
        <f>'BAR BB| Open rates'!AI4</f>
        <v>45869</v>
      </c>
      <c r="AN4" s="115">
        <f>'BAR BB| Open rates'!AJ4</f>
        <v>45872</v>
      </c>
      <c r="AO4" s="115">
        <f>'BAR BB| Open rates'!AK4</f>
        <v>45878</v>
      </c>
      <c r="AP4" s="115">
        <f>'BAR BB| Open rates'!AL4</f>
        <v>45883</v>
      </c>
      <c r="AQ4" s="115">
        <f>'BAR BB| Open rates'!AM4</f>
        <v>45885</v>
      </c>
      <c r="AR4" s="115">
        <f>'BAR BB| Open rates'!AN4</f>
        <v>45890</v>
      </c>
      <c r="AS4" s="115">
        <f>'BAR BB| Open rates'!AO4</f>
        <v>45892</v>
      </c>
      <c r="AT4" s="115">
        <f>'BAR BB| Open rates'!AP4</f>
        <v>45900</v>
      </c>
      <c r="AU4" s="115">
        <f>'BAR BB| Open rates'!AQ4</f>
        <v>45904</v>
      </c>
      <c r="AV4" s="115">
        <f>'BAR BB| Open rates'!AR4</f>
        <v>45906</v>
      </c>
      <c r="AW4" s="115">
        <f>'BAR BB| Open rates'!AS4</f>
        <v>45911</v>
      </c>
      <c r="AX4" s="115">
        <f>'BAR BB| Open rates'!AT4</f>
        <v>45913</v>
      </c>
      <c r="AY4" s="115">
        <f>'BAR BB| Open rates'!AU4</f>
        <v>45918</v>
      </c>
      <c r="AZ4" s="115">
        <f>'BAR BB| Open rates'!AV4</f>
        <v>45920</v>
      </c>
      <c r="BA4" s="115">
        <f>'BAR BB| Open rates'!AW4</f>
        <v>45925</v>
      </c>
      <c r="BB4" s="115">
        <f>'BAR BB| Open rates'!AX4</f>
        <v>45927</v>
      </c>
      <c r="BC4" s="115">
        <f>'BAR BB| Open rates'!AY4</f>
        <v>45930</v>
      </c>
    </row>
    <row r="5" spans="1:55" s="36" customFormat="1" ht="12" customHeight="1" x14ac:dyDescent="0.2">
      <c r="A5" s="184" t="s">
        <v>63</v>
      </c>
    </row>
    <row r="6" spans="1:55" s="36" customFormat="1" ht="12" customHeight="1" x14ac:dyDescent="0.2">
      <c r="A6" s="183">
        <v>1</v>
      </c>
      <c r="B6" s="57" t="e">
        <f>'BAR BB| Open rates'!#REF!*0.85*0.9</f>
        <v>#REF!</v>
      </c>
      <c r="C6" s="57" t="e">
        <f>'BAR BB| Open rates'!#REF!*0.85*0.9</f>
        <v>#REF!</v>
      </c>
      <c r="D6" s="57" t="e">
        <f>'BAR BB| Open rates'!#REF!*0.85*0.9</f>
        <v>#REF!</v>
      </c>
      <c r="E6" s="57" t="e">
        <f>'BAR BB| Open rates'!#REF!*0.85*0.9</f>
        <v>#REF!</v>
      </c>
      <c r="F6" s="57">
        <f>'BAR BB| Open rates'!B6*0.85*0.9</f>
        <v>9103.5</v>
      </c>
      <c r="G6" s="57">
        <f>'BAR BB| Open rates'!C6*0.85*0.9</f>
        <v>9103.5</v>
      </c>
      <c r="H6" s="57">
        <f>'BAR BB| Open rates'!D6*0.85*0.9</f>
        <v>9103.5</v>
      </c>
      <c r="I6" s="57">
        <f>'BAR BB| Open rates'!E6*0.85*0.9</f>
        <v>22797</v>
      </c>
      <c r="J6" s="57">
        <f>'BAR BB| Open rates'!F6*0.85*0.9</f>
        <v>16677</v>
      </c>
      <c r="K6" s="57">
        <f>'BAR BB| Open rates'!G6*0.85*0.9</f>
        <v>14382</v>
      </c>
      <c r="L6" s="57">
        <f>'BAR BB| Open rates'!H6*0.85*0.9</f>
        <v>16677</v>
      </c>
      <c r="M6" s="57">
        <f>'BAR BB| Open rates'!I6*0.85*0.9</f>
        <v>14382</v>
      </c>
      <c r="N6" s="57">
        <f>'BAR BB| Open rates'!J6*0.85*0.9</f>
        <v>11398.5</v>
      </c>
      <c r="O6" s="57">
        <f>'BAR BB| Open rates'!K6*0.85*0.9</f>
        <v>11398.5</v>
      </c>
      <c r="P6" s="57">
        <f>'BAR BB| Open rates'!L6*0.85*0.9</f>
        <v>11398.5</v>
      </c>
      <c r="Q6" s="57">
        <f>'BAR BB| Open rates'!M6*0.85*0.9</f>
        <v>14382</v>
      </c>
      <c r="R6" s="57">
        <f>'BAR BB| Open rates'!N6*0.85*0.9</f>
        <v>12699</v>
      </c>
      <c r="S6" s="57">
        <f>'BAR BB| Open rates'!O6*0.85*0.9</f>
        <v>14382</v>
      </c>
      <c r="T6" s="57">
        <f>'BAR BB| Open rates'!P6*0.85*0.9</f>
        <v>14382</v>
      </c>
      <c r="U6" s="57">
        <f>'BAR BB| Open rates'!Q6*0.85*0.9</f>
        <v>15912</v>
      </c>
      <c r="V6" s="57">
        <f>'BAR BB| Open rates'!R6*0.85*0.9</f>
        <v>14382</v>
      </c>
      <c r="W6" s="57">
        <f>'BAR BB| Open rates'!S6*0.85*0.9</f>
        <v>15912</v>
      </c>
      <c r="X6" s="57">
        <f>'BAR BB| Open rates'!T6*0.85*0.9</f>
        <v>14382</v>
      </c>
      <c r="Y6" s="57">
        <f>'BAR BB| Open rates'!U6*0.85*0.9</f>
        <v>12699</v>
      </c>
      <c r="Z6" s="57">
        <f>'BAR BB| Open rates'!V6*0.85*0.9</f>
        <v>31135.5</v>
      </c>
      <c r="AA6" s="57">
        <f>'BAR BB| Open rates'!W6*0.85*0.9</f>
        <v>36490.5</v>
      </c>
      <c r="AB6" s="57">
        <f>'BAR BB| Open rates'!X6*0.85*0.9</f>
        <v>31135.5</v>
      </c>
      <c r="AC6" s="57">
        <f>'BAR BB| Open rates'!Y6*0.85*0.9</f>
        <v>12699</v>
      </c>
      <c r="AD6" s="57">
        <f>'BAR BB| Open rates'!Z6*0.85*0.9</f>
        <v>12699</v>
      </c>
      <c r="AE6" s="57">
        <f>'BAR BB| Open rates'!AA6*0.85*0.9</f>
        <v>21267</v>
      </c>
      <c r="AF6" s="57">
        <f>'BAR BB| Open rates'!AB6*0.85*0.9</f>
        <v>24327</v>
      </c>
      <c r="AG6" s="57">
        <f>'BAR BB| Open rates'!AC6*0.85*0.9</f>
        <v>21267</v>
      </c>
      <c r="AH6" s="57">
        <f>'BAR BB| Open rates'!AD6*0.85*0.9</f>
        <v>24327</v>
      </c>
      <c r="AI6" s="57">
        <f>'BAR BB| Open rates'!AE6*0.85*0.9</f>
        <v>21267</v>
      </c>
      <c r="AJ6" s="57">
        <f>'BAR BB| Open rates'!AF6*0.85*0.9</f>
        <v>24327</v>
      </c>
      <c r="AK6" s="57">
        <f>'BAR BB| Open rates'!AG6*0.85*0.9</f>
        <v>21267</v>
      </c>
      <c r="AL6" s="57">
        <f>'BAR BB| Open rates'!AH6*0.85*0.9</f>
        <v>24327</v>
      </c>
      <c r="AM6" s="57">
        <f>'BAR BB| Open rates'!AI6*0.85*0.9</f>
        <v>21267</v>
      </c>
      <c r="AN6" s="57">
        <f>'BAR BB| Open rates'!AJ6*0.85*0.9</f>
        <v>22797</v>
      </c>
      <c r="AO6" s="57">
        <f>'BAR BB| Open rates'!AK6*0.85*0.9</f>
        <v>22797</v>
      </c>
      <c r="AP6" s="57">
        <f>'BAR BB| Open rates'!AL6*0.85*0.9</f>
        <v>19737</v>
      </c>
      <c r="AQ6" s="57">
        <f>'BAR BB| Open rates'!AM6*0.85*0.9</f>
        <v>22797</v>
      </c>
      <c r="AR6" s="57">
        <f>'BAR BB| Open rates'!AN6*0.85*0.9</f>
        <v>19737</v>
      </c>
      <c r="AS6" s="57">
        <f>'BAR BB| Open rates'!AO6*0.85*0.9</f>
        <v>22797</v>
      </c>
      <c r="AT6" s="57">
        <f>'BAR BB| Open rates'!AP6*0.85*0.9</f>
        <v>19737</v>
      </c>
      <c r="AU6" s="57">
        <f>'BAR BB| Open rates'!AQ6*0.85*0.9</f>
        <v>14382</v>
      </c>
      <c r="AV6" s="57">
        <f>'BAR BB| Open rates'!AR6*0.85*0.9</f>
        <v>15912</v>
      </c>
      <c r="AW6" s="57">
        <f>'BAR BB| Open rates'!AS6*0.85*0.9</f>
        <v>14382</v>
      </c>
      <c r="AX6" s="57">
        <f>'BAR BB| Open rates'!AT6*0.85*0.9</f>
        <v>15912</v>
      </c>
      <c r="AY6" s="57">
        <f>'BAR BB| Open rates'!AU6*0.85*0.9</f>
        <v>14382</v>
      </c>
      <c r="AZ6" s="57">
        <f>'BAR BB| Open rates'!AV6*0.85*0.9</f>
        <v>15912</v>
      </c>
      <c r="BA6" s="57">
        <f>'BAR BB| Open rates'!AW6*0.85*0.9</f>
        <v>14382</v>
      </c>
      <c r="BB6" s="57">
        <f>'BAR BB| Open rates'!AX6*0.85*0.9</f>
        <v>15912</v>
      </c>
      <c r="BC6" s="57">
        <f>'BAR BB| Open rates'!AY6*0.85*0.9</f>
        <v>14382</v>
      </c>
    </row>
    <row r="7" spans="1:55" s="36" customFormat="1" ht="12" customHeight="1" x14ac:dyDescent="0.2">
      <c r="A7" s="183">
        <v>2</v>
      </c>
      <c r="B7" s="57" t="e">
        <f>'BAR BB| Open rates'!#REF!*0.85*0.9</f>
        <v>#REF!</v>
      </c>
      <c r="C7" s="57" t="e">
        <f>'BAR BB| Open rates'!#REF!*0.85*0.9</f>
        <v>#REF!</v>
      </c>
      <c r="D7" s="57" t="e">
        <f>'BAR BB| Open rates'!#REF!*0.85*0.9</f>
        <v>#REF!</v>
      </c>
      <c r="E7" s="57" t="e">
        <f>'BAR BB| Open rates'!#REF!*0.85*0.9</f>
        <v>#REF!</v>
      </c>
      <c r="F7" s="57">
        <f>'BAR BB| Open rates'!B7*0.85*0.9</f>
        <v>11016</v>
      </c>
      <c r="G7" s="57">
        <f>'BAR BB| Open rates'!C7*0.85*0.9</f>
        <v>11016</v>
      </c>
      <c r="H7" s="57">
        <f>'BAR BB| Open rates'!D7*0.85*0.9</f>
        <v>11016</v>
      </c>
      <c r="I7" s="57">
        <f>'BAR BB| Open rates'!E7*0.85*0.9</f>
        <v>24709.5</v>
      </c>
      <c r="J7" s="57">
        <f>'BAR BB| Open rates'!F7*0.85*0.9</f>
        <v>18589.5</v>
      </c>
      <c r="K7" s="57">
        <f>'BAR BB| Open rates'!G7*0.85*0.9</f>
        <v>16294.5</v>
      </c>
      <c r="L7" s="57">
        <f>'BAR BB| Open rates'!H7*0.85*0.9</f>
        <v>18589.5</v>
      </c>
      <c r="M7" s="57">
        <f>'BAR BB| Open rates'!I7*0.85*0.9</f>
        <v>16294.5</v>
      </c>
      <c r="N7" s="57">
        <f>'BAR BB| Open rates'!J7*0.85*0.9</f>
        <v>13311</v>
      </c>
      <c r="O7" s="57">
        <f>'BAR BB| Open rates'!K7*0.85*0.9</f>
        <v>13311</v>
      </c>
      <c r="P7" s="57">
        <f>'BAR BB| Open rates'!L7*0.85*0.9</f>
        <v>13311</v>
      </c>
      <c r="Q7" s="57">
        <f>'BAR BB| Open rates'!M7*0.85*0.9</f>
        <v>16294.5</v>
      </c>
      <c r="R7" s="57">
        <f>'BAR BB| Open rates'!N7*0.85*0.9</f>
        <v>14611.5</v>
      </c>
      <c r="S7" s="57">
        <f>'BAR BB| Open rates'!O7*0.85*0.9</f>
        <v>16294.5</v>
      </c>
      <c r="T7" s="57">
        <f>'BAR BB| Open rates'!P7*0.85*0.9</f>
        <v>16294.5</v>
      </c>
      <c r="U7" s="57">
        <f>'BAR BB| Open rates'!Q7*0.85*0.9</f>
        <v>17824.5</v>
      </c>
      <c r="V7" s="57">
        <f>'BAR BB| Open rates'!R7*0.85*0.9</f>
        <v>16294.5</v>
      </c>
      <c r="W7" s="57">
        <f>'BAR BB| Open rates'!S7*0.85*0.9</f>
        <v>17824.5</v>
      </c>
      <c r="X7" s="57">
        <f>'BAR BB| Open rates'!T7*0.85*0.9</f>
        <v>16294.5</v>
      </c>
      <c r="Y7" s="57">
        <f>'BAR BB| Open rates'!U7*0.85*0.9</f>
        <v>14611.5</v>
      </c>
      <c r="Z7" s="57">
        <f>'BAR BB| Open rates'!V7*0.85*0.9</f>
        <v>33048</v>
      </c>
      <c r="AA7" s="57">
        <f>'BAR BB| Open rates'!W7*0.85*0.9</f>
        <v>38403</v>
      </c>
      <c r="AB7" s="57">
        <f>'BAR BB| Open rates'!X7*0.85*0.9</f>
        <v>33048</v>
      </c>
      <c r="AC7" s="57">
        <f>'BAR BB| Open rates'!Y7*0.85*0.9</f>
        <v>14611.5</v>
      </c>
      <c r="AD7" s="57">
        <f>'BAR BB| Open rates'!Z7*0.85*0.9</f>
        <v>14611.5</v>
      </c>
      <c r="AE7" s="57">
        <f>'BAR BB| Open rates'!AA7*0.85*0.9</f>
        <v>23179.5</v>
      </c>
      <c r="AF7" s="57">
        <f>'BAR BB| Open rates'!AB7*0.85*0.9</f>
        <v>26239.5</v>
      </c>
      <c r="AG7" s="57">
        <f>'BAR BB| Open rates'!AC7*0.85*0.9</f>
        <v>23179.5</v>
      </c>
      <c r="AH7" s="57">
        <f>'BAR BB| Open rates'!AD7*0.85*0.9</f>
        <v>26239.5</v>
      </c>
      <c r="AI7" s="57">
        <f>'BAR BB| Open rates'!AE7*0.85*0.9</f>
        <v>23179.5</v>
      </c>
      <c r="AJ7" s="57">
        <f>'BAR BB| Open rates'!AF7*0.85*0.9</f>
        <v>26239.5</v>
      </c>
      <c r="AK7" s="57">
        <f>'BAR BB| Open rates'!AG7*0.85*0.9</f>
        <v>23179.5</v>
      </c>
      <c r="AL7" s="57">
        <f>'BAR BB| Open rates'!AH7*0.85*0.9</f>
        <v>26239.5</v>
      </c>
      <c r="AM7" s="57">
        <f>'BAR BB| Open rates'!AI7*0.85*0.9</f>
        <v>23179.5</v>
      </c>
      <c r="AN7" s="57">
        <f>'BAR BB| Open rates'!AJ7*0.85*0.9</f>
        <v>24709.5</v>
      </c>
      <c r="AO7" s="57">
        <f>'BAR BB| Open rates'!AK7*0.85*0.9</f>
        <v>24709.5</v>
      </c>
      <c r="AP7" s="57">
        <f>'BAR BB| Open rates'!AL7*0.85*0.9</f>
        <v>21649.5</v>
      </c>
      <c r="AQ7" s="57">
        <f>'BAR BB| Open rates'!AM7*0.85*0.9</f>
        <v>24709.5</v>
      </c>
      <c r="AR7" s="57">
        <f>'BAR BB| Open rates'!AN7*0.85*0.9</f>
        <v>21649.5</v>
      </c>
      <c r="AS7" s="57">
        <f>'BAR BB| Open rates'!AO7*0.85*0.9</f>
        <v>24709.5</v>
      </c>
      <c r="AT7" s="57">
        <f>'BAR BB| Open rates'!AP7*0.85*0.9</f>
        <v>21649.5</v>
      </c>
      <c r="AU7" s="57">
        <f>'BAR BB| Open rates'!AQ7*0.85*0.9</f>
        <v>16294.5</v>
      </c>
      <c r="AV7" s="57">
        <f>'BAR BB| Open rates'!AR7*0.85*0.9</f>
        <v>17824.5</v>
      </c>
      <c r="AW7" s="57">
        <f>'BAR BB| Open rates'!AS7*0.85*0.9</f>
        <v>16294.5</v>
      </c>
      <c r="AX7" s="57">
        <f>'BAR BB| Open rates'!AT7*0.85*0.9</f>
        <v>17824.5</v>
      </c>
      <c r="AY7" s="57">
        <f>'BAR BB| Open rates'!AU7*0.85*0.9</f>
        <v>16294.5</v>
      </c>
      <c r="AZ7" s="57">
        <f>'BAR BB| Open rates'!AV7*0.85*0.9</f>
        <v>17824.5</v>
      </c>
      <c r="BA7" s="57">
        <f>'BAR BB| Open rates'!AW7*0.85*0.9</f>
        <v>16294.5</v>
      </c>
      <c r="BB7" s="57">
        <f>'BAR BB| Open rates'!AX7*0.85*0.9</f>
        <v>17824.5</v>
      </c>
      <c r="BC7" s="57">
        <f>'BAR BB| Open rates'!AY7*0.85*0.9</f>
        <v>16294.5</v>
      </c>
    </row>
    <row r="8" spans="1:55"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row>
    <row r="9" spans="1:55" s="36" customFormat="1" ht="12" customHeight="1" x14ac:dyDescent="0.2">
      <c r="A9" s="237">
        <v>1</v>
      </c>
      <c r="B9" s="57" t="e">
        <f>'BAR BB| Open rates'!#REF!*0.85*0.9</f>
        <v>#REF!</v>
      </c>
      <c r="C9" s="57" t="e">
        <f>'BAR BB| Open rates'!#REF!*0.85*0.9</f>
        <v>#REF!</v>
      </c>
      <c r="D9" s="57" t="e">
        <f>'BAR BB| Open rates'!#REF!*0.85*0.9</f>
        <v>#REF!</v>
      </c>
      <c r="E9" s="57" t="e">
        <f>'BAR BB| Open rates'!#REF!*0.85*0.9</f>
        <v>#REF!</v>
      </c>
      <c r="F9" s="57">
        <f>'BAR BB| Open rates'!B9*0.85*0.9</f>
        <v>11398.5</v>
      </c>
      <c r="G9" s="57">
        <f>'BAR BB| Open rates'!C9*0.85*0.9</f>
        <v>11398.5</v>
      </c>
      <c r="H9" s="57">
        <f>'BAR BB| Open rates'!D9*0.85*0.9</f>
        <v>11398.5</v>
      </c>
      <c r="I9" s="57">
        <f>'BAR BB| Open rates'!E9*0.85*0.9</f>
        <v>25092</v>
      </c>
      <c r="J9" s="57">
        <f>'BAR BB| Open rates'!F9*0.85*0.9</f>
        <v>18972</v>
      </c>
      <c r="K9" s="57">
        <f>'BAR BB| Open rates'!G9*0.85*0.9</f>
        <v>16677</v>
      </c>
      <c r="L9" s="57">
        <f>'BAR BB| Open rates'!H9*0.85*0.9</f>
        <v>18972</v>
      </c>
      <c r="M9" s="57">
        <f>'BAR BB| Open rates'!I9*0.85*0.9</f>
        <v>16677</v>
      </c>
      <c r="N9" s="57">
        <f>'BAR BB| Open rates'!J9*0.85*0.9</f>
        <v>13693.5</v>
      </c>
      <c r="O9" s="57">
        <f>'BAR BB| Open rates'!K9*0.85*0.9</f>
        <v>13693.5</v>
      </c>
      <c r="P9" s="57">
        <f>'BAR BB| Open rates'!L9*0.85*0.9</f>
        <v>13693.5</v>
      </c>
      <c r="Q9" s="57">
        <f>'BAR BB| Open rates'!M9*0.85*0.9</f>
        <v>16677</v>
      </c>
      <c r="R9" s="57">
        <f>'BAR BB| Open rates'!N9*0.85*0.9</f>
        <v>14994</v>
      </c>
      <c r="S9" s="57">
        <f>'BAR BB| Open rates'!O9*0.85*0.9</f>
        <v>16677</v>
      </c>
      <c r="T9" s="57">
        <f>'BAR BB| Open rates'!P9*0.85*0.9</f>
        <v>16677</v>
      </c>
      <c r="U9" s="57">
        <f>'BAR BB| Open rates'!Q9*0.85*0.9</f>
        <v>18207</v>
      </c>
      <c r="V9" s="57">
        <f>'BAR BB| Open rates'!R9*0.85*0.9</f>
        <v>16677</v>
      </c>
      <c r="W9" s="57">
        <f>'BAR BB| Open rates'!S9*0.85*0.9</f>
        <v>18207</v>
      </c>
      <c r="X9" s="57">
        <f>'BAR BB| Open rates'!T9*0.85*0.9</f>
        <v>16677</v>
      </c>
      <c r="Y9" s="57">
        <f>'BAR BB| Open rates'!U9*0.85*0.9</f>
        <v>14994</v>
      </c>
      <c r="Z9" s="57">
        <f>'BAR BB| Open rates'!V9*0.85*0.9</f>
        <v>33430.5</v>
      </c>
      <c r="AA9" s="57">
        <f>'BAR BB| Open rates'!W9*0.85*0.9</f>
        <v>38785.5</v>
      </c>
      <c r="AB9" s="57">
        <f>'BAR BB| Open rates'!X9*0.85*0.9</f>
        <v>33430.5</v>
      </c>
      <c r="AC9" s="57">
        <f>'BAR BB| Open rates'!Y9*0.85*0.9</f>
        <v>14994</v>
      </c>
      <c r="AD9" s="57">
        <f>'BAR BB| Open rates'!Z9*0.85*0.9</f>
        <v>14994</v>
      </c>
      <c r="AE9" s="57">
        <f>'BAR BB| Open rates'!AA9*0.85*0.9</f>
        <v>23562</v>
      </c>
      <c r="AF9" s="57">
        <f>'BAR BB| Open rates'!AB9*0.85*0.9</f>
        <v>26622</v>
      </c>
      <c r="AG9" s="57">
        <f>'BAR BB| Open rates'!AC9*0.85*0.9</f>
        <v>23562</v>
      </c>
      <c r="AH9" s="57">
        <f>'BAR BB| Open rates'!AD9*0.85*0.9</f>
        <v>26622</v>
      </c>
      <c r="AI9" s="57">
        <f>'BAR BB| Open rates'!AE9*0.85*0.9</f>
        <v>23562</v>
      </c>
      <c r="AJ9" s="57">
        <f>'BAR BB| Open rates'!AF9*0.85*0.9</f>
        <v>26622</v>
      </c>
      <c r="AK9" s="57">
        <f>'BAR BB| Open rates'!AG9*0.85*0.9</f>
        <v>23562</v>
      </c>
      <c r="AL9" s="57">
        <f>'BAR BB| Open rates'!AH9*0.85*0.9</f>
        <v>26622</v>
      </c>
      <c r="AM9" s="57">
        <f>'BAR BB| Open rates'!AI9*0.85*0.9</f>
        <v>23562</v>
      </c>
      <c r="AN9" s="57">
        <f>'BAR BB| Open rates'!AJ9*0.85*0.9</f>
        <v>25092</v>
      </c>
      <c r="AO9" s="57">
        <f>'BAR BB| Open rates'!AK9*0.85*0.9</f>
        <v>25092</v>
      </c>
      <c r="AP9" s="57">
        <f>'BAR BB| Open rates'!AL9*0.85*0.9</f>
        <v>22032</v>
      </c>
      <c r="AQ9" s="57">
        <f>'BAR BB| Open rates'!AM9*0.85*0.9</f>
        <v>25092</v>
      </c>
      <c r="AR9" s="57">
        <f>'BAR BB| Open rates'!AN9*0.85*0.9</f>
        <v>22032</v>
      </c>
      <c r="AS9" s="57">
        <f>'BAR BB| Open rates'!AO9*0.85*0.9</f>
        <v>25092</v>
      </c>
      <c r="AT9" s="57">
        <f>'BAR BB| Open rates'!AP9*0.85*0.9</f>
        <v>22032</v>
      </c>
      <c r="AU9" s="57">
        <f>'BAR BB| Open rates'!AQ9*0.85*0.9</f>
        <v>16677</v>
      </c>
      <c r="AV9" s="57">
        <f>'BAR BB| Open rates'!AR9*0.85*0.9</f>
        <v>18207</v>
      </c>
      <c r="AW9" s="57">
        <f>'BAR BB| Open rates'!AS9*0.85*0.9</f>
        <v>16677</v>
      </c>
      <c r="AX9" s="57">
        <f>'BAR BB| Open rates'!AT9*0.85*0.9</f>
        <v>18207</v>
      </c>
      <c r="AY9" s="57">
        <f>'BAR BB| Open rates'!AU9*0.85*0.9</f>
        <v>16677</v>
      </c>
      <c r="AZ9" s="57">
        <f>'BAR BB| Open rates'!AV9*0.85*0.9</f>
        <v>18207</v>
      </c>
      <c r="BA9" s="57">
        <f>'BAR BB| Open rates'!AW9*0.85*0.9</f>
        <v>16677</v>
      </c>
      <c r="BB9" s="57">
        <f>'BAR BB| Open rates'!AX9*0.85*0.9</f>
        <v>18207</v>
      </c>
      <c r="BC9" s="57">
        <f>'BAR BB| Open rates'!AY9*0.85*0.9</f>
        <v>16677</v>
      </c>
    </row>
    <row r="10" spans="1:55" s="36" customFormat="1" ht="12" customHeight="1" x14ac:dyDescent="0.2">
      <c r="A10" s="237">
        <v>2</v>
      </c>
      <c r="B10" s="57" t="e">
        <f>'BAR BB| Open rates'!#REF!*0.85*0.9</f>
        <v>#REF!</v>
      </c>
      <c r="C10" s="57" t="e">
        <f>'BAR BB| Open rates'!#REF!*0.85*0.9</f>
        <v>#REF!</v>
      </c>
      <c r="D10" s="57" t="e">
        <f>'BAR BB| Open rates'!#REF!*0.85*0.9</f>
        <v>#REF!</v>
      </c>
      <c r="E10" s="57" t="e">
        <f>'BAR BB| Open rates'!#REF!*0.85*0.9</f>
        <v>#REF!</v>
      </c>
      <c r="F10" s="57">
        <f>'BAR BB| Open rates'!B10*0.85*0.9</f>
        <v>13311</v>
      </c>
      <c r="G10" s="57">
        <f>'BAR BB| Open rates'!C10*0.85*0.9</f>
        <v>13311</v>
      </c>
      <c r="H10" s="57">
        <f>'BAR BB| Open rates'!D10*0.85*0.9</f>
        <v>13311</v>
      </c>
      <c r="I10" s="57">
        <f>'BAR BB| Open rates'!E10*0.85*0.9</f>
        <v>27004.5</v>
      </c>
      <c r="J10" s="57">
        <f>'BAR BB| Open rates'!F10*0.85*0.9</f>
        <v>20884.5</v>
      </c>
      <c r="K10" s="57">
        <f>'BAR BB| Open rates'!G10*0.85*0.9</f>
        <v>18589.5</v>
      </c>
      <c r="L10" s="57">
        <f>'BAR BB| Open rates'!H10*0.85*0.9</f>
        <v>20884.5</v>
      </c>
      <c r="M10" s="57">
        <f>'BAR BB| Open rates'!I10*0.85*0.9</f>
        <v>18589.5</v>
      </c>
      <c r="N10" s="57">
        <f>'BAR BB| Open rates'!J10*0.85*0.9</f>
        <v>15606</v>
      </c>
      <c r="O10" s="57">
        <f>'BAR BB| Open rates'!K10*0.85*0.9</f>
        <v>15606</v>
      </c>
      <c r="P10" s="57">
        <f>'BAR BB| Open rates'!L10*0.85*0.9</f>
        <v>15606</v>
      </c>
      <c r="Q10" s="57">
        <f>'BAR BB| Open rates'!M10*0.85*0.9</f>
        <v>18589.5</v>
      </c>
      <c r="R10" s="57">
        <f>'BAR BB| Open rates'!N10*0.85*0.9</f>
        <v>16906.5</v>
      </c>
      <c r="S10" s="57">
        <f>'BAR BB| Open rates'!O10*0.85*0.9</f>
        <v>18589.5</v>
      </c>
      <c r="T10" s="57">
        <f>'BAR BB| Open rates'!P10*0.85*0.9</f>
        <v>18589.5</v>
      </c>
      <c r="U10" s="57">
        <f>'BAR BB| Open rates'!Q10*0.85*0.9</f>
        <v>20119.5</v>
      </c>
      <c r="V10" s="57">
        <f>'BAR BB| Open rates'!R10*0.85*0.9</f>
        <v>18589.5</v>
      </c>
      <c r="W10" s="57">
        <f>'BAR BB| Open rates'!S10*0.85*0.9</f>
        <v>20119.5</v>
      </c>
      <c r="X10" s="57">
        <f>'BAR BB| Open rates'!T10*0.85*0.9</f>
        <v>18589.5</v>
      </c>
      <c r="Y10" s="57">
        <f>'BAR BB| Open rates'!U10*0.85*0.9</f>
        <v>16906.5</v>
      </c>
      <c r="Z10" s="57">
        <f>'BAR BB| Open rates'!V10*0.85*0.9</f>
        <v>35343</v>
      </c>
      <c r="AA10" s="57">
        <f>'BAR BB| Open rates'!W10*0.85*0.9</f>
        <v>40698</v>
      </c>
      <c r="AB10" s="57">
        <f>'BAR BB| Open rates'!X10*0.85*0.9</f>
        <v>35343</v>
      </c>
      <c r="AC10" s="57">
        <f>'BAR BB| Open rates'!Y10*0.85*0.9</f>
        <v>16906.5</v>
      </c>
      <c r="AD10" s="57">
        <f>'BAR BB| Open rates'!Z10*0.85*0.9</f>
        <v>16906.5</v>
      </c>
      <c r="AE10" s="57">
        <f>'BAR BB| Open rates'!AA10*0.85*0.9</f>
        <v>25474.5</v>
      </c>
      <c r="AF10" s="57">
        <f>'BAR BB| Open rates'!AB10*0.85*0.9</f>
        <v>28534.5</v>
      </c>
      <c r="AG10" s="57">
        <f>'BAR BB| Open rates'!AC10*0.85*0.9</f>
        <v>25474.5</v>
      </c>
      <c r="AH10" s="57">
        <f>'BAR BB| Open rates'!AD10*0.85*0.9</f>
        <v>28534.5</v>
      </c>
      <c r="AI10" s="57">
        <f>'BAR BB| Open rates'!AE10*0.85*0.9</f>
        <v>25474.5</v>
      </c>
      <c r="AJ10" s="57">
        <f>'BAR BB| Open rates'!AF10*0.85*0.9</f>
        <v>28534.5</v>
      </c>
      <c r="AK10" s="57">
        <f>'BAR BB| Open rates'!AG10*0.85*0.9</f>
        <v>25474.5</v>
      </c>
      <c r="AL10" s="57">
        <f>'BAR BB| Open rates'!AH10*0.85*0.9</f>
        <v>28534.5</v>
      </c>
      <c r="AM10" s="57">
        <f>'BAR BB| Open rates'!AI10*0.85*0.9</f>
        <v>25474.5</v>
      </c>
      <c r="AN10" s="57">
        <f>'BAR BB| Open rates'!AJ10*0.85*0.9</f>
        <v>27004.5</v>
      </c>
      <c r="AO10" s="57">
        <f>'BAR BB| Open rates'!AK10*0.85*0.9</f>
        <v>27004.5</v>
      </c>
      <c r="AP10" s="57">
        <f>'BAR BB| Open rates'!AL10*0.85*0.9</f>
        <v>23944.5</v>
      </c>
      <c r="AQ10" s="57">
        <f>'BAR BB| Open rates'!AM10*0.85*0.9</f>
        <v>27004.5</v>
      </c>
      <c r="AR10" s="57">
        <f>'BAR BB| Open rates'!AN10*0.85*0.9</f>
        <v>23944.5</v>
      </c>
      <c r="AS10" s="57">
        <f>'BAR BB| Open rates'!AO10*0.85*0.9</f>
        <v>27004.5</v>
      </c>
      <c r="AT10" s="57">
        <f>'BAR BB| Open rates'!AP10*0.85*0.9</f>
        <v>23944.5</v>
      </c>
      <c r="AU10" s="57">
        <f>'BAR BB| Open rates'!AQ10*0.85*0.9</f>
        <v>18589.5</v>
      </c>
      <c r="AV10" s="57">
        <f>'BAR BB| Open rates'!AR10*0.85*0.9</f>
        <v>20119.5</v>
      </c>
      <c r="AW10" s="57">
        <f>'BAR BB| Open rates'!AS10*0.85*0.9</f>
        <v>18589.5</v>
      </c>
      <c r="AX10" s="57">
        <f>'BAR BB| Open rates'!AT10*0.85*0.9</f>
        <v>20119.5</v>
      </c>
      <c r="AY10" s="57">
        <f>'BAR BB| Open rates'!AU10*0.85*0.9</f>
        <v>18589.5</v>
      </c>
      <c r="AZ10" s="57">
        <f>'BAR BB| Open rates'!AV10*0.85*0.9</f>
        <v>20119.5</v>
      </c>
      <c r="BA10" s="57">
        <f>'BAR BB| Open rates'!AW10*0.85*0.9</f>
        <v>18589.5</v>
      </c>
      <c r="BB10" s="57">
        <f>'BAR BB| Open rates'!AX10*0.85*0.9</f>
        <v>20119.5</v>
      </c>
      <c r="BC10" s="57">
        <f>'BAR BB| Open rates'!AY10*0.85*0.9</f>
        <v>18589.5</v>
      </c>
    </row>
    <row r="11" spans="1:55"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row>
    <row r="12" spans="1:55" s="36" customFormat="1" ht="12" customHeight="1" x14ac:dyDescent="0.2">
      <c r="A12" s="237">
        <v>1</v>
      </c>
      <c r="B12" s="57" t="e">
        <f>'BAR BB| Open rates'!#REF!*0.85*0.9</f>
        <v>#REF!</v>
      </c>
      <c r="C12" s="57" t="e">
        <f>'BAR BB| Open rates'!#REF!*0.85*0.9</f>
        <v>#REF!</v>
      </c>
      <c r="D12" s="57" t="e">
        <f>'BAR BB| Open rates'!#REF!*0.85*0.9</f>
        <v>#REF!</v>
      </c>
      <c r="E12" s="57" t="e">
        <f>'BAR BB| Open rates'!#REF!*0.85*0.9</f>
        <v>#REF!</v>
      </c>
      <c r="F12" s="57">
        <f>'BAR BB| Open rates'!B12*0.85*0.9</f>
        <v>14382</v>
      </c>
      <c r="G12" s="57">
        <f>'BAR BB| Open rates'!C12*0.85*0.9</f>
        <v>14382</v>
      </c>
      <c r="H12" s="57">
        <f>'BAR BB| Open rates'!D12*0.85*0.9</f>
        <v>14382</v>
      </c>
      <c r="I12" s="57">
        <f>'BAR BB| Open rates'!E12*0.85*0.9</f>
        <v>28075.5</v>
      </c>
      <c r="J12" s="57">
        <f>'BAR BB| Open rates'!F12*0.85*0.9</f>
        <v>21955.5</v>
      </c>
      <c r="K12" s="57">
        <f>'BAR BB| Open rates'!G12*0.85*0.9</f>
        <v>19660.5</v>
      </c>
      <c r="L12" s="57">
        <f>'BAR BB| Open rates'!H12*0.85*0.9</f>
        <v>21955.5</v>
      </c>
      <c r="M12" s="57">
        <f>'BAR BB| Open rates'!I12*0.85*0.9</f>
        <v>19660.5</v>
      </c>
      <c r="N12" s="57">
        <f>'BAR BB| Open rates'!J12*0.85*0.9</f>
        <v>16677</v>
      </c>
      <c r="O12" s="57">
        <f>'BAR BB| Open rates'!K12*0.85*0.9</f>
        <v>16677</v>
      </c>
      <c r="P12" s="57">
        <f>'BAR BB| Open rates'!L12*0.85*0.9</f>
        <v>16677</v>
      </c>
      <c r="Q12" s="57">
        <f>'BAR BB| Open rates'!M12*0.85*0.9</f>
        <v>19660.5</v>
      </c>
      <c r="R12" s="57">
        <f>'BAR BB| Open rates'!N12*0.85*0.9</f>
        <v>17977.5</v>
      </c>
      <c r="S12" s="57">
        <f>'BAR BB| Open rates'!O12*0.85*0.9</f>
        <v>19660.5</v>
      </c>
      <c r="T12" s="57">
        <f>'BAR BB| Open rates'!P12*0.85*0.9</f>
        <v>19660.5</v>
      </c>
      <c r="U12" s="57">
        <f>'BAR BB| Open rates'!Q12*0.85*0.9</f>
        <v>21190.5</v>
      </c>
      <c r="V12" s="57">
        <f>'BAR BB| Open rates'!R12*0.85*0.9</f>
        <v>19660.5</v>
      </c>
      <c r="W12" s="57">
        <f>'BAR BB| Open rates'!S12*0.85*0.9</f>
        <v>21190.5</v>
      </c>
      <c r="X12" s="57">
        <f>'BAR BB| Open rates'!T12*0.85*0.9</f>
        <v>19660.5</v>
      </c>
      <c r="Y12" s="57">
        <f>'BAR BB| Open rates'!U12*0.85*0.9</f>
        <v>17977.5</v>
      </c>
      <c r="Z12" s="57">
        <f>'BAR BB| Open rates'!V12*0.85*0.9</f>
        <v>36414</v>
      </c>
      <c r="AA12" s="57">
        <f>'BAR BB| Open rates'!W12*0.85*0.9</f>
        <v>41769</v>
      </c>
      <c r="AB12" s="57">
        <f>'BAR BB| Open rates'!X12*0.85*0.9</f>
        <v>36414</v>
      </c>
      <c r="AC12" s="57">
        <f>'BAR BB| Open rates'!Y12*0.85*0.9</f>
        <v>17977.5</v>
      </c>
      <c r="AD12" s="57">
        <f>'BAR BB| Open rates'!Z12*0.85*0.9</f>
        <v>17977.5</v>
      </c>
      <c r="AE12" s="57">
        <f>'BAR BB| Open rates'!AA12*0.85*0.9</f>
        <v>26545.5</v>
      </c>
      <c r="AF12" s="57">
        <f>'BAR BB| Open rates'!AB12*0.85*0.9</f>
        <v>29605.5</v>
      </c>
      <c r="AG12" s="57">
        <f>'BAR BB| Open rates'!AC12*0.85*0.9</f>
        <v>26545.5</v>
      </c>
      <c r="AH12" s="57">
        <f>'BAR BB| Open rates'!AD12*0.85*0.9</f>
        <v>29605.5</v>
      </c>
      <c r="AI12" s="57">
        <f>'BAR BB| Open rates'!AE12*0.85*0.9</f>
        <v>26545.5</v>
      </c>
      <c r="AJ12" s="57">
        <f>'BAR BB| Open rates'!AF12*0.85*0.9</f>
        <v>29605.5</v>
      </c>
      <c r="AK12" s="57">
        <f>'BAR BB| Open rates'!AG12*0.85*0.9</f>
        <v>26545.5</v>
      </c>
      <c r="AL12" s="57">
        <f>'BAR BB| Open rates'!AH12*0.85*0.9</f>
        <v>29605.5</v>
      </c>
      <c r="AM12" s="57">
        <f>'BAR BB| Open rates'!AI12*0.85*0.9</f>
        <v>26545.5</v>
      </c>
      <c r="AN12" s="57">
        <f>'BAR BB| Open rates'!AJ12*0.85*0.9</f>
        <v>28075.5</v>
      </c>
      <c r="AO12" s="57">
        <f>'BAR BB| Open rates'!AK12*0.85*0.9</f>
        <v>28075.5</v>
      </c>
      <c r="AP12" s="57">
        <f>'BAR BB| Open rates'!AL12*0.85*0.9</f>
        <v>25015.5</v>
      </c>
      <c r="AQ12" s="57">
        <f>'BAR BB| Open rates'!AM12*0.85*0.9</f>
        <v>28075.5</v>
      </c>
      <c r="AR12" s="57">
        <f>'BAR BB| Open rates'!AN12*0.85*0.9</f>
        <v>25015.5</v>
      </c>
      <c r="AS12" s="57">
        <f>'BAR BB| Open rates'!AO12*0.85*0.9</f>
        <v>28075.5</v>
      </c>
      <c r="AT12" s="57">
        <f>'BAR BB| Open rates'!AP12*0.85*0.9</f>
        <v>25015.5</v>
      </c>
      <c r="AU12" s="57">
        <f>'BAR BB| Open rates'!AQ12*0.85*0.9</f>
        <v>19660.5</v>
      </c>
      <c r="AV12" s="57">
        <f>'BAR BB| Open rates'!AR12*0.85*0.9</f>
        <v>21190.5</v>
      </c>
      <c r="AW12" s="57">
        <f>'BAR BB| Open rates'!AS12*0.85*0.9</f>
        <v>19660.5</v>
      </c>
      <c r="AX12" s="57">
        <f>'BAR BB| Open rates'!AT12*0.85*0.9</f>
        <v>21190.5</v>
      </c>
      <c r="AY12" s="57">
        <f>'BAR BB| Open rates'!AU12*0.85*0.9</f>
        <v>19660.5</v>
      </c>
      <c r="AZ12" s="57">
        <f>'BAR BB| Open rates'!AV12*0.85*0.9</f>
        <v>21190.5</v>
      </c>
      <c r="BA12" s="57">
        <f>'BAR BB| Open rates'!AW12*0.85*0.9</f>
        <v>19660.5</v>
      </c>
      <c r="BB12" s="57">
        <f>'BAR BB| Open rates'!AX12*0.85*0.9</f>
        <v>21190.5</v>
      </c>
      <c r="BC12" s="57">
        <f>'BAR BB| Open rates'!AY12*0.85*0.9</f>
        <v>19660.5</v>
      </c>
    </row>
    <row r="13" spans="1:55" s="36" customFormat="1" ht="12" customHeight="1" x14ac:dyDescent="0.2">
      <c r="A13" s="237">
        <v>2</v>
      </c>
      <c r="B13" s="57" t="e">
        <f>'BAR BB| Open rates'!#REF!*0.85*0.9</f>
        <v>#REF!</v>
      </c>
      <c r="C13" s="57" t="e">
        <f>'BAR BB| Open rates'!#REF!*0.85*0.9</f>
        <v>#REF!</v>
      </c>
      <c r="D13" s="57" t="e">
        <f>'BAR BB| Open rates'!#REF!*0.85*0.9</f>
        <v>#REF!</v>
      </c>
      <c r="E13" s="57" t="e">
        <f>'BAR BB| Open rates'!#REF!*0.85*0.9</f>
        <v>#REF!</v>
      </c>
      <c r="F13" s="57">
        <f>'BAR BB| Open rates'!B13*0.85*0.9</f>
        <v>16294.5</v>
      </c>
      <c r="G13" s="57">
        <f>'BAR BB| Open rates'!C13*0.85*0.9</f>
        <v>16294.5</v>
      </c>
      <c r="H13" s="57">
        <f>'BAR BB| Open rates'!D13*0.85*0.9</f>
        <v>16294.5</v>
      </c>
      <c r="I13" s="57">
        <f>'BAR BB| Open rates'!E13*0.85*0.9</f>
        <v>29988</v>
      </c>
      <c r="J13" s="57">
        <f>'BAR BB| Open rates'!F13*0.85*0.9</f>
        <v>23868</v>
      </c>
      <c r="K13" s="57">
        <f>'BAR BB| Open rates'!G13*0.85*0.9</f>
        <v>21573</v>
      </c>
      <c r="L13" s="57">
        <f>'BAR BB| Open rates'!H13*0.85*0.9</f>
        <v>23868</v>
      </c>
      <c r="M13" s="57">
        <f>'BAR BB| Open rates'!I13*0.85*0.9</f>
        <v>21573</v>
      </c>
      <c r="N13" s="57">
        <f>'BAR BB| Open rates'!J13*0.85*0.9</f>
        <v>18589.5</v>
      </c>
      <c r="O13" s="57">
        <f>'BAR BB| Open rates'!K13*0.85*0.9</f>
        <v>18589.5</v>
      </c>
      <c r="P13" s="57">
        <f>'BAR BB| Open rates'!L13*0.85*0.9</f>
        <v>18589.5</v>
      </c>
      <c r="Q13" s="57">
        <f>'BAR BB| Open rates'!M13*0.85*0.9</f>
        <v>21573</v>
      </c>
      <c r="R13" s="57">
        <f>'BAR BB| Open rates'!N13*0.85*0.9</f>
        <v>19890</v>
      </c>
      <c r="S13" s="57">
        <f>'BAR BB| Open rates'!O13*0.85*0.9</f>
        <v>21573</v>
      </c>
      <c r="T13" s="57">
        <f>'BAR BB| Open rates'!P13*0.85*0.9</f>
        <v>21573</v>
      </c>
      <c r="U13" s="57">
        <f>'BAR BB| Open rates'!Q13*0.85*0.9</f>
        <v>23103</v>
      </c>
      <c r="V13" s="57">
        <f>'BAR BB| Open rates'!R13*0.85*0.9</f>
        <v>21573</v>
      </c>
      <c r="W13" s="57">
        <f>'BAR BB| Open rates'!S13*0.85*0.9</f>
        <v>23103</v>
      </c>
      <c r="X13" s="57">
        <f>'BAR BB| Open rates'!T13*0.85*0.9</f>
        <v>21573</v>
      </c>
      <c r="Y13" s="57">
        <f>'BAR BB| Open rates'!U13*0.85*0.9</f>
        <v>19890</v>
      </c>
      <c r="Z13" s="57">
        <f>'BAR BB| Open rates'!V13*0.85*0.9</f>
        <v>38326.5</v>
      </c>
      <c r="AA13" s="57">
        <f>'BAR BB| Open rates'!W13*0.85*0.9</f>
        <v>43681.5</v>
      </c>
      <c r="AB13" s="57">
        <f>'BAR BB| Open rates'!X13*0.85*0.9</f>
        <v>38326.5</v>
      </c>
      <c r="AC13" s="57">
        <f>'BAR BB| Open rates'!Y13*0.85*0.9</f>
        <v>19890</v>
      </c>
      <c r="AD13" s="57">
        <f>'BAR BB| Open rates'!Z13*0.85*0.9</f>
        <v>19890</v>
      </c>
      <c r="AE13" s="57">
        <f>'BAR BB| Open rates'!AA13*0.85*0.9</f>
        <v>28458</v>
      </c>
      <c r="AF13" s="57">
        <f>'BAR BB| Open rates'!AB13*0.85*0.9</f>
        <v>31518</v>
      </c>
      <c r="AG13" s="57">
        <f>'BAR BB| Open rates'!AC13*0.85*0.9</f>
        <v>28458</v>
      </c>
      <c r="AH13" s="57">
        <f>'BAR BB| Open rates'!AD13*0.85*0.9</f>
        <v>31518</v>
      </c>
      <c r="AI13" s="57">
        <f>'BAR BB| Open rates'!AE13*0.85*0.9</f>
        <v>28458</v>
      </c>
      <c r="AJ13" s="57">
        <f>'BAR BB| Open rates'!AF13*0.85*0.9</f>
        <v>31518</v>
      </c>
      <c r="AK13" s="57">
        <f>'BAR BB| Open rates'!AG13*0.85*0.9</f>
        <v>28458</v>
      </c>
      <c r="AL13" s="57">
        <f>'BAR BB| Open rates'!AH13*0.85*0.9</f>
        <v>31518</v>
      </c>
      <c r="AM13" s="57">
        <f>'BAR BB| Open rates'!AI13*0.85*0.9</f>
        <v>28458</v>
      </c>
      <c r="AN13" s="57">
        <f>'BAR BB| Open rates'!AJ13*0.85*0.9</f>
        <v>29988</v>
      </c>
      <c r="AO13" s="57">
        <f>'BAR BB| Open rates'!AK13*0.85*0.9</f>
        <v>29988</v>
      </c>
      <c r="AP13" s="57">
        <f>'BAR BB| Open rates'!AL13*0.85*0.9</f>
        <v>26928</v>
      </c>
      <c r="AQ13" s="57">
        <f>'BAR BB| Open rates'!AM13*0.85*0.9</f>
        <v>29988</v>
      </c>
      <c r="AR13" s="57">
        <f>'BAR BB| Open rates'!AN13*0.85*0.9</f>
        <v>26928</v>
      </c>
      <c r="AS13" s="57">
        <f>'BAR BB| Open rates'!AO13*0.85*0.9</f>
        <v>29988</v>
      </c>
      <c r="AT13" s="57">
        <f>'BAR BB| Open rates'!AP13*0.85*0.9</f>
        <v>26928</v>
      </c>
      <c r="AU13" s="57">
        <f>'BAR BB| Open rates'!AQ13*0.85*0.9</f>
        <v>21573</v>
      </c>
      <c r="AV13" s="57">
        <f>'BAR BB| Open rates'!AR13*0.85*0.9</f>
        <v>23103</v>
      </c>
      <c r="AW13" s="57">
        <f>'BAR BB| Open rates'!AS13*0.85*0.9</f>
        <v>21573</v>
      </c>
      <c r="AX13" s="57">
        <f>'BAR BB| Open rates'!AT13*0.85*0.9</f>
        <v>23103</v>
      </c>
      <c r="AY13" s="57">
        <f>'BAR BB| Open rates'!AU13*0.85*0.9</f>
        <v>21573</v>
      </c>
      <c r="AZ13" s="57">
        <f>'BAR BB| Open rates'!AV13*0.85*0.9</f>
        <v>23103</v>
      </c>
      <c r="BA13" s="57">
        <f>'BAR BB| Open rates'!AW13*0.85*0.9</f>
        <v>21573</v>
      </c>
      <c r="BB13" s="57">
        <f>'BAR BB| Open rates'!AX13*0.85*0.9</f>
        <v>23103</v>
      </c>
      <c r="BC13" s="57">
        <f>'BAR BB| Open rates'!AY13*0.85*0.9</f>
        <v>21573</v>
      </c>
    </row>
    <row r="14" spans="1:55"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row>
    <row r="15" spans="1:55" s="36" customFormat="1" ht="12" customHeight="1" x14ac:dyDescent="0.2">
      <c r="A15" s="237">
        <v>1</v>
      </c>
      <c r="B15" s="57" t="e">
        <f>'BAR BB| Open rates'!#REF!*0.85*0.9</f>
        <v>#REF!</v>
      </c>
      <c r="C15" s="57" t="e">
        <f>'BAR BB| Open rates'!#REF!*0.85*0.9</f>
        <v>#REF!</v>
      </c>
      <c r="D15" s="57" t="e">
        <f>'BAR BB| Open rates'!#REF!*0.85*0.9</f>
        <v>#REF!</v>
      </c>
      <c r="E15" s="57" t="e">
        <f>'BAR BB| Open rates'!#REF!*0.85*0.9</f>
        <v>#REF!</v>
      </c>
      <c r="F15" s="57">
        <f>'BAR BB| Open rates'!B15*0.85*0.9</f>
        <v>19737</v>
      </c>
      <c r="G15" s="57">
        <f>'BAR BB| Open rates'!C15*0.85*0.9</f>
        <v>19737</v>
      </c>
      <c r="H15" s="57">
        <f>'BAR BB| Open rates'!D15*0.85*0.9</f>
        <v>19737</v>
      </c>
      <c r="I15" s="57">
        <f>'BAR BB| Open rates'!E15*0.85*0.9</f>
        <v>33430.5</v>
      </c>
      <c r="J15" s="57">
        <f>'BAR BB| Open rates'!F15*0.85*0.9</f>
        <v>27310.5</v>
      </c>
      <c r="K15" s="57">
        <f>'BAR BB| Open rates'!G15*0.85*0.9</f>
        <v>25015.5</v>
      </c>
      <c r="L15" s="57">
        <f>'BAR BB| Open rates'!H15*0.85*0.9</f>
        <v>27310.5</v>
      </c>
      <c r="M15" s="57">
        <f>'BAR BB| Open rates'!I15*0.85*0.9</f>
        <v>25015.5</v>
      </c>
      <c r="N15" s="57">
        <f>'BAR BB| Open rates'!J15*0.85*0.9</f>
        <v>22032</v>
      </c>
      <c r="O15" s="57">
        <f>'BAR BB| Open rates'!K15*0.85*0.9</f>
        <v>22032</v>
      </c>
      <c r="P15" s="57">
        <f>'BAR BB| Open rates'!L15*0.85*0.9</f>
        <v>22032</v>
      </c>
      <c r="Q15" s="57">
        <f>'BAR BB| Open rates'!M15*0.85*0.9</f>
        <v>25015.5</v>
      </c>
      <c r="R15" s="57">
        <f>'BAR BB| Open rates'!N15*0.85*0.9</f>
        <v>23332.5</v>
      </c>
      <c r="S15" s="57">
        <f>'BAR BB| Open rates'!O15*0.85*0.9</f>
        <v>25015.5</v>
      </c>
      <c r="T15" s="57">
        <f>'BAR BB| Open rates'!P15*0.85*0.9</f>
        <v>25015.5</v>
      </c>
      <c r="U15" s="57">
        <f>'BAR BB| Open rates'!Q15*0.85*0.9</f>
        <v>26545.5</v>
      </c>
      <c r="V15" s="57">
        <f>'BAR BB| Open rates'!R15*0.85*0.9</f>
        <v>25015.5</v>
      </c>
      <c r="W15" s="57">
        <f>'BAR BB| Open rates'!S15*0.85*0.9</f>
        <v>26545.5</v>
      </c>
      <c r="X15" s="57">
        <f>'BAR BB| Open rates'!T15*0.85*0.9</f>
        <v>25015.5</v>
      </c>
      <c r="Y15" s="57">
        <f>'BAR BB| Open rates'!U15*0.85*0.9</f>
        <v>23332.5</v>
      </c>
      <c r="Z15" s="57">
        <f>'BAR BB| Open rates'!V15*0.85*0.9</f>
        <v>41769</v>
      </c>
      <c r="AA15" s="57">
        <f>'BAR BB| Open rates'!W15*0.85*0.9</f>
        <v>47124</v>
      </c>
      <c r="AB15" s="57">
        <f>'BAR BB| Open rates'!X15*0.85*0.9</f>
        <v>41769</v>
      </c>
      <c r="AC15" s="57">
        <f>'BAR BB| Open rates'!Y15*0.85*0.9</f>
        <v>23332.5</v>
      </c>
      <c r="AD15" s="57">
        <f>'BAR BB| Open rates'!Z15*0.85*0.9</f>
        <v>23332.5</v>
      </c>
      <c r="AE15" s="57">
        <f>'BAR BB| Open rates'!AA15*0.85*0.9</f>
        <v>34960.5</v>
      </c>
      <c r="AF15" s="57">
        <f>'BAR BB| Open rates'!AB15*0.85*0.9</f>
        <v>38020.5</v>
      </c>
      <c r="AG15" s="57">
        <f>'BAR BB| Open rates'!AC15*0.85*0.9</f>
        <v>34960.5</v>
      </c>
      <c r="AH15" s="57">
        <f>'BAR BB| Open rates'!AD15*0.85*0.9</f>
        <v>38020.5</v>
      </c>
      <c r="AI15" s="57">
        <f>'BAR BB| Open rates'!AE15*0.85*0.9</f>
        <v>34960.5</v>
      </c>
      <c r="AJ15" s="57">
        <f>'BAR BB| Open rates'!AF15*0.85*0.9</f>
        <v>38020.5</v>
      </c>
      <c r="AK15" s="57">
        <f>'BAR BB| Open rates'!AG15*0.85*0.9</f>
        <v>34960.5</v>
      </c>
      <c r="AL15" s="57">
        <f>'BAR BB| Open rates'!AH15*0.85*0.9</f>
        <v>38020.5</v>
      </c>
      <c r="AM15" s="57">
        <f>'BAR BB| Open rates'!AI15*0.85*0.9</f>
        <v>34960.5</v>
      </c>
      <c r="AN15" s="57">
        <f>'BAR BB| Open rates'!AJ15*0.85*0.9</f>
        <v>36490.5</v>
      </c>
      <c r="AO15" s="57">
        <f>'BAR BB| Open rates'!AK15*0.85*0.9</f>
        <v>36490.5</v>
      </c>
      <c r="AP15" s="57">
        <f>'BAR BB| Open rates'!AL15*0.85*0.9</f>
        <v>33430.5</v>
      </c>
      <c r="AQ15" s="57">
        <f>'BAR BB| Open rates'!AM15*0.85*0.9</f>
        <v>36490.5</v>
      </c>
      <c r="AR15" s="57">
        <f>'BAR BB| Open rates'!AN15*0.85*0.9</f>
        <v>33430.5</v>
      </c>
      <c r="AS15" s="57">
        <f>'BAR BB| Open rates'!AO15*0.85*0.9</f>
        <v>36490.5</v>
      </c>
      <c r="AT15" s="57">
        <f>'BAR BB| Open rates'!AP15*0.85*0.9</f>
        <v>33430.5</v>
      </c>
      <c r="AU15" s="57">
        <f>'BAR BB| Open rates'!AQ15*0.85*0.9</f>
        <v>28075.5</v>
      </c>
      <c r="AV15" s="57">
        <f>'BAR BB| Open rates'!AR15*0.85*0.9</f>
        <v>29605.5</v>
      </c>
      <c r="AW15" s="57">
        <f>'BAR BB| Open rates'!AS15*0.85*0.9</f>
        <v>28075.5</v>
      </c>
      <c r="AX15" s="57">
        <f>'BAR BB| Open rates'!AT15*0.85*0.9</f>
        <v>29605.5</v>
      </c>
      <c r="AY15" s="57">
        <f>'BAR BB| Open rates'!AU15*0.85*0.9</f>
        <v>28075.5</v>
      </c>
      <c r="AZ15" s="57">
        <f>'BAR BB| Open rates'!AV15*0.85*0.9</f>
        <v>29605.5</v>
      </c>
      <c r="BA15" s="57">
        <f>'BAR BB| Open rates'!AW15*0.85*0.9</f>
        <v>28075.5</v>
      </c>
      <c r="BB15" s="57">
        <f>'BAR BB| Open rates'!AX15*0.85*0.9</f>
        <v>29605.5</v>
      </c>
      <c r="BC15" s="57">
        <f>'BAR BB| Open rates'!AY15*0.85*0.9</f>
        <v>28075.5</v>
      </c>
    </row>
    <row r="16" spans="1:55" s="36" customFormat="1" ht="12" customHeight="1" x14ac:dyDescent="0.2">
      <c r="A16" s="237">
        <v>2</v>
      </c>
      <c r="B16" s="57" t="e">
        <f>'BAR BB| Open rates'!#REF!*0.85*0.9</f>
        <v>#REF!</v>
      </c>
      <c r="C16" s="57" t="e">
        <f>'BAR BB| Open rates'!#REF!*0.85*0.9</f>
        <v>#REF!</v>
      </c>
      <c r="D16" s="57" t="e">
        <f>'BAR BB| Open rates'!#REF!*0.85*0.9</f>
        <v>#REF!</v>
      </c>
      <c r="E16" s="57" t="e">
        <f>'BAR BB| Open rates'!#REF!*0.85*0.9</f>
        <v>#REF!</v>
      </c>
      <c r="F16" s="57">
        <f>'BAR BB| Open rates'!B16*0.85*0.9</f>
        <v>21649.5</v>
      </c>
      <c r="G16" s="57">
        <f>'BAR BB| Open rates'!C16*0.85*0.9</f>
        <v>21649.5</v>
      </c>
      <c r="H16" s="57">
        <f>'BAR BB| Open rates'!D16*0.85*0.9</f>
        <v>21649.5</v>
      </c>
      <c r="I16" s="57">
        <f>'BAR BB| Open rates'!E16*0.85*0.9</f>
        <v>35343</v>
      </c>
      <c r="J16" s="57">
        <f>'BAR BB| Open rates'!F16*0.85*0.9</f>
        <v>29223</v>
      </c>
      <c r="K16" s="57">
        <f>'BAR BB| Open rates'!G16*0.85*0.9</f>
        <v>26928</v>
      </c>
      <c r="L16" s="57">
        <f>'BAR BB| Open rates'!H16*0.85*0.9</f>
        <v>29223</v>
      </c>
      <c r="M16" s="57">
        <f>'BAR BB| Open rates'!I16*0.85*0.9</f>
        <v>26928</v>
      </c>
      <c r="N16" s="57">
        <f>'BAR BB| Open rates'!J16*0.85*0.9</f>
        <v>23944.5</v>
      </c>
      <c r="O16" s="57">
        <f>'BAR BB| Open rates'!K16*0.85*0.9</f>
        <v>23944.5</v>
      </c>
      <c r="P16" s="57">
        <f>'BAR BB| Open rates'!L16*0.85*0.9</f>
        <v>23944.5</v>
      </c>
      <c r="Q16" s="57">
        <f>'BAR BB| Open rates'!M16*0.85*0.9</f>
        <v>26928</v>
      </c>
      <c r="R16" s="57">
        <f>'BAR BB| Open rates'!N16*0.85*0.9</f>
        <v>25245</v>
      </c>
      <c r="S16" s="57">
        <f>'BAR BB| Open rates'!O16*0.85*0.9</f>
        <v>26928</v>
      </c>
      <c r="T16" s="57">
        <f>'BAR BB| Open rates'!P16*0.85*0.9</f>
        <v>26928</v>
      </c>
      <c r="U16" s="57">
        <f>'BAR BB| Open rates'!Q16*0.85*0.9</f>
        <v>28458</v>
      </c>
      <c r="V16" s="57">
        <f>'BAR BB| Open rates'!R16*0.85*0.9</f>
        <v>26928</v>
      </c>
      <c r="W16" s="57">
        <f>'BAR BB| Open rates'!S16*0.85*0.9</f>
        <v>28458</v>
      </c>
      <c r="X16" s="57">
        <f>'BAR BB| Open rates'!T16*0.85*0.9</f>
        <v>26928</v>
      </c>
      <c r="Y16" s="57">
        <f>'BAR BB| Open rates'!U16*0.85*0.9</f>
        <v>25245</v>
      </c>
      <c r="Z16" s="57">
        <f>'BAR BB| Open rates'!V16*0.85*0.9</f>
        <v>43681.5</v>
      </c>
      <c r="AA16" s="57">
        <f>'BAR BB| Open rates'!W16*0.85*0.9</f>
        <v>49036.5</v>
      </c>
      <c r="AB16" s="57">
        <f>'BAR BB| Open rates'!X16*0.85*0.9</f>
        <v>43681.5</v>
      </c>
      <c r="AC16" s="57">
        <f>'BAR BB| Open rates'!Y16*0.85*0.9</f>
        <v>25245</v>
      </c>
      <c r="AD16" s="57">
        <f>'BAR BB| Open rates'!Z16*0.85*0.9</f>
        <v>25245</v>
      </c>
      <c r="AE16" s="57">
        <f>'BAR BB| Open rates'!AA16*0.85*0.9</f>
        <v>36873</v>
      </c>
      <c r="AF16" s="57">
        <f>'BAR BB| Open rates'!AB16*0.85*0.9</f>
        <v>39933</v>
      </c>
      <c r="AG16" s="57">
        <f>'BAR BB| Open rates'!AC16*0.85*0.9</f>
        <v>36873</v>
      </c>
      <c r="AH16" s="57">
        <f>'BAR BB| Open rates'!AD16*0.85*0.9</f>
        <v>39933</v>
      </c>
      <c r="AI16" s="57">
        <f>'BAR BB| Open rates'!AE16*0.85*0.9</f>
        <v>36873</v>
      </c>
      <c r="AJ16" s="57">
        <f>'BAR BB| Open rates'!AF16*0.85*0.9</f>
        <v>39933</v>
      </c>
      <c r="AK16" s="57">
        <f>'BAR BB| Open rates'!AG16*0.85*0.9</f>
        <v>36873</v>
      </c>
      <c r="AL16" s="57">
        <f>'BAR BB| Open rates'!AH16*0.85*0.9</f>
        <v>39933</v>
      </c>
      <c r="AM16" s="57">
        <f>'BAR BB| Open rates'!AI16*0.85*0.9</f>
        <v>36873</v>
      </c>
      <c r="AN16" s="57">
        <f>'BAR BB| Open rates'!AJ16*0.85*0.9</f>
        <v>38403</v>
      </c>
      <c r="AO16" s="57">
        <f>'BAR BB| Open rates'!AK16*0.85*0.9</f>
        <v>38403</v>
      </c>
      <c r="AP16" s="57">
        <f>'BAR BB| Open rates'!AL16*0.85*0.9</f>
        <v>35343</v>
      </c>
      <c r="AQ16" s="57">
        <f>'BAR BB| Open rates'!AM16*0.85*0.9</f>
        <v>38403</v>
      </c>
      <c r="AR16" s="57">
        <f>'BAR BB| Open rates'!AN16*0.85*0.9</f>
        <v>35343</v>
      </c>
      <c r="AS16" s="57">
        <f>'BAR BB| Open rates'!AO16*0.85*0.9</f>
        <v>38403</v>
      </c>
      <c r="AT16" s="57">
        <f>'BAR BB| Open rates'!AP16*0.85*0.9</f>
        <v>35343</v>
      </c>
      <c r="AU16" s="57">
        <f>'BAR BB| Open rates'!AQ16*0.85*0.9</f>
        <v>29988</v>
      </c>
      <c r="AV16" s="57">
        <f>'BAR BB| Open rates'!AR16*0.85*0.9</f>
        <v>31518</v>
      </c>
      <c r="AW16" s="57">
        <f>'BAR BB| Open rates'!AS16*0.85*0.9</f>
        <v>29988</v>
      </c>
      <c r="AX16" s="57">
        <f>'BAR BB| Open rates'!AT16*0.85*0.9</f>
        <v>31518</v>
      </c>
      <c r="AY16" s="57">
        <f>'BAR BB| Open rates'!AU16*0.85*0.9</f>
        <v>29988</v>
      </c>
      <c r="AZ16" s="57">
        <f>'BAR BB| Open rates'!AV16*0.85*0.9</f>
        <v>31518</v>
      </c>
      <c r="BA16" s="57">
        <f>'BAR BB| Open rates'!AW16*0.85*0.9</f>
        <v>29988</v>
      </c>
      <c r="BB16" s="57">
        <f>'BAR BB| Open rates'!AX16*0.85*0.9</f>
        <v>31518</v>
      </c>
      <c r="BC16" s="57">
        <f>'BAR BB| Open rates'!AY16*0.85*0.9</f>
        <v>29988</v>
      </c>
    </row>
    <row r="17" spans="1:55"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row>
    <row r="18" spans="1:55" s="36" customFormat="1" ht="12" customHeight="1" x14ac:dyDescent="0.2">
      <c r="A18" s="237">
        <v>1</v>
      </c>
      <c r="B18" s="57" t="e">
        <f>'BAR BB| Open rates'!#REF!*0.85*0.9</f>
        <v>#REF!</v>
      </c>
      <c r="C18" s="57" t="e">
        <f>'BAR BB| Open rates'!#REF!*0.85*0.9</f>
        <v>#REF!</v>
      </c>
      <c r="D18" s="57" t="e">
        <f>'BAR BB| Open rates'!#REF!*0.85*0.9</f>
        <v>#REF!</v>
      </c>
      <c r="E18" s="57" t="e">
        <f>'BAR BB| Open rates'!#REF!*0.85*0.9</f>
        <v>#REF!</v>
      </c>
      <c r="F18" s="57">
        <f>'BAR BB| Open rates'!B18*0.85*0.9</f>
        <v>16753.5</v>
      </c>
      <c r="G18" s="57">
        <f>'BAR BB| Open rates'!C18*0.85*0.9</f>
        <v>16753.5</v>
      </c>
      <c r="H18" s="57">
        <f>'BAR BB| Open rates'!D18*0.85*0.9</f>
        <v>16753.5</v>
      </c>
      <c r="I18" s="57">
        <f>'BAR BB| Open rates'!E18*0.85*0.9</f>
        <v>30447</v>
      </c>
      <c r="J18" s="57">
        <f>'BAR BB| Open rates'!F18*0.85*0.9</f>
        <v>24327</v>
      </c>
      <c r="K18" s="57">
        <f>'BAR BB| Open rates'!G18*0.85*0.9</f>
        <v>22032</v>
      </c>
      <c r="L18" s="57">
        <f>'BAR BB| Open rates'!H18*0.85*0.9</f>
        <v>24327</v>
      </c>
      <c r="M18" s="57">
        <f>'BAR BB| Open rates'!I18*0.85*0.9</f>
        <v>22032</v>
      </c>
      <c r="N18" s="57">
        <f>'BAR BB| Open rates'!J18*0.85*0.9</f>
        <v>19048.5</v>
      </c>
      <c r="O18" s="57">
        <f>'BAR BB| Open rates'!K18*0.85*0.9</f>
        <v>19048.5</v>
      </c>
      <c r="P18" s="57">
        <f>'BAR BB| Open rates'!L18*0.85*0.9</f>
        <v>19048.5</v>
      </c>
      <c r="Q18" s="57">
        <f>'BAR BB| Open rates'!M18*0.85*0.9</f>
        <v>22032</v>
      </c>
      <c r="R18" s="57">
        <f>'BAR BB| Open rates'!N18*0.85*0.9</f>
        <v>20349</v>
      </c>
      <c r="S18" s="57">
        <f>'BAR BB| Open rates'!O18*0.85*0.9</f>
        <v>22032</v>
      </c>
      <c r="T18" s="57">
        <f>'BAR BB| Open rates'!P18*0.85*0.9</f>
        <v>22032</v>
      </c>
      <c r="U18" s="57">
        <f>'BAR BB| Open rates'!Q18*0.85*0.9</f>
        <v>23562</v>
      </c>
      <c r="V18" s="57">
        <f>'BAR BB| Open rates'!R18*0.85*0.9</f>
        <v>22032</v>
      </c>
      <c r="W18" s="57">
        <f>'BAR BB| Open rates'!S18*0.85*0.9</f>
        <v>23562</v>
      </c>
      <c r="X18" s="57">
        <f>'BAR BB| Open rates'!T18*0.85*0.9</f>
        <v>22032</v>
      </c>
      <c r="Y18" s="57">
        <f>'BAR BB| Open rates'!U18*0.85*0.9</f>
        <v>20349</v>
      </c>
      <c r="Z18" s="57">
        <f>'BAR BB| Open rates'!V18*0.85*0.9</f>
        <v>38785.5</v>
      </c>
      <c r="AA18" s="57">
        <f>'BAR BB| Open rates'!W18*0.85*0.9</f>
        <v>44140.5</v>
      </c>
      <c r="AB18" s="57">
        <f>'BAR BB| Open rates'!X18*0.85*0.9</f>
        <v>38785.5</v>
      </c>
      <c r="AC18" s="57">
        <f>'BAR BB| Open rates'!Y18*0.85*0.9</f>
        <v>20349</v>
      </c>
      <c r="AD18" s="57">
        <f>'BAR BB| Open rates'!Z18*0.85*0.9</f>
        <v>20349</v>
      </c>
      <c r="AE18" s="57">
        <f>'BAR BB| Open rates'!AA18*0.85*0.9</f>
        <v>33430.5</v>
      </c>
      <c r="AF18" s="57">
        <f>'BAR BB| Open rates'!AB18*0.85*0.9</f>
        <v>36490.5</v>
      </c>
      <c r="AG18" s="57">
        <f>'BAR BB| Open rates'!AC18*0.85*0.9</f>
        <v>33430.5</v>
      </c>
      <c r="AH18" s="57">
        <f>'BAR BB| Open rates'!AD18*0.85*0.9</f>
        <v>36490.5</v>
      </c>
      <c r="AI18" s="57">
        <f>'BAR BB| Open rates'!AE18*0.85*0.9</f>
        <v>33430.5</v>
      </c>
      <c r="AJ18" s="57">
        <f>'BAR BB| Open rates'!AF18*0.85*0.9</f>
        <v>36490.5</v>
      </c>
      <c r="AK18" s="57">
        <f>'BAR BB| Open rates'!AG18*0.85*0.9</f>
        <v>33430.5</v>
      </c>
      <c r="AL18" s="57">
        <f>'BAR BB| Open rates'!AH18*0.85*0.9</f>
        <v>36490.5</v>
      </c>
      <c r="AM18" s="57">
        <f>'BAR BB| Open rates'!AI18*0.85*0.9</f>
        <v>33430.5</v>
      </c>
      <c r="AN18" s="57">
        <f>'BAR BB| Open rates'!AJ18*0.85*0.9</f>
        <v>34960.5</v>
      </c>
      <c r="AO18" s="57">
        <f>'BAR BB| Open rates'!AK18*0.85*0.9</f>
        <v>34960.5</v>
      </c>
      <c r="AP18" s="57">
        <f>'BAR BB| Open rates'!AL18*0.85*0.9</f>
        <v>31900.5</v>
      </c>
      <c r="AQ18" s="57">
        <f>'BAR BB| Open rates'!AM18*0.85*0.9</f>
        <v>34960.5</v>
      </c>
      <c r="AR18" s="57">
        <f>'BAR BB| Open rates'!AN18*0.85*0.9</f>
        <v>31900.5</v>
      </c>
      <c r="AS18" s="57">
        <f>'BAR BB| Open rates'!AO18*0.85*0.9</f>
        <v>34960.5</v>
      </c>
      <c r="AT18" s="57">
        <f>'BAR BB| Open rates'!AP18*0.85*0.9</f>
        <v>31900.5</v>
      </c>
      <c r="AU18" s="57">
        <f>'BAR BB| Open rates'!AQ18*0.85*0.9</f>
        <v>26545.5</v>
      </c>
      <c r="AV18" s="57">
        <f>'BAR BB| Open rates'!AR18*0.85*0.9</f>
        <v>28075.5</v>
      </c>
      <c r="AW18" s="57">
        <f>'BAR BB| Open rates'!AS18*0.85*0.9</f>
        <v>26545.5</v>
      </c>
      <c r="AX18" s="57">
        <f>'BAR BB| Open rates'!AT18*0.85*0.9</f>
        <v>28075.5</v>
      </c>
      <c r="AY18" s="57">
        <f>'BAR BB| Open rates'!AU18*0.85*0.9</f>
        <v>26545.5</v>
      </c>
      <c r="AZ18" s="57">
        <f>'BAR BB| Open rates'!AV18*0.85*0.9</f>
        <v>28075.5</v>
      </c>
      <c r="BA18" s="57">
        <f>'BAR BB| Open rates'!AW18*0.85*0.9</f>
        <v>26545.5</v>
      </c>
      <c r="BB18" s="57">
        <f>'BAR BB| Open rates'!AX18*0.85*0.9</f>
        <v>28075.5</v>
      </c>
      <c r="BC18" s="57">
        <f>'BAR BB| Open rates'!AY18*0.85*0.9</f>
        <v>26545.5</v>
      </c>
    </row>
    <row r="19" spans="1:55" s="36" customFormat="1" ht="12" customHeight="1" x14ac:dyDescent="0.2">
      <c r="A19" s="237">
        <v>2</v>
      </c>
      <c r="B19" s="57" t="e">
        <f>'BAR BB| Open rates'!#REF!*0.85*0.9</f>
        <v>#REF!</v>
      </c>
      <c r="C19" s="57" t="e">
        <f>'BAR BB| Open rates'!#REF!*0.85*0.9</f>
        <v>#REF!</v>
      </c>
      <c r="D19" s="57" t="e">
        <f>'BAR BB| Open rates'!#REF!*0.85*0.9</f>
        <v>#REF!</v>
      </c>
      <c r="E19" s="57" t="e">
        <f>'BAR BB| Open rates'!#REF!*0.85*0.9</f>
        <v>#REF!</v>
      </c>
      <c r="F19" s="57">
        <f>'BAR BB| Open rates'!B19*0.85*0.9</f>
        <v>18666</v>
      </c>
      <c r="G19" s="57">
        <f>'BAR BB| Open rates'!C19*0.85*0.9</f>
        <v>18666</v>
      </c>
      <c r="H19" s="57">
        <f>'BAR BB| Open rates'!D19*0.85*0.9</f>
        <v>18666</v>
      </c>
      <c r="I19" s="57">
        <f>'BAR BB| Open rates'!E19*0.85*0.9</f>
        <v>32359.5</v>
      </c>
      <c r="J19" s="57">
        <f>'BAR BB| Open rates'!F19*0.85*0.9</f>
        <v>26239.5</v>
      </c>
      <c r="K19" s="57">
        <f>'BAR BB| Open rates'!G19*0.85*0.9</f>
        <v>23944.5</v>
      </c>
      <c r="L19" s="57">
        <f>'BAR BB| Open rates'!H19*0.85*0.9</f>
        <v>26239.5</v>
      </c>
      <c r="M19" s="57">
        <f>'BAR BB| Open rates'!I19*0.85*0.9</f>
        <v>23944.5</v>
      </c>
      <c r="N19" s="57">
        <f>'BAR BB| Open rates'!J19*0.85*0.9</f>
        <v>20961</v>
      </c>
      <c r="O19" s="57">
        <f>'BAR BB| Open rates'!K19*0.85*0.9</f>
        <v>20961</v>
      </c>
      <c r="P19" s="57">
        <f>'BAR BB| Open rates'!L19*0.85*0.9</f>
        <v>20961</v>
      </c>
      <c r="Q19" s="57">
        <f>'BAR BB| Open rates'!M19*0.85*0.9</f>
        <v>23944.5</v>
      </c>
      <c r="R19" s="57">
        <f>'BAR BB| Open rates'!N19*0.85*0.9</f>
        <v>22261.5</v>
      </c>
      <c r="S19" s="57">
        <f>'BAR BB| Open rates'!O19*0.85*0.9</f>
        <v>23944.5</v>
      </c>
      <c r="T19" s="57">
        <f>'BAR BB| Open rates'!P19*0.85*0.9</f>
        <v>23944.5</v>
      </c>
      <c r="U19" s="57">
        <f>'BAR BB| Open rates'!Q19*0.85*0.9</f>
        <v>25474.5</v>
      </c>
      <c r="V19" s="57">
        <f>'BAR BB| Open rates'!R19*0.85*0.9</f>
        <v>23944.5</v>
      </c>
      <c r="W19" s="57">
        <f>'BAR BB| Open rates'!S19*0.85*0.9</f>
        <v>25474.5</v>
      </c>
      <c r="X19" s="57">
        <f>'BAR BB| Open rates'!T19*0.85*0.9</f>
        <v>23944.5</v>
      </c>
      <c r="Y19" s="57">
        <f>'BAR BB| Open rates'!U19*0.85*0.9</f>
        <v>22261.5</v>
      </c>
      <c r="Z19" s="57">
        <f>'BAR BB| Open rates'!V19*0.85*0.9</f>
        <v>40698</v>
      </c>
      <c r="AA19" s="57">
        <f>'BAR BB| Open rates'!W19*0.85*0.9</f>
        <v>46053</v>
      </c>
      <c r="AB19" s="57">
        <f>'BAR BB| Open rates'!X19*0.85*0.9</f>
        <v>40698</v>
      </c>
      <c r="AC19" s="57">
        <f>'BAR BB| Open rates'!Y19*0.85*0.9</f>
        <v>22261.5</v>
      </c>
      <c r="AD19" s="57">
        <f>'BAR BB| Open rates'!Z19*0.85*0.9</f>
        <v>22261.5</v>
      </c>
      <c r="AE19" s="57">
        <f>'BAR BB| Open rates'!AA19*0.85*0.9</f>
        <v>35343</v>
      </c>
      <c r="AF19" s="57">
        <f>'BAR BB| Open rates'!AB19*0.85*0.9</f>
        <v>38403</v>
      </c>
      <c r="AG19" s="57">
        <f>'BAR BB| Open rates'!AC19*0.85*0.9</f>
        <v>35343</v>
      </c>
      <c r="AH19" s="57">
        <f>'BAR BB| Open rates'!AD19*0.85*0.9</f>
        <v>38403</v>
      </c>
      <c r="AI19" s="57">
        <f>'BAR BB| Open rates'!AE19*0.85*0.9</f>
        <v>35343</v>
      </c>
      <c r="AJ19" s="57">
        <f>'BAR BB| Open rates'!AF19*0.85*0.9</f>
        <v>38403</v>
      </c>
      <c r="AK19" s="57">
        <f>'BAR BB| Open rates'!AG19*0.85*0.9</f>
        <v>35343</v>
      </c>
      <c r="AL19" s="57">
        <f>'BAR BB| Open rates'!AH19*0.85*0.9</f>
        <v>38403</v>
      </c>
      <c r="AM19" s="57">
        <f>'BAR BB| Open rates'!AI19*0.85*0.9</f>
        <v>35343</v>
      </c>
      <c r="AN19" s="57">
        <f>'BAR BB| Open rates'!AJ19*0.85*0.9</f>
        <v>36873</v>
      </c>
      <c r="AO19" s="57">
        <f>'BAR BB| Open rates'!AK19*0.85*0.9</f>
        <v>36873</v>
      </c>
      <c r="AP19" s="57">
        <f>'BAR BB| Open rates'!AL19*0.85*0.9</f>
        <v>33813</v>
      </c>
      <c r="AQ19" s="57">
        <f>'BAR BB| Open rates'!AM19*0.85*0.9</f>
        <v>36873</v>
      </c>
      <c r="AR19" s="57">
        <f>'BAR BB| Open rates'!AN19*0.85*0.9</f>
        <v>33813</v>
      </c>
      <c r="AS19" s="57">
        <f>'BAR BB| Open rates'!AO19*0.85*0.9</f>
        <v>36873</v>
      </c>
      <c r="AT19" s="57">
        <f>'BAR BB| Open rates'!AP19*0.85*0.9</f>
        <v>33813</v>
      </c>
      <c r="AU19" s="57">
        <f>'BAR BB| Open rates'!AQ19*0.85*0.9</f>
        <v>28458</v>
      </c>
      <c r="AV19" s="57">
        <f>'BAR BB| Open rates'!AR19*0.85*0.9</f>
        <v>29988</v>
      </c>
      <c r="AW19" s="57">
        <f>'BAR BB| Open rates'!AS19*0.85*0.9</f>
        <v>28458</v>
      </c>
      <c r="AX19" s="57">
        <f>'BAR BB| Open rates'!AT19*0.85*0.9</f>
        <v>29988</v>
      </c>
      <c r="AY19" s="57">
        <f>'BAR BB| Open rates'!AU19*0.85*0.9</f>
        <v>28458</v>
      </c>
      <c r="AZ19" s="57">
        <f>'BAR BB| Open rates'!AV19*0.85*0.9</f>
        <v>29988</v>
      </c>
      <c r="BA19" s="57">
        <f>'BAR BB| Open rates'!AW19*0.85*0.9</f>
        <v>28458</v>
      </c>
      <c r="BB19" s="57">
        <f>'BAR BB| Open rates'!AX19*0.85*0.9</f>
        <v>29988</v>
      </c>
      <c r="BC19" s="57">
        <f>'BAR BB| Open rates'!AY19*0.85*0.9</f>
        <v>28458</v>
      </c>
    </row>
    <row r="20" spans="1:55"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row>
    <row r="21" spans="1:55" s="36" customFormat="1" ht="12" customHeight="1" x14ac:dyDescent="0.2">
      <c r="A21" s="237">
        <v>1</v>
      </c>
      <c r="B21" s="57" t="e">
        <f>'BAR BB| Open rates'!#REF!*0.85*0.9</f>
        <v>#REF!</v>
      </c>
      <c r="C21" s="57" t="e">
        <f>'BAR BB| Open rates'!#REF!*0.85*0.9</f>
        <v>#REF!</v>
      </c>
      <c r="D21" s="57" t="e">
        <f>'BAR BB| Open rates'!#REF!*0.85*0.9</f>
        <v>#REF!</v>
      </c>
      <c r="E21" s="57" t="e">
        <f>'BAR BB| Open rates'!#REF!*0.85*0.9</f>
        <v>#REF!</v>
      </c>
      <c r="F21" s="57">
        <f>'BAR BB| Open rates'!B21*0.85*0.9</f>
        <v>19737</v>
      </c>
      <c r="G21" s="57">
        <f>'BAR BB| Open rates'!C21*0.85*0.9</f>
        <v>19737</v>
      </c>
      <c r="H21" s="57">
        <f>'BAR BB| Open rates'!D21*0.85*0.9</f>
        <v>19737</v>
      </c>
      <c r="I21" s="57">
        <f>'BAR BB| Open rates'!E21*0.85*0.9</f>
        <v>33430.5</v>
      </c>
      <c r="J21" s="57">
        <f>'BAR BB| Open rates'!F21*0.85*0.9</f>
        <v>27310.5</v>
      </c>
      <c r="K21" s="57">
        <f>'BAR BB| Open rates'!G21*0.85*0.9</f>
        <v>25015.5</v>
      </c>
      <c r="L21" s="57">
        <f>'BAR BB| Open rates'!H21*0.85*0.9</f>
        <v>27310.5</v>
      </c>
      <c r="M21" s="57">
        <f>'BAR BB| Open rates'!I21*0.85*0.9</f>
        <v>25015.5</v>
      </c>
      <c r="N21" s="57">
        <f>'BAR BB| Open rates'!J21*0.85*0.9</f>
        <v>22032</v>
      </c>
      <c r="O21" s="57">
        <f>'BAR BB| Open rates'!K21*0.85*0.9</f>
        <v>22032</v>
      </c>
      <c r="P21" s="57">
        <f>'BAR BB| Open rates'!L21*0.85*0.9</f>
        <v>22032</v>
      </c>
      <c r="Q21" s="57">
        <f>'BAR BB| Open rates'!M21*0.85*0.9</f>
        <v>25015.5</v>
      </c>
      <c r="R21" s="57">
        <f>'BAR BB| Open rates'!N21*0.85*0.9</f>
        <v>23332.5</v>
      </c>
      <c r="S21" s="57">
        <f>'BAR BB| Open rates'!O21*0.85*0.9</f>
        <v>25015.5</v>
      </c>
      <c r="T21" s="57">
        <f>'BAR BB| Open rates'!P21*0.85*0.9</f>
        <v>25015.5</v>
      </c>
      <c r="U21" s="57">
        <f>'BAR BB| Open rates'!Q21*0.85*0.9</f>
        <v>26545.5</v>
      </c>
      <c r="V21" s="57">
        <f>'BAR BB| Open rates'!R21*0.85*0.9</f>
        <v>25015.5</v>
      </c>
      <c r="W21" s="57">
        <f>'BAR BB| Open rates'!S21*0.85*0.9</f>
        <v>26545.5</v>
      </c>
      <c r="X21" s="57">
        <f>'BAR BB| Open rates'!T21*0.85*0.9</f>
        <v>25015.5</v>
      </c>
      <c r="Y21" s="57">
        <f>'BAR BB| Open rates'!U21*0.85*0.9</f>
        <v>23332.5</v>
      </c>
      <c r="Z21" s="57">
        <f>'BAR BB| Open rates'!V21*0.85*0.9</f>
        <v>41769</v>
      </c>
      <c r="AA21" s="57">
        <f>'BAR BB| Open rates'!W21*0.85*0.9</f>
        <v>47124</v>
      </c>
      <c r="AB21" s="57">
        <f>'BAR BB| Open rates'!X21*0.85*0.9</f>
        <v>41769</v>
      </c>
      <c r="AC21" s="57">
        <f>'BAR BB| Open rates'!Y21*0.85*0.9</f>
        <v>23332.5</v>
      </c>
      <c r="AD21" s="57">
        <f>'BAR BB| Open rates'!Z21*0.85*0.9</f>
        <v>23332.5</v>
      </c>
      <c r="AE21" s="57">
        <f>'BAR BB| Open rates'!AA21*0.85*0.9</f>
        <v>36490.5</v>
      </c>
      <c r="AF21" s="57">
        <f>'BAR BB| Open rates'!AB21*0.85*0.9</f>
        <v>39550.5</v>
      </c>
      <c r="AG21" s="57">
        <f>'BAR BB| Open rates'!AC21*0.85*0.9</f>
        <v>36490.5</v>
      </c>
      <c r="AH21" s="57">
        <f>'BAR BB| Open rates'!AD21*0.85*0.9</f>
        <v>39550.5</v>
      </c>
      <c r="AI21" s="57">
        <f>'BAR BB| Open rates'!AE21*0.85*0.9</f>
        <v>36490.5</v>
      </c>
      <c r="AJ21" s="57">
        <f>'BAR BB| Open rates'!AF21*0.85*0.9</f>
        <v>39550.5</v>
      </c>
      <c r="AK21" s="57">
        <f>'BAR BB| Open rates'!AG21*0.85*0.9</f>
        <v>36490.5</v>
      </c>
      <c r="AL21" s="57">
        <f>'BAR BB| Open rates'!AH21*0.85*0.9</f>
        <v>39550.5</v>
      </c>
      <c r="AM21" s="57">
        <f>'BAR BB| Open rates'!AI21*0.85*0.9</f>
        <v>36490.5</v>
      </c>
      <c r="AN21" s="57">
        <f>'BAR BB| Open rates'!AJ21*0.85*0.9</f>
        <v>38020.5</v>
      </c>
      <c r="AO21" s="57">
        <f>'BAR BB| Open rates'!AK21*0.85*0.9</f>
        <v>38020.5</v>
      </c>
      <c r="AP21" s="57">
        <f>'BAR BB| Open rates'!AL21*0.85*0.9</f>
        <v>34960.5</v>
      </c>
      <c r="AQ21" s="57">
        <f>'BAR BB| Open rates'!AM21*0.85*0.9</f>
        <v>38020.5</v>
      </c>
      <c r="AR21" s="57">
        <f>'BAR BB| Open rates'!AN21*0.85*0.9</f>
        <v>34960.5</v>
      </c>
      <c r="AS21" s="57">
        <f>'BAR BB| Open rates'!AO21*0.85*0.9</f>
        <v>38020.5</v>
      </c>
      <c r="AT21" s="57">
        <f>'BAR BB| Open rates'!AP21*0.85*0.9</f>
        <v>34960.5</v>
      </c>
      <c r="AU21" s="57">
        <f>'BAR BB| Open rates'!AQ21*0.85*0.9</f>
        <v>29605.5</v>
      </c>
      <c r="AV21" s="57">
        <f>'BAR BB| Open rates'!AR21*0.85*0.9</f>
        <v>31135.5</v>
      </c>
      <c r="AW21" s="57">
        <f>'BAR BB| Open rates'!AS21*0.85*0.9</f>
        <v>29605.5</v>
      </c>
      <c r="AX21" s="57">
        <f>'BAR BB| Open rates'!AT21*0.85*0.9</f>
        <v>31135.5</v>
      </c>
      <c r="AY21" s="57">
        <f>'BAR BB| Open rates'!AU21*0.85*0.9</f>
        <v>29605.5</v>
      </c>
      <c r="AZ21" s="57">
        <f>'BAR BB| Open rates'!AV21*0.85*0.9</f>
        <v>31135.5</v>
      </c>
      <c r="BA21" s="57">
        <f>'BAR BB| Open rates'!AW21*0.85*0.9</f>
        <v>29605.5</v>
      </c>
      <c r="BB21" s="57">
        <f>'BAR BB| Open rates'!AX21*0.85*0.9</f>
        <v>31135.5</v>
      </c>
      <c r="BC21" s="57">
        <f>'BAR BB| Open rates'!AY21*0.85*0.9</f>
        <v>29605.5</v>
      </c>
    </row>
    <row r="22" spans="1:55" s="36" customFormat="1" ht="12" customHeight="1" x14ac:dyDescent="0.2">
      <c r="A22" s="237">
        <v>2</v>
      </c>
      <c r="B22" s="57" t="e">
        <f>'BAR BB| Open rates'!#REF!*0.85*0.9</f>
        <v>#REF!</v>
      </c>
      <c r="C22" s="57" t="e">
        <f>'BAR BB| Open rates'!#REF!*0.85*0.9</f>
        <v>#REF!</v>
      </c>
      <c r="D22" s="57" t="e">
        <f>'BAR BB| Open rates'!#REF!*0.85*0.9</f>
        <v>#REF!</v>
      </c>
      <c r="E22" s="57" t="e">
        <f>'BAR BB| Open rates'!#REF!*0.85*0.9</f>
        <v>#REF!</v>
      </c>
      <c r="F22" s="57">
        <f>'BAR BB| Open rates'!B22*0.85*0.9</f>
        <v>21649.5</v>
      </c>
      <c r="G22" s="57">
        <f>'BAR BB| Open rates'!C22*0.85*0.9</f>
        <v>21649.5</v>
      </c>
      <c r="H22" s="57">
        <f>'BAR BB| Open rates'!D22*0.85*0.9</f>
        <v>21649.5</v>
      </c>
      <c r="I22" s="57">
        <f>'BAR BB| Open rates'!E22*0.85*0.9</f>
        <v>35343</v>
      </c>
      <c r="J22" s="57">
        <f>'BAR BB| Open rates'!F22*0.85*0.9</f>
        <v>29223</v>
      </c>
      <c r="K22" s="57">
        <f>'BAR BB| Open rates'!G22*0.85*0.9</f>
        <v>26928</v>
      </c>
      <c r="L22" s="57">
        <f>'BAR BB| Open rates'!H22*0.85*0.9</f>
        <v>29223</v>
      </c>
      <c r="M22" s="57">
        <f>'BAR BB| Open rates'!I22*0.85*0.9</f>
        <v>26928</v>
      </c>
      <c r="N22" s="57">
        <f>'BAR BB| Open rates'!J22*0.85*0.9</f>
        <v>23944.5</v>
      </c>
      <c r="O22" s="57">
        <f>'BAR BB| Open rates'!K22*0.85*0.9</f>
        <v>23944.5</v>
      </c>
      <c r="P22" s="57">
        <f>'BAR BB| Open rates'!L22*0.85*0.9</f>
        <v>23944.5</v>
      </c>
      <c r="Q22" s="57">
        <f>'BAR BB| Open rates'!M22*0.85*0.9</f>
        <v>26928</v>
      </c>
      <c r="R22" s="57">
        <f>'BAR BB| Open rates'!N22*0.85*0.9</f>
        <v>25245</v>
      </c>
      <c r="S22" s="57">
        <f>'BAR BB| Open rates'!O22*0.85*0.9</f>
        <v>26928</v>
      </c>
      <c r="T22" s="57">
        <f>'BAR BB| Open rates'!P22*0.85*0.9</f>
        <v>26928</v>
      </c>
      <c r="U22" s="57">
        <f>'BAR BB| Open rates'!Q22*0.85*0.9</f>
        <v>28458</v>
      </c>
      <c r="V22" s="57">
        <f>'BAR BB| Open rates'!R22*0.85*0.9</f>
        <v>26928</v>
      </c>
      <c r="W22" s="57">
        <f>'BAR BB| Open rates'!S22*0.85*0.9</f>
        <v>28458</v>
      </c>
      <c r="X22" s="57">
        <f>'BAR BB| Open rates'!T22*0.85*0.9</f>
        <v>26928</v>
      </c>
      <c r="Y22" s="57">
        <f>'BAR BB| Open rates'!U22*0.85*0.9</f>
        <v>25245</v>
      </c>
      <c r="Z22" s="57">
        <f>'BAR BB| Open rates'!V22*0.85*0.9</f>
        <v>43681.5</v>
      </c>
      <c r="AA22" s="57">
        <f>'BAR BB| Open rates'!W22*0.85*0.9</f>
        <v>49036.5</v>
      </c>
      <c r="AB22" s="57">
        <f>'BAR BB| Open rates'!X22*0.85*0.9</f>
        <v>43681.5</v>
      </c>
      <c r="AC22" s="57">
        <f>'BAR BB| Open rates'!Y22*0.85*0.9</f>
        <v>25245</v>
      </c>
      <c r="AD22" s="57">
        <f>'BAR BB| Open rates'!Z22*0.85*0.9</f>
        <v>25245</v>
      </c>
      <c r="AE22" s="57">
        <f>'BAR BB| Open rates'!AA22*0.85*0.9</f>
        <v>38403</v>
      </c>
      <c r="AF22" s="57">
        <f>'BAR BB| Open rates'!AB22*0.85*0.9</f>
        <v>41463</v>
      </c>
      <c r="AG22" s="57">
        <f>'BAR BB| Open rates'!AC22*0.85*0.9</f>
        <v>38403</v>
      </c>
      <c r="AH22" s="57">
        <f>'BAR BB| Open rates'!AD22*0.85*0.9</f>
        <v>41463</v>
      </c>
      <c r="AI22" s="57">
        <f>'BAR BB| Open rates'!AE22*0.85*0.9</f>
        <v>38403</v>
      </c>
      <c r="AJ22" s="57">
        <f>'BAR BB| Open rates'!AF22*0.85*0.9</f>
        <v>41463</v>
      </c>
      <c r="AK22" s="57">
        <f>'BAR BB| Open rates'!AG22*0.85*0.9</f>
        <v>38403</v>
      </c>
      <c r="AL22" s="57">
        <f>'BAR BB| Open rates'!AH22*0.85*0.9</f>
        <v>41463</v>
      </c>
      <c r="AM22" s="57">
        <f>'BAR BB| Open rates'!AI22*0.85*0.9</f>
        <v>38403</v>
      </c>
      <c r="AN22" s="57">
        <f>'BAR BB| Open rates'!AJ22*0.85*0.9</f>
        <v>39933</v>
      </c>
      <c r="AO22" s="57">
        <f>'BAR BB| Open rates'!AK22*0.85*0.9</f>
        <v>39933</v>
      </c>
      <c r="AP22" s="57">
        <f>'BAR BB| Open rates'!AL22*0.85*0.9</f>
        <v>36873</v>
      </c>
      <c r="AQ22" s="57">
        <f>'BAR BB| Open rates'!AM22*0.85*0.9</f>
        <v>39933</v>
      </c>
      <c r="AR22" s="57">
        <f>'BAR BB| Open rates'!AN22*0.85*0.9</f>
        <v>36873</v>
      </c>
      <c r="AS22" s="57">
        <f>'BAR BB| Open rates'!AO22*0.85*0.9</f>
        <v>39933</v>
      </c>
      <c r="AT22" s="57">
        <f>'BAR BB| Open rates'!AP22*0.85*0.9</f>
        <v>36873</v>
      </c>
      <c r="AU22" s="57">
        <f>'BAR BB| Open rates'!AQ22*0.85*0.9</f>
        <v>31518</v>
      </c>
      <c r="AV22" s="57">
        <f>'BAR BB| Open rates'!AR22*0.85*0.9</f>
        <v>33048</v>
      </c>
      <c r="AW22" s="57">
        <f>'BAR BB| Open rates'!AS22*0.85*0.9</f>
        <v>31518</v>
      </c>
      <c r="AX22" s="57">
        <f>'BAR BB| Open rates'!AT22*0.85*0.9</f>
        <v>33048</v>
      </c>
      <c r="AY22" s="57">
        <f>'BAR BB| Open rates'!AU22*0.85*0.9</f>
        <v>31518</v>
      </c>
      <c r="AZ22" s="57">
        <f>'BAR BB| Open rates'!AV22*0.85*0.9</f>
        <v>33048</v>
      </c>
      <c r="BA22" s="57">
        <f>'BAR BB| Open rates'!AW22*0.85*0.9</f>
        <v>31518</v>
      </c>
      <c r="BB22" s="57">
        <f>'BAR BB| Open rates'!AX22*0.85*0.9</f>
        <v>33048</v>
      </c>
      <c r="BC22" s="57">
        <f>'BAR BB| Open rates'!AY22*0.85*0.9</f>
        <v>31518</v>
      </c>
    </row>
    <row r="23" spans="1:55"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row>
    <row r="24" spans="1:55" s="36" customFormat="1" ht="12" customHeight="1" x14ac:dyDescent="0.2">
      <c r="A24" s="237">
        <v>1</v>
      </c>
      <c r="B24" s="57" t="e">
        <f>'BAR BB| Open rates'!#REF!*0.85*0.9</f>
        <v>#REF!</v>
      </c>
      <c r="C24" s="57" t="e">
        <f>'BAR BB| Open rates'!#REF!*0.85*0.9</f>
        <v>#REF!</v>
      </c>
      <c r="D24" s="57" t="e">
        <f>'BAR BB| Open rates'!#REF!*0.85*0.9</f>
        <v>#REF!</v>
      </c>
      <c r="E24" s="57" t="e">
        <f>'BAR BB| Open rates'!#REF!*0.85*0.9</f>
        <v>#REF!</v>
      </c>
      <c r="F24" s="57">
        <f>'BAR BB| Open rates'!B24*0.85*0.9</f>
        <v>28152</v>
      </c>
      <c r="G24" s="57">
        <f>'BAR BB| Open rates'!C24*0.85*0.9</f>
        <v>28152</v>
      </c>
      <c r="H24" s="57">
        <f>'BAR BB| Open rates'!D24*0.85*0.9</f>
        <v>28152</v>
      </c>
      <c r="I24" s="57">
        <f>'BAR BB| Open rates'!E24*0.85*0.9</f>
        <v>41845.5</v>
      </c>
      <c r="J24" s="57">
        <f>'BAR BB| Open rates'!F24*0.85*0.9</f>
        <v>35725.5</v>
      </c>
      <c r="K24" s="57">
        <f>'BAR BB| Open rates'!G24*0.85*0.9</f>
        <v>33430.5</v>
      </c>
      <c r="L24" s="57">
        <f>'BAR BB| Open rates'!H24*0.85*0.9</f>
        <v>35725.5</v>
      </c>
      <c r="M24" s="57">
        <f>'BAR BB| Open rates'!I24*0.85*0.9</f>
        <v>33430.5</v>
      </c>
      <c r="N24" s="57">
        <f>'BAR BB| Open rates'!J24*0.85*0.9</f>
        <v>30447</v>
      </c>
      <c r="O24" s="57">
        <f>'BAR BB| Open rates'!K24*0.85*0.9</f>
        <v>30447</v>
      </c>
      <c r="P24" s="57">
        <f>'BAR BB| Open rates'!L24*0.85*0.9</f>
        <v>30447</v>
      </c>
      <c r="Q24" s="57">
        <f>'BAR BB| Open rates'!M24*0.85*0.9</f>
        <v>33430.5</v>
      </c>
      <c r="R24" s="57">
        <f>'BAR BB| Open rates'!N24*0.85*0.9</f>
        <v>31747.5</v>
      </c>
      <c r="S24" s="57">
        <f>'BAR BB| Open rates'!O24*0.85*0.9</f>
        <v>33430.5</v>
      </c>
      <c r="T24" s="57">
        <f>'BAR BB| Open rates'!P24*0.85*0.9</f>
        <v>33430.5</v>
      </c>
      <c r="U24" s="57">
        <f>'BAR BB| Open rates'!Q24*0.85*0.9</f>
        <v>34960.5</v>
      </c>
      <c r="V24" s="57">
        <f>'BAR BB| Open rates'!R24*0.85*0.9</f>
        <v>33430.5</v>
      </c>
      <c r="W24" s="57">
        <f>'BAR BB| Open rates'!S24*0.85*0.9</f>
        <v>34960.5</v>
      </c>
      <c r="X24" s="57">
        <f>'BAR BB| Open rates'!T24*0.85*0.9</f>
        <v>33430.5</v>
      </c>
      <c r="Y24" s="57">
        <f>'BAR BB| Open rates'!U24*0.85*0.9</f>
        <v>31747.5</v>
      </c>
      <c r="Z24" s="57">
        <f>'BAR BB| Open rates'!V24*0.85*0.9</f>
        <v>50184</v>
      </c>
      <c r="AA24" s="57">
        <f>'BAR BB| Open rates'!W24*0.85*0.9</f>
        <v>55539</v>
      </c>
      <c r="AB24" s="57">
        <f>'BAR BB| Open rates'!X24*0.85*0.9</f>
        <v>50184</v>
      </c>
      <c r="AC24" s="57">
        <f>'BAR BB| Open rates'!Y24*0.85*0.9</f>
        <v>31747.5</v>
      </c>
      <c r="AD24" s="57">
        <f>'BAR BB| Open rates'!Z24*0.85*0.9</f>
        <v>31747.5</v>
      </c>
      <c r="AE24" s="57">
        <f>'BAR BB| Open rates'!AA24*0.85*0.9</f>
        <v>44905.5</v>
      </c>
      <c r="AF24" s="57">
        <f>'BAR BB| Open rates'!AB24*0.85*0.9</f>
        <v>47965.5</v>
      </c>
      <c r="AG24" s="57">
        <f>'BAR BB| Open rates'!AC24*0.85*0.9</f>
        <v>44905.5</v>
      </c>
      <c r="AH24" s="57">
        <f>'BAR BB| Open rates'!AD24*0.85*0.9</f>
        <v>47965.5</v>
      </c>
      <c r="AI24" s="57">
        <f>'BAR BB| Open rates'!AE24*0.85*0.9</f>
        <v>44905.5</v>
      </c>
      <c r="AJ24" s="57">
        <f>'BAR BB| Open rates'!AF24*0.85*0.9</f>
        <v>47965.5</v>
      </c>
      <c r="AK24" s="57">
        <f>'BAR BB| Open rates'!AG24*0.85*0.9</f>
        <v>44905.5</v>
      </c>
      <c r="AL24" s="57">
        <f>'BAR BB| Open rates'!AH24*0.85*0.9</f>
        <v>47965.5</v>
      </c>
      <c r="AM24" s="57">
        <f>'BAR BB| Open rates'!AI24*0.85*0.9</f>
        <v>44905.5</v>
      </c>
      <c r="AN24" s="57">
        <f>'BAR BB| Open rates'!AJ24*0.85*0.9</f>
        <v>46435.5</v>
      </c>
      <c r="AO24" s="57">
        <f>'BAR BB| Open rates'!AK24*0.85*0.9</f>
        <v>46435.5</v>
      </c>
      <c r="AP24" s="57">
        <f>'BAR BB| Open rates'!AL24*0.85*0.9</f>
        <v>43375.5</v>
      </c>
      <c r="AQ24" s="57">
        <f>'BAR BB| Open rates'!AM24*0.85*0.9</f>
        <v>46435.5</v>
      </c>
      <c r="AR24" s="57">
        <f>'BAR BB| Open rates'!AN24*0.85*0.9</f>
        <v>43375.5</v>
      </c>
      <c r="AS24" s="57">
        <f>'BAR BB| Open rates'!AO24*0.85*0.9</f>
        <v>46435.5</v>
      </c>
      <c r="AT24" s="57">
        <f>'BAR BB| Open rates'!AP24*0.85*0.9</f>
        <v>43375.5</v>
      </c>
      <c r="AU24" s="57">
        <f>'BAR BB| Open rates'!AQ24*0.85*0.9</f>
        <v>38020.5</v>
      </c>
      <c r="AV24" s="57">
        <f>'BAR BB| Open rates'!AR24*0.85*0.9</f>
        <v>39550.5</v>
      </c>
      <c r="AW24" s="57">
        <f>'BAR BB| Open rates'!AS24*0.85*0.9</f>
        <v>38020.5</v>
      </c>
      <c r="AX24" s="57">
        <f>'BAR BB| Open rates'!AT24*0.85*0.9</f>
        <v>39550.5</v>
      </c>
      <c r="AY24" s="57">
        <f>'BAR BB| Open rates'!AU24*0.85*0.9</f>
        <v>38020.5</v>
      </c>
      <c r="AZ24" s="57">
        <f>'BAR BB| Open rates'!AV24*0.85*0.9</f>
        <v>39550.5</v>
      </c>
      <c r="BA24" s="57">
        <f>'BAR BB| Open rates'!AW24*0.85*0.9</f>
        <v>38020.5</v>
      </c>
      <c r="BB24" s="57">
        <f>'BAR BB| Open rates'!AX24*0.85*0.9</f>
        <v>39550.5</v>
      </c>
      <c r="BC24" s="57">
        <f>'BAR BB| Open rates'!AY24*0.85*0.9</f>
        <v>38020.5</v>
      </c>
    </row>
    <row r="25" spans="1:55" s="36" customFormat="1" ht="12" customHeight="1" x14ac:dyDescent="0.2">
      <c r="A25" s="237">
        <v>2</v>
      </c>
      <c r="B25" s="57" t="e">
        <f>'BAR BB| Open rates'!#REF!*0.85*0.9</f>
        <v>#REF!</v>
      </c>
      <c r="C25" s="57" t="e">
        <f>'BAR BB| Open rates'!#REF!*0.85*0.9</f>
        <v>#REF!</v>
      </c>
      <c r="D25" s="57" t="e">
        <f>'BAR BB| Open rates'!#REF!*0.85*0.9</f>
        <v>#REF!</v>
      </c>
      <c r="E25" s="57" t="e">
        <f>'BAR BB| Open rates'!#REF!*0.85*0.9</f>
        <v>#REF!</v>
      </c>
      <c r="F25" s="57">
        <f>'BAR BB| Open rates'!B25*0.85*0.9</f>
        <v>30064.5</v>
      </c>
      <c r="G25" s="57">
        <f>'BAR BB| Open rates'!C25*0.85*0.9</f>
        <v>30064.5</v>
      </c>
      <c r="H25" s="57">
        <f>'BAR BB| Open rates'!D25*0.85*0.9</f>
        <v>30064.5</v>
      </c>
      <c r="I25" s="57">
        <f>'BAR BB| Open rates'!E25*0.85*0.9</f>
        <v>43758</v>
      </c>
      <c r="J25" s="57">
        <f>'BAR BB| Open rates'!F25*0.85*0.9</f>
        <v>37638</v>
      </c>
      <c r="K25" s="57">
        <f>'BAR BB| Open rates'!G25*0.85*0.9</f>
        <v>35343</v>
      </c>
      <c r="L25" s="57">
        <f>'BAR BB| Open rates'!H25*0.85*0.9</f>
        <v>37638</v>
      </c>
      <c r="M25" s="57">
        <f>'BAR BB| Open rates'!I25*0.85*0.9</f>
        <v>35343</v>
      </c>
      <c r="N25" s="57">
        <f>'BAR BB| Open rates'!J25*0.85*0.9</f>
        <v>32359.5</v>
      </c>
      <c r="O25" s="57">
        <f>'BAR BB| Open rates'!K25*0.85*0.9</f>
        <v>32359.5</v>
      </c>
      <c r="P25" s="57">
        <f>'BAR BB| Open rates'!L25*0.85*0.9</f>
        <v>32359.5</v>
      </c>
      <c r="Q25" s="57">
        <f>'BAR BB| Open rates'!M25*0.85*0.9</f>
        <v>35343</v>
      </c>
      <c r="R25" s="57">
        <f>'BAR BB| Open rates'!N25*0.85*0.9</f>
        <v>33660</v>
      </c>
      <c r="S25" s="57">
        <f>'BAR BB| Open rates'!O25*0.85*0.9</f>
        <v>35343</v>
      </c>
      <c r="T25" s="57">
        <f>'BAR BB| Open rates'!P25*0.85*0.9</f>
        <v>35343</v>
      </c>
      <c r="U25" s="57">
        <f>'BAR BB| Open rates'!Q25*0.85*0.9</f>
        <v>36873</v>
      </c>
      <c r="V25" s="57">
        <f>'BAR BB| Open rates'!R25*0.85*0.9</f>
        <v>35343</v>
      </c>
      <c r="W25" s="57">
        <f>'BAR BB| Open rates'!S25*0.85*0.9</f>
        <v>36873</v>
      </c>
      <c r="X25" s="57">
        <f>'BAR BB| Open rates'!T25*0.85*0.9</f>
        <v>35343</v>
      </c>
      <c r="Y25" s="57">
        <f>'BAR BB| Open rates'!U25*0.85*0.9</f>
        <v>33660</v>
      </c>
      <c r="Z25" s="57">
        <f>'BAR BB| Open rates'!V25*0.85*0.9</f>
        <v>52096.5</v>
      </c>
      <c r="AA25" s="57">
        <f>'BAR BB| Open rates'!W25*0.85*0.9</f>
        <v>57451.5</v>
      </c>
      <c r="AB25" s="57">
        <f>'BAR BB| Open rates'!X25*0.85*0.9</f>
        <v>52096.5</v>
      </c>
      <c r="AC25" s="57">
        <f>'BAR BB| Open rates'!Y25*0.85*0.9</f>
        <v>33660</v>
      </c>
      <c r="AD25" s="57">
        <f>'BAR BB| Open rates'!Z25*0.85*0.9</f>
        <v>33660</v>
      </c>
      <c r="AE25" s="57">
        <f>'BAR BB| Open rates'!AA25*0.85*0.9</f>
        <v>46818</v>
      </c>
      <c r="AF25" s="57">
        <f>'BAR BB| Open rates'!AB25*0.85*0.9</f>
        <v>49878</v>
      </c>
      <c r="AG25" s="57">
        <f>'BAR BB| Open rates'!AC25*0.85*0.9</f>
        <v>46818</v>
      </c>
      <c r="AH25" s="57">
        <f>'BAR BB| Open rates'!AD25*0.85*0.9</f>
        <v>49878</v>
      </c>
      <c r="AI25" s="57">
        <f>'BAR BB| Open rates'!AE25*0.85*0.9</f>
        <v>46818</v>
      </c>
      <c r="AJ25" s="57">
        <f>'BAR BB| Open rates'!AF25*0.85*0.9</f>
        <v>49878</v>
      </c>
      <c r="AK25" s="57">
        <f>'BAR BB| Open rates'!AG25*0.85*0.9</f>
        <v>46818</v>
      </c>
      <c r="AL25" s="57">
        <f>'BAR BB| Open rates'!AH25*0.85*0.9</f>
        <v>49878</v>
      </c>
      <c r="AM25" s="57">
        <f>'BAR BB| Open rates'!AI25*0.85*0.9</f>
        <v>46818</v>
      </c>
      <c r="AN25" s="57">
        <f>'BAR BB| Open rates'!AJ25*0.85*0.9</f>
        <v>48348</v>
      </c>
      <c r="AO25" s="57">
        <f>'BAR BB| Open rates'!AK25*0.85*0.9</f>
        <v>48348</v>
      </c>
      <c r="AP25" s="57">
        <f>'BAR BB| Open rates'!AL25*0.85*0.9</f>
        <v>45288</v>
      </c>
      <c r="AQ25" s="57">
        <f>'BAR BB| Open rates'!AM25*0.85*0.9</f>
        <v>48348</v>
      </c>
      <c r="AR25" s="57">
        <f>'BAR BB| Open rates'!AN25*0.85*0.9</f>
        <v>45288</v>
      </c>
      <c r="AS25" s="57">
        <f>'BAR BB| Open rates'!AO25*0.85*0.9</f>
        <v>48348</v>
      </c>
      <c r="AT25" s="57">
        <f>'BAR BB| Open rates'!AP25*0.85*0.9</f>
        <v>45288</v>
      </c>
      <c r="AU25" s="57">
        <f>'BAR BB| Open rates'!AQ25*0.85*0.9</f>
        <v>39933</v>
      </c>
      <c r="AV25" s="57">
        <f>'BAR BB| Open rates'!AR25*0.85*0.9</f>
        <v>41463</v>
      </c>
      <c r="AW25" s="57">
        <f>'BAR BB| Open rates'!AS25*0.85*0.9</f>
        <v>39933</v>
      </c>
      <c r="AX25" s="57">
        <f>'BAR BB| Open rates'!AT25*0.85*0.9</f>
        <v>41463</v>
      </c>
      <c r="AY25" s="57">
        <f>'BAR BB| Open rates'!AU25*0.85*0.9</f>
        <v>39933</v>
      </c>
      <c r="AZ25" s="57">
        <f>'BAR BB| Open rates'!AV25*0.85*0.9</f>
        <v>41463</v>
      </c>
      <c r="BA25" s="57">
        <f>'BAR BB| Open rates'!AW25*0.85*0.9</f>
        <v>39933</v>
      </c>
      <c r="BB25" s="57">
        <f>'BAR BB| Open rates'!AX25*0.85*0.9</f>
        <v>41463</v>
      </c>
      <c r="BC25" s="57">
        <f>'BAR BB| Open rates'!AY25*0.85*0.9</f>
        <v>39933</v>
      </c>
    </row>
    <row r="26" spans="1:55" s="36" customFormat="1" ht="12" customHeight="1" x14ac:dyDescent="0.2">
      <c r="A26" s="237">
        <v>3</v>
      </c>
      <c r="B26" s="57" t="e">
        <f>'BAR BB| Open rates'!#REF!*0.85*0.9</f>
        <v>#REF!</v>
      </c>
      <c r="C26" s="57" t="e">
        <f>'BAR BB| Open rates'!#REF!*0.85*0.9</f>
        <v>#REF!</v>
      </c>
      <c r="D26" s="57" t="e">
        <f>'BAR BB| Open rates'!#REF!*0.85*0.9</f>
        <v>#REF!</v>
      </c>
      <c r="E26" s="57" t="e">
        <f>'BAR BB| Open rates'!#REF!*0.85*0.9</f>
        <v>#REF!</v>
      </c>
      <c r="F26" s="57">
        <f>'BAR BB| Open rates'!B26*0.85*0.9</f>
        <v>31977</v>
      </c>
      <c r="G26" s="57">
        <f>'BAR BB| Open rates'!C26*0.85*0.9</f>
        <v>31977</v>
      </c>
      <c r="H26" s="57">
        <f>'BAR BB| Open rates'!D26*0.85*0.9</f>
        <v>31977</v>
      </c>
      <c r="I26" s="57">
        <f>'BAR BB| Open rates'!E26*0.85*0.9</f>
        <v>45670.5</v>
      </c>
      <c r="J26" s="57">
        <f>'BAR BB| Open rates'!F26*0.85*0.9</f>
        <v>39550.5</v>
      </c>
      <c r="K26" s="57">
        <f>'BAR BB| Open rates'!G26*0.85*0.9</f>
        <v>37255.5</v>
      </c>
      <c r="L26" s="57">
        <f>'BAR BB| Open rates'!H26*0.85*0.9</f>
        <v>39550.5</v>
      </c>
      <c r="M26" s="57">
        <f>'BAR BB| Open rates'!I26*0.85*0.9</f>
        <v>37255.5</v>
      </c>
      <c r="N26" s="57">
        <f>'BAR BB| Open rates'!J26*0.85*0.9</f>
        <v>34272</v>
      </c>
      <c r="O26" s="57">
        <f>'BAR BB| Open rates'!K26*0.85*0.9</f>
        <v>34272</v>
      </c>
      <c r="P26" s="57">
        <f>'BAR BB| Open rates'!L26*0.85*0.9</f>
        <v>34272</v>
      </c>
      <c r="Q26" s="57">
        <f>'BAR BB| Open rates'!M26*0.85*0.9</f>
        <v>37255.5</v>
      </c>
      <c r="R26" s="57">
        <f>'BAR BB| Open rates'!N26*0.85*0.9</f>
        <v>35572.5</v>
      </c>
      <c r="S26" s="57">
        <f>'BAR BB| Open rates'!O26*0.85*0.9</f>
        <v>37255.5</v>
      </c>
      <c r="T26" s="57">
        <f>'BAR BB| Open rates'!P26*0.85*0.9</f>
        <v>37255.5</v>
      </c>
      <c r="U26" s="57">
        <f>'BAR BB| Open rates'!Q26*0.85*0.9</f>
        <v>38785.5</v>
      </c>
      <c r="V26" s="57">
        <f>'BAR BB| Open rates'!R26*0.85*0.9</f>
        <v>37255.5</v>
      </c>
      <c r="W26" s="57">
        <f>'BAR BB| Open rates'!S26*0.85*0.9</f>
        <v>38785.5</v>
      </c>
      <c r="X26" s="57">
        <f>'BAR BB| Open rates'!T26*0.85*0.9</f>
        <v>37255.5</v>
      </c>
      <c r="Y26" s="57">
        <f>'BAR BB| Open rates'!U26*0.85*0.9</f>
        <v>35572.5</v>
      </c>
      <c r="Z26" s="57">
        <f>'BAR BB| Open rates'!V26*0.85*0.9</f>
        <v>54009</v>
      </c>
      <c r="AA26" s="57">
        <f>'BAR BB| Open rates'!W26*0.85*0.9</f>
        <v>59364</v>
      </c>
      <c r="AB26" s="57">
        <f>'BAR BB| Open rates'!X26*0.85*0.9</f>
        <v>54009</v>
      </c>
      <c r="AC26" s="57">
        <f>'BAR BB| Open rates'!Y26*0.85*0.9</f>
        <v>35572.5</v>
      </c>
      <c r="AD26" s="57">
        <f>'BAR BB| Open rates'!Z26*0.85*0.9</f>
        <v>35572.5</v>
      </c>
      <c r="AE26" s="57">
        <f>'BAR BB| Open rates'!AA26*0.85*0.9</f>
        <v>48730.5</v>
      </c>
      <c r="AF26" s="57">
        <f>'BAR BB| Open rates'!AB26*0.85*0.9</f>
        <v>51790.5</v>
      </c>
      <c r="AG26" s="57">
        <f>'BAR BB| Open rates'!AC26*0.85*0.9</f>
        <v>48730.5</v>
      </c>
      <c r="AH26" s="57">
        <f>'BAR BB| Open rates'!AD26*0.85*0.9</f>
        <v>51790.5</v>
      </c>
      <c r="AI26" s="57">
        <f>'BAR BB| Open rates'!AE26*0.85*0.9</f>
        <v>48730.5</v>
      </c>
      <c r="AJ26" s="57">
        <f>'BAR BB| Open rates'!AF26*0.85*0.9</f>
        <v>51790.5</v>
      </c>
      <c r="AK26" s="57">
        <f>'BAR BB| Open rates'!AG26*0.85*0.9</f>
        <v>48730.5</v>
      </c>
      <c r="AL26" s="57">
        <f>'BAR BB| Open rates'!AH26*0.85*0.9</f>
        <v>51790.5</v>
      </c>
      <c r="AM26" s="57">
        <f>'BAR BB| Open rates'!AI26*0.85*0.9</f>
        <v>48730.5</v>
      </c>
      <c r="AN26" s="57">
        <f>'BAR BB| Open rates'!AJ26*0.85*0.9</f>
        <v>50260.5</v>
      </c>
      <c r="AO26" s="57">
        <f>'BAR BB| Open rates'!AK26*0.85*0.9</f>
        <v>50260.5</v>
      </c>
      <c r="AP26" s="57">
        <f>'BAR BB| Open rates'!AL26*0.85*0.9</f>
        <v>47200.5</v>
      </c>
      <c r="AQ26" s="57">
        <f>'BAR BB| Open rates'!AM26*0.85*0.9</f>
        <v>50260.5</v>
      </c>
      <c r="AR26" s="57">
        <f>'BAR BB| Open rates'!AN26*0.85*0.9</f>
        <v>47200.5</v>
      </c>
      <c r="AS26" s="57">
        <f>'BAR BB| Open rates'!AO26*0.85*0.9</f>
        <v>50260.5</v>
      </c>
      <c r="AT26" s="57">
        <f>'BAR BB| Open rates'!AP26*0.85*0.9</f>
        <v>47200.5</v>
      </c>
      <c r="AU26" s="57">
        <f>'BAR BB| Open rates'!AQ26*0.85*0.9</f>
        <v>41845.5</v>
      </c>
      <c r="AV26" s="57">
        <f>'BAR BB| Open rates'!AR26*0.85*0.9</f>
        <v>43375.5</v>
      </c>
      <c r="AW26" s="57">
        <f>'BAR BB| Open rates'!AS26*0.85*0.9</f>
        <v>41845.5</v>
      </c>
      <c r="AX26" s="57">
        <f>'BAR BB| Open rates'!AT26*0.85*0.9</f>
        <v>43375.5</v>
      </c>
      <c r="AY26" s="57">
        <f>'BAR BB| Open rates'!AU26*0.85*0.9</f>
        <v>41845.5</v>
      </c>
      <c r="AZ26" s="57">
        <f>'BAR BB| Open rates'!AV26*0.85*0.9</f>
        <v>43375.5</v>
      </c>
      <c r="BA26" s="57">
        <f>'BAR BB| Open rates'!AW26*0.85*0.9</f>
        <v>41845.5</v>
      </c>
      <c r="BB26" s="57">
        <f>'BAR BB| Open rates'!AX26*0.85*0.9</f>
        <v>43375.5</v>
      </c>
      <c r="BC26" s="57">
        <f>'BAR BB| Open rates'!AY26*0.85*0.9</f>
        <v>41845.5</v>
      </c>
    </row>
    <row r="27" spans="1:55" s="36" customFormat="1" ht="12" customHeight="1" x14ac:dyDescent="0.2">
      <c r="A27" s="237">
        <v>4</v>
      </c>
      <c r="B27" s="57" t="e">
        <f>'BAR BB| Open rates'!#REF!*0.85*0.9</f>
        <v>#REF!</v>
      </c>
      <c r="C27" s="57" t="e">
        <f>'BAR BB| Open rates'!#REF!*0.85*0.9</f>
        <v>#REF!</v>
      </c>
      <c r="D27" s="57" t="e">
        <f>'BAR BB| Open rates'!#REF!*0.85*0.9</f>
        <v>#REF!</v>
      </c>
      <c r="E27" s="57" t="e">
        <f>'BAR BB| Open rates'!#REF!*0.85*0.9</f>
        <v>#REF!</v>
      </c>
      <c r="F27" s="57">
        <f>'BAR BB| Open rates'!B27*0.85*0.9</f>
        <v>33889.5</v>
      </c>
      <c r="G27" s="57">
        <f>'BAR BB| Open rates'!C27*0.85*0.9</f>
        <v>33889.5</v>
      </c>
      <c r="H27" s="57">
        <f>'BAR BB| Open rates'!D27*0.85*0.9</f>
        <v>33889.5</v>
      </c>
      <c r="I27" s="57">
        <f>'BAR BB| Open rates'!E27*0.85*0.9</f>
        <v>47583</v>
      </c>
      <c r="J27" s="57">
        <f>'BAR BB| Open rates'!F27*0.85*0.9</f>
        <v>41463</v>
      </c>
      <c r="K27" s="57">
        <f>'BAR BB| Open rates'!G27*0.85*0.9</f>
        <v>39168</v>
      </c>
      <c r="L27" s="57">
        <f>'BAR BB| Open rates'!H27*0.85*0.9</f>
        <v>41463</v>
      </c>
      <c r="M27" s="57">
        <f>'BAR BB| Open rates'!I27*0.85*0.9</f>
        <v>39168</v>
      </c>
      <c r="N27" s="57">
        <f>'BAR BB| Open rates'!J27*0.85*0.9</f>
        <v>36184.5</v>
      </c>
      <c r="O27" s="57">
        <f>'BAR BB| Open rates'!K27*0.85*0.9</f>
        <v>36184.5</v>
      </c>
      <c r="P27" s="57">
        <f>'BAR BB| Open rates'!L27*0.85*0.9</f>
        <v>36184.5</v>
      </c>
      <c r="Q27" s="57">
        <f>'BAR BB| Open rates'!M27*0.85*0.9</f>
        <v>39168</v>
      </c>
      <c r="R27" s="57">
        <f>'BAR BB| Open rates'!N27*0.85*0.9</f>
        <v>37485</v>
      </c>
      <c r="S27" s="57">
        <f>'BAR BB| Open rates'!O27*0.85*0.9</f>
        <v>39168</v>
      </c>
      <c r="T27" s="57">
        <f>'BAR BB| Open rates'!P27*0.85*0.9</f>
        <v>39168</v>
      </c>
      <c r="U27" s="57">
        <f>'BAR BB| Open rates'!Q27*0.85*0.9</f>
        <v>40698</v>
      </c>
      <c r="V27" s="57">
        <f>'BAR BB| Open rates'!R27*0.85*0.9</f>
        <v>39168</v>
      </c>
      <c r="W27" s="57">
        <f>'BAR BB| Open rates'!S27*0.85*0.9</f>
        <v>40698</v>
      </c>
      <c r="X27" s="57">
        <f>'BAR BB| Open rates'!T27*0.85*0.9</f>
        <v>39168</v>
      </c>
      <c r="Y27" s="57">
        <f>'BAR BB| Open rates'!U27*0.85*0.9</f>
        <v>37485</v>
      </c>
      <c r="Z27" s="57">
        <f>'BAR BB| Open rates'!V27*0.85*0.9</f>
        <v>55921.5</v>
      </c>
      <c r="AA27" s="57">
        <f>'BAR BB| Open rates'!W27*0.85*0.9</f>
        <v>61276.5</v>
      </c>
      <c r="AB27" s="57">
        <f>'BAR BB| Open rates'!X27*0.85*0.9</f>
        <v>55921.5</v>
      </c>
      <c r="AC27" s="57">
        <f>'BAR BB| Open rates'!Y27*0.85*0.9</f>
        <v>37485</v>
      </c>
      <c r="AD27" s="57">
        <f>'BAR BB| Open rates'!Z27*0.85*0.9</f>
        <v>37485</v>
      </c>
      <c r="AE27" s="57">
        <f>'BAR BB| Open rates'!AA27*0.85*0.9</f>
        <v>50643</v>
      </c>
      <c r="AF27" s="57">
        <f>'BAR BB| Open rates'!AB27*0.85*0.9</f>
        <v>53703</v>
      </c>
      <c r="AG27" s="57">
        <f>'BAR BB| Open rates'!AC27*0.85*0.9</f>
        <v>50643</v>
      </c>
      <c r="AH27" s="57">
        <f>'BAR BB| Open rates'!AD27*0.85*0.9</f>
        <v>53703</v>
      </c>
      <c r="AI27" s="57">
        <f>'BAR BB| Open rates'!AE27*0.85*0.9</f>
        <v>50643</v>
      </c>
      <c r="AJ27" s="57">
        <f>'BAR BB| Open rates'!AF27*0.85*0.9</f>
        <v>53703</v>
      </c>
      <c r="AK27" s="57">
        <f>'BAR BB| Open rates'!AG27*0.85*0.9</f>
        <v>50643</v>
      </c>
      <c r="AL27" s="57">
        <f>'BAR BB| Open rates'!AH27*0.85*0.9</f>
        <v>53703</v>
      </c>
      <c r="AM27" s="57">
        <f>'BAR BB| Open rates'!AI27*0.85*0.9</f>
        <v>50643</v>
      </c>
      <c r="AN27" s="57">
        <f>'BAR BB| Open rates'!AJ27*0.85*0.9</f>
        <v>52173</v>
      </c>
      <c r="AO27" s="57">
        <f>'BAR BB| Open rates'!AK27*0.85*0.9</f>
        <v>52173</v>
      </c>
      <c r="AP27" s="57">
        <f>'BAR BB| Open rates'!AL27*0.85*0.9</f>
        <v>49113</v>
      </c>
      <c r="AQ27" s="57">
        <f>'BAR BB| Open rates'!AM27*0.85*0.9</f>
        <v>52173</v>
      </c>
      <c r="AR27" s="57">
        <f>'BAR BB| Open rates'!AN27*0.85*0.9</f>
        <v>49113</v>
      </c>
      <c r="AS27" s="57">
        <f>'BAR BB| Open rates'!AO27*0.85*0.9</f>
        <v>52173</v>
      </c>
      <c r="AT27" s="57">
        <f>'BAR BB| Open rates'!AP27*0.85*0.9</f>
        <v>49113</v>
      </c>
      <c r="AU27" s="57">
        <f>'BAR BB| Open rates'!AQ27*0.85*0.9</f>
        <v>43758</v>
      </c>
      <c r="AV27" s="57">
        <f>'BAR BB| Open rates'!AR27*0.85*0.9</f>
        <v>45288</v>
      </c>
      <c r="AW27" s="57">
        <f>'BAR BB| Open rates'!AS27*0.85*0.9</f>
        <v>43758</v>
      </c>
      <c r="AX27" s="57">
        <f>'BAR BB| Open rates'!AT27*0.85*0.9</f>
        <v>45288</v>
      </c>
      <c r="AY27" s="57">
        <f>'BAR BB| Open rates'!AU27*0.85*0.9</f>
        <v>43758</v>
      </c>
      <c r="AZ27" s="57">
        <f>'BAR BB| Open rates'!AV27*0.85*0.9</f>
        <v>45288</v>
      </c>
      <c r="BA27" s="57">
        <f>'BAR BB| Open rates'!AW27*0.85*0.9</f>
        <v>43758</v>
      </c>
      <c r="BB27" s="57">
        <f>'BAR BB| Open rates'!AX27*0.85*0.9</f>
        <v>45288</v>
      </c>
      <c r="BC27" s="57">
        <f>'BAR BB| Open rates'!AY27*0.85*0.9</f>
        <v>43758</v>
      </c>
    </row>
    <row r="28" spans="1:55"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row>
    <row r="29" spans="1:55" s="36" customFormat="1" ht="12" customHeight="1" x14ac:dyDescent="0.2">
      <c r="A29" s="237">
        <v>1</v>
      </c>
      <c r="B29" s="57" t="e">
        <f>'BAR BB| Open rates'!#REF!*0.85*0.9</f>
        <v>#REF!</v>
      </c>
      <c r="C29" s="57" t="e">
        <f>'BAR BB| Open rates'!#REF!*0.85*0.9</f>
        <v>#REF!</v>
      </c>
      <c r="D29" s="57" t="e">
        <f>'BAR BB| Open rates'!#REF!*0.85*0.9</f>
        <v>#REF!</v>
      </c>
      <c r="E29" s="57" t="e">
        <f>'BAR BB| Open rates'!#REF!*0.85*0.9</f>
        <v>#REF!</v>
      </c>
      <c r="F29" s="57">
        <f>'BAR BB| Open rates'!B29*0.85*0.9</f>
        <v>31212</v>
      </c>
      <c r="G29" s="57">
        <f>'BAR BB| Open rates'!C29*0.85*0.9</f>
        <v>31212</v>
      </c>
      <c r="H29" s="57">
        <f>'BAR BB| Open rates'!D29*0.85*0.9</f>
        <v>31212</v>
      </c>
      <c r="I29" s="57">
        <f>'BAR BB| Open rates'!E29*0.85*0.9</f>
        <v>44905.5</v>
      </c>
      <c r="J29" s="57">
        <f>'BAR BB| Open rates'!F29*0.85*0.9</f>
        <v>38785.5</v>
      </c>
      <c r="K29" s="57">
        <f>'BAR BB| Open rates'!G29*0.85*0.9</f>
        <v>36490.5</v>
      </c>
      <c r="L29" s="57">
        <f>'BAR BB| Open rates'!H29*0.85*0.9</f>
        <v>38785.5</v>
      </c>
      <c r="M29" s="57">
        <f>'BAR BB| Open rates'!I29*0.85*0.9</f>
        <v>36490.5</v>
      </c>
      <c r="N29" s="57">
        <f>'BAR BB| Open rates'!J29*0.85*0.9</f>
        <v>33507</v>
      </c>
      <c r="O29" s="57">
        <f>'BAR BB| Open rates'!K29*0.85*0.9</f>
        <v>33507</v>
      </c>
      <c r="P29" s="57">
        <f>'BAR BB| Open rates'!L29*0.85*0.9</f>
        <v>33507</v>
      </c>
      <c r="Q29" s="57">
        <f>'BAR BB| Open rates'!M29*0.85*0.9</f>
        <v>36490.5</v>
      </c>
      <c r="R29" s="57">
        <f>'BAR BB| Open rates'!N29*0.85*0.9</f>
        <v>34807.5</v>
      </c>
      <c r="S29" s="57">
        <f>'BAR BB| Open rates'!O29*0.85*0.9</f>
        <v>36490.5</v>
      </c>
      <c r="T29" s="57">
        <f>'BAR BB| Open rates'!P29*0.85*0.9</f>
        <v>36490.5</v>
      </c>
      <c r="U29" s="57">
        <f>'BAR BB| Open rates'!Q29*0.85*0.9</f>
        <v>38020.5</v>
      </c>
      <c r="V29" s="57">
        <f>'BAR BB| Open rates'!R29*0.85*0.9</f>
        <v>36490.5</v>
      </c>
      <c r="W29" s="57">
        <f>'BAR BB| Open rates'!S29*0.85*0.9</f>
        <v>38020.5</v>
      </c>
      <c r="X29" s="57">
        <f>'BAR BB| Open rates'!T29*0.85*0.9</f>
        <v>36490.5</v>
      </c>
      <c r="Y29" s="57">
        <f>'BAR BB| Open rates'!U29*0.85*0.9</f>
        <v>34807.5</v>
      </c>
      <c r="Z29" s="57">
        <f>'BAR BB| Open rates'!V29*0.85*0.9</f>
        <v>53244</v>
      </c>
      <c r="AA29" s="57">
        <f>'BAR BB| Open rates'!W29*0.85*0.9</f>
        <v>58599</v>
      </c>
      <c r="AB29" s="57">
        <f>'BAR BB| Open rates'!X29*0.85*0.9</f>
        <v>53244</v>
      </c>
      <c r="AC29" s="57">
        <f>'BAR BB| Open rates'!Y29*0.85*0.9</f>
        <v>34807.5</v>
      </c>
      <c r="AD29" s="57">
        <f>'BAR BB| Open rates'!Z29*0.85*0.9</f>
        <v>34807.5</v>
      </c>
      <c r="AE29" s="57">
        <f>'BAR BB| Open rates'!AA29*0.85*0.9</f>
        <v>48730.5</v>
      </c>
      <c r="AF29" s="57">
        <f>'BAR BB| Open rates'!AB29*0.85*0.9</f>
        <v>51790.5</v>
      </c>
      <c r="AG29" s="57">
        <f>'BAR BB| Open rates'!AC29*0.85*0.9</f>
        <v>48730.5</v>
      </c>
      <c r="AH29" s="57">
        <f>'BAR BB| Open rates'!AD29*0.85*0.9</f>
        <v>51790.5</v>
      </c>
      <c r="AI29" s="57">
        <f>'BAR BB| Open rates'!AE29*0.85*0.9</f>
        <v>48730.5</v>
      </c>
      <c r="AJ29" s="57">
        <f>'BAR BB| Open rates'!AF29*0.85*0.9</f>
        <v>51790.5</v>
      </c>
      <c r="AK29" s="57">
        <f>'BAR BB| Open rates'!AG29*0.85*0.9</f>
        <v>48730.5</v>
      </c>
      <c r="AL29" s="57">
        <f>'BAR BB| Open rates'!AH29*0.85*0.9</f>
        <v>51790.5</v>
      </c>
      <c r="AM29" s="57">
        <f>'BAR BB| Open rates'!AI29*0.85*0.9</f>
        <v>48730.5</v>
      </c>
      <c r="AN29" s="57">
        <f>'BAR BB| Open rates'!AJ29*0.85*0.9</f>
        <v>50260.5</v>
      </c>
      <c r="AO29" s="57">
        <f>'BAR BB| Open rates'!AK29*0.85*0.9</f>
        <v>50260.5</v>
      </c>
      <c r="AP29" s="57">
        <f>'BAR BB| Open rates'!AL29*0.85*0.9</f>
        <v>47200.5</v>
      </c>
      <c r="AQ29" s="57">
        <f>'BAR BB| Open rates'!AM29*0.85*0.9</f>
        <v>50260.5</v>
      </c>
      <c r="AR29" s="57">
        <f>'BAR BB| Open rates'!AN29*0.85*0.9</f>
        <v>47200.5</v>
      </c>
      <c r="AS29" s="57">
        <f>'BAR BB| Open rates'!AO29*0.85*0.9</f>
        <v>50260.5</v>
      </c>
      <c r="AT29" s="57">
        <f>'BAR BB| Open rates'!AP29*0.85*0.9</f>
        <v>47200.5</v>
      </c>
      <c r="AU29" s="57">
        <f>'BAR BB| Open rates'!AQ29*0.85*0.9</f>
        <v>41845.5</v>
      </c>
      <c r="AV29" s="57">
        <f>'BAR BB| Open rates'!AR29*0.85*0.9</f>
        <v>43375.5</v>
      </c>
      <c r="AW29" s="57">
        <f>'BAR BB| Open rates'!AS29*0.85*0.9</f>
        <v>41845.5</v>
      </c>
      <c r="AX29" s="57">
        <f>'BAR BB| Open rates'!AT29*0.85*0.9</f>
        <v>43375.5</v>
      </c>
      <c r="AY29" s="57">
        <f>'BAR BB| Open rates'!AU29*0.85*0.9</f>
        <v>41845.5</v>
      </c>
      <c r="AZ29" s="57">
        <f>'BAR BB| Open rates'!AV29*0.85*0.9</f>
        <v>43375.5</v>
      </c>
      <c r="BA29" s="57">
        <f>'BAR BB| Open rates'!AW29*0.85*0.9</f>
        <v>41845.5</v>
      </c>
      <c r="BB29" s="57">
        <f>'BAR BB| Open rates'!AX29*0.85*0.9</f>
        <v>43375.5</v>
      </c>
      <c r="BC29" s="57">
        <f>'BAR BB| Open rates'!AY29*0.85*0.9</f>
        <v>41845.5</v>
      </c>
    </row>
    <row r="30" spans="1:55" s="36" customFormat="1" ht="12" customHeight="1" x14ac:dyDescent="0.2">
      <c r="A30" s="237">
        <v>2</v>
      </c>
      <c r="B30" s="57" t="e">
        <f>'BAR BB| Open rates'!#REF!*0.85*0.9</f>
        <v>#REF!</v>
      </c>
      <c r="C30" s="57" t="e">
        <f>'BAR BB| Open rates'!#REF!*0.85*0.9</f>
        <v>#REF!</v>
      </c>
      <c r="D30" s="57" t="e">
        <f>'BAR BB| Open rates'!#REF!*0.85*0.9</f>
        <v>#REF!</v>
      </c>
      <c r="E30" s="57" t="e">
        <f>'BAR BB| Open rates'!#REF!*0.85*0.9</f>
        <v>#REF!</v>
      </c>
      <c r="F30" s="57">
        <f>'BAR BB| Open rates'!B30*0.85*0.9</f>
        <v>33124.5</v>
      </c>
      <c r="G30" s="57">
        <f>'BAR BB| Open rates'!C30*0.85*0.9</f>
        <v>33124.5</v>
      </c>
      <c r="H30" s="57">
        <f>'BAR BB| Open rates'!D30*0.85*0.9</f>
        <v>33124.5</v>
      </c>
      <c r="I30" s="57">
        <f>'BAR BB| Open rates'!E30*0.85*0.9</f>
        <v>46818</v>
      </c>
      <c r="J30" s="57">
        <f>'BAR BB| Open rates'!F30*0.85*0.9</f>
        <v>40698</v>
      </c>
      <c r="K30" s="57">
        <f>'BAR BB| Open rates'!G30*0.85*0.9</f>
        <v>38403</v>
      </c>
      <c r="L30" s="57">
        <f>'BAR BB| Open rates'!H30*0.85*0.9</f>
        <v>40698</v>
      </c>
      <c r="M30" s="57">
        <f>'BAR BB| Open rates'!I30*0.85*0.9</f>
        <v>38403</v>
      </c>
      <c r="N30" s="57">
        <f>'BAR BB| Open rates'!J30*0.85*0.9</f>
        <v>35419.5</v>
      </c>
      <c r="O30" s="57">
        <f>'BAR BB| Open rates'!K30*0.85*0.9</f>
        <v>35419.5</v>
      </c>
      <c r="P30" s="57">
        <f>'BAR BB| Open rates'!L30*0.85*0.9</f>
        <v>35419.5</v>
      </c>
      <c r="Q30" s="57">
        <f>'BAR BB| Open rates'!M30*0.85*0.9</f>
        <v>38403</v>
      </c>
      <c r="R30" s="57">
        <f>'BAR BB| Open rates'!N30*0.85*0.9</f>
        <v>36720</v>
      </c>
      <c r="S30" s="57">
        <f>'BAR BB| Open rates'!O30*0.85*0.9</f>
        <v>38403</v>
      </c>
      <c r="T30" s="57">
        <f>'BAR BB| Open rates'!P30*0.85*0.9</f>
        <v>38403</v>
      </c>
      <c r="U30" s="57">
        <f>'BAR BB| Open rates'!Q30*0.85*0.9</f>
        <v>39933</v>
      </c>
      <c r="V30" s="57">
        <f>'BAR BB| Open rates'!R30*0.85*0.9</f>
        <v>38403</v>
      </c>
      <c r="W30" s="57">
        <f>'BAR BB| Open rates'!S30*0.85*0.9</f>
        <v>39933</v>
      </c>
      <c r="X30" s="57">
        <f>'BAR BB| Open rates'!T30*0.85*0.9</f>
        <v>38403</v>
      </c>
      <c r="Y30" s="57">
        <f>'BAR BB| Open rates'!U30*0.85*0.9</f>
        <v>36720</v>
      </c>
      <c r="Z30" s="57">
        <f>'BAR BB| Open rates'!V30*0.85*0.9</f>
        <v>55156.5</v>
      </c>
      <c r="AA30" s="57">
        <f>'BAR BB| Open rates'!W30*0.85*0.9</f>
        <v>60511.5</v>
      </c>
      <c r="AB30" s="57">
        <f>'BAR BB| Open rates'!X30*0.85*0.9</f>
        <v>55156.5</v>
      </c>
      <c r="AC30" s="57">
        <f>'BAR BB| Open rates'!Y30*0.85*0.9</f>
        <v>36720</v>
      </c>
      <c r="AD30" s="57">
        <f>'BAR BB| Open rates'!Z30*0.85*0.9</f>
        <v>36720</v>
      </c>
      <c r="AE30" s="57">
        <f>'BAR BB| Open rates'!AA30*0.85*0.9</f>
        <v>50643</v>
      </c>
      <c r="AF30" s="57">
        <f>'BAR BB| Open rates'!AB30*0.85*0.9</f>
        <v>53703</v>
      </c>
      <c r="AG30" s="57">
        <f>'BAR BB| Open rates'!AC30*0.85*0.9</f>
        <v>50643</v>
      </c>
      <c r="AH30" s="57">
        <f>'BAR BB| Open rates'!AD30*0.85*0.9</f>
        <v>53703</v>
      </c>
      <c r="AI30" s="57">
        <f>'BAR BB| Open rates'!AE30*0.85*0.9</f>
        <v>50643</v>
      </c>
      <c r="AJ30" s="57">
        <f>'BAR BB| Open rates'!AF30*0.85*0.9</f>
        <v>53703</v>
      </c>
      <c r="AK30" s="57">
        <f>'BAR BB| Open rates'!AG30*0.85*0.9</f>
        <v>50643</v>
      </c>
      <c r="AL30" s="57">
        <f>'BAR BB| Open rates'!AH30*0.85*0.9</f>
        <v>53703</v>
      </c>
      <c r="AM30" s="57">
        <f>'BAR BB| Open rates'!AI30*0.85*0.9</f>
        <v>50643</v>
      </c>
      <c r="AN30" s="57">
        <f>'BAR BB| Open rates'!AJ30*0.85*0.9</f>
        <v>52173</v>
      </c>
      <c r="AO30" s="57">
        <f>'BAR BB| Open rates'!AK30*0.85*0.9</f>
        <v>52173</v>
      </c>
      <c r="AP30" s="57">
        <f>'BAR BB| Open rates'!AL30*0.85*0.9</f>
        <v>49113</v>
      </c>
      <c r="AQ30" s="57">
        <f>'BAR BB| Open rates'!AM30*0.85*0.9</f>
        <v>52173</v>
      </c>
      <c r="AR30" s="57">
        <f>'BAR BB| Open rates'!AN30*0.85*0.9</f>
        <v>49113</v>
      </c>
      <c r="AS30" s="57">
        <f>'BAR BB| Open rates'!AO30*0.85*0.9</f>
        <v>52173</v>
      </c>
      <c r="AT30" s="57">
        <f>'BAR BB| Open rates'!AP30*0.85*0.9</f>
        <v>49113</v>
      </c>
      <c r="AU30" s="57">
        <f>'BAR BB| Open rates'!AQ30*0.85*0.9</f>
        <v>43758</v>
      </c>
      <c r="AV30" s="57">
        <f>'BAR BB| Open rates'!AR30*0.85*0.9</f>
        <v>45288</v>
      </c>
      <c r="AW30" s="57">
        <f>'BAR BB| Open rates'!AS30*0.85*0.9</f>
        <v>43758</v>
      </c>
      <c r="AX30" s="57">
        <f>'BAR BB| Open rates'!AT30*0.85*0.9</f>
        <v>45288</v>
      </c>
      <c r="AY30" s="57">
        <f>'BAR BB| Open rates'!AU30*0.85*0.9</f>
        <v>43758</v>
      </c>
      <c r="AZ30" s="57">
        <f>'BAR BB| Open rates'!AV30*0.85*0.9</f>
        <v>45288</v>
      </c>
      <c r="BA30" s="57">
        <f>'BAR BB| Open rates'!AW30*0.85*0.9</f>
        <v>43758</v>
      </c>
      <c r="BB30" s="57">
        <f>'BAR BB| Open rates'!AX30*0.85*0.9</f>
        <v>45288</v>
      </c>
      <c r="BC30" s="57">
        <f>'BAR BB| Open rates'!AY30*0.85*0.9</f>
        <v>43758</v>
      </c>
    </row>
    <row r="31" spans="1:55" s="36" customFormat="1" ht="12" customHeight="1" x14ac:dyDescent="0.2">
      <c r="A31" s="237">
        <v>3</v>
      </c>
      <c r="B31" s="57" t="e">
        <f>'BAR BB| Open rates'!#REF!*0.85*0.9</f>
        <v>#REF!</v>
      </c>
      <c r="C31" s="57" t="e">
        <f>'BAR BB| Open rates'!#REF!*0.85*0.9</f>
        <v>#REF!</v>
      </c>
      <c r="D31" s="57" t="e">
        <f>'BAR BB| Open rates'!#REF!*0.85*0.9</f>
        <v>#REF!</v>
      </c>
      <c r="E31" s="57" t="e">
        <f>'BAR BB| Open rates'!#REF!*0.85*0.9</f>
        <v>#REF!</v>
      </c>
      <c r="F31" s="57">
        <f>'BAR BB| Open rates'!B31*0.85*0.9</f>
        <v>35037</v>
      </c>
      <c r="G31" s="57">
        <f>'BAR BB| Open rates'!C31*0.85*0.9</f>
        <v>35037</v>
      </c>
      <c r="H31" s="57">
        <f>'BAR BB| Open rates'!D31*0.85*0.9</f>
        <v>35037</v>
      </c>
      <c r="I31" s="57">
        <f>'BAR BB| Open rates'!E31*0.85*0.9</f>
        <v>48730.5</v>
      </c>
      <c r="J31" s="57">
        <f>'BAR BB| Open rates'!F31*0.85*0.9</f>
        <v>42610.5</v>
      </c>
      <c r="K31" s="57">
        <f>'BAR BB| Open rates'!G31*0.85*0.9</f>
        <v>40315.5</v>
      </c>
      <c r="L31" s="57">
        <f>'BAR BB| Open rates'!H31*0.85*0.9</f>
        <v>42610.5</v>
      </c>
      <c r="M31" s="57">
        <f>'BAR BB| Open rates'!I31*0.85*0.9</f>
        <v>40315.5</v>
      </c>
      <c r="N31" s="57">
        <f>'BAR BB| Open rates'!J31*0.85*0.9</f>
        <v>37332</v>
      </c>
      <c r="O31" s="57">
        <f>'BAR BB| Open rates'!K31*0.85*0.9</f>
        <v>37332</v>
      </c>
      <c r="P31" s="57">
        <f>'BAR BB| Open rates'!L31*0.85*0.9</f>
        <v>37332</v>
      </c>
      <c r="Q31" s="57">
        <f>'BAR BB| Open rates'!M31*0.85*0.9</f>
        <v>40315.5</v>
      </c>
      <c r="R31" s="57">
        <f>'BAR BB| Open rates'!N31*0.85*0.9</f>
        <v>38632.5</v>
      </c>
      <c r="S31" s="57">
        <f>'BAR BB| Open rates'!O31*0.85*0.9</f>
        <v>40315.5</v>
      </c>
      <c r="T31" s="57">
        <f>'BAR BB| Open rates'!P31*0.85*0.9</f>
        <v>40315.5</v>
      </c>
      <c r="U31" s="57">
        <f>'BAR BB| Open rates'!Q31*0.85*0.9</f>
        <v>41845.5</v>
      </c>
      <c r="V31" s="57">
        <f>'BAR BB| Open rates'!R31*0.85*0.9</f>
        <v>40315.5</v>
      </c>
      <c r="W31" s="57">
        <f>'BAR BB| Open rates'!S31*0.85*0.9</f>
        <v>41845.5</v>
      </c>
      <c r="X31" s="57">
        <f>'BAR BB| Open rates'!T31*0.85*0.9</f>
        <v>40315.5</v>
      </c>
      <c r="Y31" s="57">
        <f>'BAR BB| Open rates'!U31*0.85*0.9</f>
        <v>38632.5</v>
      </c>
      <c r="Z31" s="57">
        <f>'BAR BB| Open rates'!V31*0.85*0.9</f>
        <v>57069</v>
      </c>
      <c r="AA31" s="57">
        <f>'BAR BB| Open rates'!W31*0.85*0.9</f>
        <v>62424</v>
      </c>
      <c r="AB31" s="57">
        <f>'BAR BB| Open rates'!X31*0.85*0.9</f>
        <v>57069</v>
      </c>
      <c r="AC31" s="57">
        <f>'BAR BB| Open rates'!Y31*0.85*0.9</f>
        <v>38632.5</v>
      </c>
      <c r="AD31" s="57">
        <f>'BAR BB| Open rates'!Z31*0.85*0.9</f>
        <v>38632.5</v>
      </c>
      <c r="AE31" s="57">
        <f>'BAR BB| Open rates'!AA31*0.85*0.9</f>
        <v>52555.5</v>
      </c>
      <c r="AF31" s="57">
        <f>'BAR BB| Open rates'!AB31*0.85*0.9</f>
        <v>55615.5</v>
      </c>
      <c r="AG31" s="57">
        <f>'BAR BB| Open rates'!AC31*0.85*0.9</f>
        <v>52555.5</v>
      </c>
      <c r="AH31" s="57">
        <f>'BAR BB| Open rates'!AD31*0.85*0.9</f>
        <v>55615.5</v>
      </c>
      <c r="AI31" s="57">
        <f>'BAR BB| Open rates'!AE31*0.85*0.9</f>
        <v>52555.5</v>
      </c>
      <c r="AJ31" s="57">
        <f>'BAR BB| Open rates'!AF31*0.85*0.9</f>
        <v>55615.5</v>
      </c>
      <c r="AK31" s="57">
        <f>'BAR BB| Open rates'!AG31*0.85*0.9</f>
        <v>52555.5</v>
      </c>
      <c r="AL31" s="57">
        <f>'BAR BB| Open rates'!AH31*0.85*0.9</f>
        <v>55615.5</v>
      </c>
      <c r="AM31" s="57">
        <f>'BAR BB| Open rates'!AI31*0.85*0.9</f>
        <v>52555.5</v>
      </c>
      <c r="AN31" s="57">
        <f>'BAR BB| Open rates'!AJ31*0.85*0.9</f>
        <v>54085.5</v>
      </c>
      <c r="AO31" s="57">
        <f>'BAR BB| Open rates'!AK31*0.85*0.9</f>
        <v>54085.5</v>
      </c>
      <c r="AP31" s="57">
        <f>'BAR BB| Open rates'!AL31*0.85*0.9</f>
        <v>51025.5</v>
      </c>
      <c r="AQ31" s="57">
        <f>'BAR BB| Open rates'!AM31*0.85*0.9</f>
        <v>54085.5</v>
      </c>
      <c r="AR31" s="57">
        <f>'BAR BB| Open rates'!AN31*0.85*0.9</f>
        <v>51025.5</v>
      </c>
      <c r="AS31" s="57">
        <f>'BAR BB| Open rates'!AO31*0.85*0.9</f>
        <v>54085.5</v>
      </c>
      <c r="AT31" s="57">
        <f>'BAR BB| Open rates'!AP31*0.85*0.9</f>
        <v>51025.5</v>
      </c>
      <c r="AU31" s="57">
        <f>'BAR BB| Open rates'!AQ31*0.85*0.9</f>
        <v>45670.5</v>
      </c>
      <c r="AV31" s="57">
        <f>'BAR BB| Open rates'!AR31*0.85*0.9</f>
        <v>47200.5</v>
      </c>
      <c r="AW31" s="57">
        <f>'BAR BB| Open rates'!AS31*0.85*0.9</f>
        <v>45670.5</v>
      </c>
      <c r="AX31" s="57">
        <f>'BAR BB| Open rates'!AT31*0.85*0.9</f>
        <v>47200.5</v>
      </c>
      <c r="AY31" s="57">
        <f>'BAR BB| Open rates'!AU31*0.85*0.9</f>
        <v>45670.5</v>
      </c>
      <c r="AZ31" s="57">
        <f>'BAR BB| Open rates'!AV31*0.85*0.9</f>
        <v>47200.5</v>
      </c>
      <c r="BA31" s="57">
        <f>'BAR BB| Open rates'!AW31*0.85*0.9</f>
        <v>45670.5</v>
      </c>
      <c r="BB31" s="57">
        <f>'BAR BB| Open rates'!AX31*0.85*0.9</f>
        <v>47200.5</v>
      </c>
      <c r="BC31" s="57">
        <f>'BAR BB| Open rates'!AY31*0.85*0.9</f>
        <v>45670.5</v>
      </c>
    </row>
    <row r="32" spans="1:55" s="36" customFormat="1" ht="12" customHeight="1" x14ac:dyDescent="0.2">
      <c r="A32" s="237">
        <v>4</v>
      </c>
      <c r="B32" s="57" t="e">
        <f>'BAR BB| Open rates'!#REF!*0.85*0.9</f>
        <v>#REF!</v>
      </c>
      <c r="C32" s="57" t="e">
        <f>'BAR BB| Open rates'!#REF!*0.85*0.9</f>
        <v>#REF!</v>
      </c>
      <c r="D32" s="57" t="e">
        <f>'BAR BB| Open rates'!#REF!*0.85*0.9</f>
        <v>#REF!</v>
      </c>
      <c r="E32" s="57" t="e">
        <f>'BAR BB| Open rates'!#REF!*0.85*0.9</f>
        <v>#REF!</v>
      </c>
      <c r="F32" s="57">
        <f>'BAR BB| Open rates'!B32*0.85*0.9</f>
        <v>36949.5</v>
      </c>
      <c r="G32" s="57">
        <f>'BAR BB| Open rates'!C32*0.85*0.9</f>
        <v>36949.5</v>
      </c>
      <c r="H32" s="57">
        <f>'BAR BB| Open rates'!D32*0.85*0.9</f>
        <v>36949.5</v>
      </c>
      <c r="I32" s="57">
        <f>'BAR BB| Open rates'!E32*0.85*0.9</f>
        <v>50643</v>
      </c>
      <c r="J32" s="57">
        <f>'BAR BB| Open rates'!F32*0.85*0.9</f>
        <v>44523</v>
      </c>
      <c r="K32" s="57">
        <f>'BAR BB| Open rates'!G32*0.85*0.9</f>
        <v>42228</v>
      </c>
      <c r="L32" s="57">
        <f>'BAR BB| Open rates'!H32*0.85*0.9</f>
        <v>44523</v>
      </c>
      <c r="M32" s="57">
        <f>'BAR BB| Open rates'!I32*0.85*0.9</f>
        <v>42228</v>
      </c>
      <c r="N32" s="57">
        <f>'BAR BB| Open rates'!J32*0.85*0.9</f>
        <v>39244.5</v>
      </c>
      <c r="O32" s="57">
        <f>'BAR BB| Open rates'!K32*0.85*0.9</f>
        <v>39244.5</v>
      </c>
      <c r="P32" s="57">
        <f>'BAR BB| Open rates'!L32*0.85*0.9</f>
        <v>39244.5</v>
      </c>
      <c r="Q32" s="57">
        <f>'BAR BB| Open rates'!M32*0.85*0.9</f>
        <v>42228</v>
      </c>
      <c r="R32" s="57">
        <f>'BAR BB| Open rates'!N32*0.85*0.9</f>
        <v>40545</v>
      </c>
      <c r="S32" s="57">
        <f>'BAR BB| Open rates'!O32*0.85*0.9</f>
        <v>42228</v>
      </c>
      <c r="T32" s="57">
        <f>'BAR BB| Open rates'!P32*0.85*0.9</f>
        <v>42228</v>
      </c>
      <c r="U32" s="57">
        <f>'BAR BB| Open rates'!Q32*0.85*0.9</f>
        <v>43758</v>
      </c>
      <c r="V32" s="57">
        <f>'BAR BB| Open rates'!R32*0.85*0.9</f>
        <v>42228</v>
      </c>
      <c r="W32" s="57">
        <f>'BAR BB| Open rates'!S32*0.85*0.9</f>
        <v>43758</v>
      </c>
      <c r="X32" s="57">
        <f>'BAR BB| Open rates'!T32*0.85*0.9</f>
        <v>42228</v>
      </c>
      <c r="Y32" s="57">
        <f>'BAR BB| Open rates'!U32*0.85*0.9</f>
        <v>40545</v>
      </c>
      <c r="Z32" s="57">
        <f>'BAR BB| Open rates'!V32*0.85*0.9</f>
        <v>58981.5</v>
      </c>
      <c r="AA32" s="57">
        <f>'BAR BB| Open rates'!W32*0.85*0.9</f>
        <v>64336.5</v>
      </c>
      <c r="AB32" s="57">
        <f>'BAR BB| Open rates'!X32*0.85*0.9</f>
        <v>58981.5</v>
      </c>
      <c r="AC32" s="57">
        <f>'BAR BB| Open rates'!Y32*0.85*0.9</f>
        <v>40545</v>
      </c>
      <c r="AD32" s="57">
        <f>'BAR BB| Open rates'!Z32*0.85*0.9</f>
        <v>40545</v>
      </c>
      <c r="AE32" s="57">
        <f>'BAR BB| Open rates'!AA32*0.85*0.9</f>
        <v>54468</v>
      </c>
      <c r="AF32" s="57">
        <f>'BAR BB| Open rates'!AB32*0.85*0.9</f>
        <v>57528</v>
      </c>
      <c r="AG32" s="57">
        <f>'BAR BB| Open rates'!AC32*0.85*0.9</f>
        <v>54468</v>
      </c>
      <c r="AH32" s="57">
        <f>'BAR BB| Open rates'!AD32*0.85*0.9</f>
        <v>57528</v>
      </c>
      <c r="AI32" s="57">
        <f>'BAR BB| Open rates'!AE32*0.85*0.9</f>
        <v>54468</v>
      </c>
      <c r="AJ32" s="57">
        <f>'BAR BB| Open rates'!AF32*0.85*0.9</f>
        <v>57528</v>
      </c>
      <c r="AK32" s="57">
        <f>'BAR BB| Open rates'!AG32*0.85*0.9</f>
        <v>54468</v>
      </c>
      <c r="AL32" s="57">
        <f>'BAR BB| Open rates'!AH32*0.85*0.9</f>
        <v>57528</v>
      </c>
      <c r="AM32" s="57">
        <f>'BAR BB| Open rates'!AI32*0.85*0.9</f>
        <v>54468</v>
      </c>
      <c r="AN32" s="57">
        <f>'BAR BB| Open rates'!AJ32*0.85*0.9</f>
        <v>55998</v>
      </c>
      <c r="AO32" s="57">
        <f>'BAR BB| Open rates'!AK32*0.85*0.9</f>
        <v>55998</v>
      </c>
      <c r="AP32" s="57">
        <f>'BAR BB| Open rates'!AL32*0.85*0.9</f>
        <v>52938</v>
      </c>
      <c r="AQ32" s="57">
        <f>'BAR BB| Open rates'!AM32*0.85*0.9</f>
        <v>55998</v>
      </c>
      <c r="AR32" s="57">
        <f>'BAR BB| Open rates'!AN32*0.85*0.9</f>
        <v>52938</v>
      </c>
      <c r="AS32" s="57">
        <f>'BAR BB| Open rates'!AO32*0.85*0.9</f>
        <v>55998</v>
      </c>
      <c r="AT32" s="57">
        <f>'BAR BB| Open rates'!AP32*0.85*0.9</f>
        <v>52938</v>
      </c>
      <c r="AU32" s="57">
        <f>'BAR BB| Open rates'!AQ32*0.85*0.9</f>
        <v>47583</v>
      </c>
      <c r="AV32" s="57">
        <f>'BAR BB| Open rates'!AR32*0.85*0.9</f>
        <v>49113</v>
      </c>
      <c r="AW32" s="57">
        <f>'BAR BB| Open rates'!AS32*0.85*0.9</f>
        <v>47583</v>
      </c>
      <c r="AX32" s="57">
        <f>'BAR BB| Open rates'!AT32*0.85*0.9</f>
        <v>49113</v>
      </c>
      <c r="AY32" s="57">
        <f>'BAR BB| Open rates'!AU32*0.85*0.9</f>
        <v>47583</v>
      </c>
      <c r="AZ32" s="57">
        <f>'BAR BB| Open rates'!AV32*0.85*0.9</f>
        <v>49113</v>
      </c>
      <c r="BA32" s="57">
        <f>'BAR BB| Open rates'!AW32*0.85*0.9</f>
        <v>47583</v>
      </c>
      <c r="BB32" s="57">
        <f>'BAR BB| Open rates'!AX32*0.85*0.9</f>
        <v>49113</v>
      </c>
      <c r="BC32" s="57">
        <f>'BAR BB| Open rates'!AY32*0.85*0.9</f>
        <v>47583</v>
      </c>
    </row>
    <row r="33" spans="1:55"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row>
    <row r="34" spans="1:55" s="36" customFormat="1" ht="12" customHeight="1" x14ac:dyDescent="0.2">
      <c r="A34" s="237">
        <v>1</v>
      </c>
      <c r="B34" s="57" t="e">
        <f>'BAR BB| Open rates'!#REF!*0.85*0.9</f>
        <v>#REF!</v>
      </c>
      <c r="C34" s="57" t="e">
        <f>'BAR BB| Open rates'!#REF!*0.85*0.9</f>
        <v>#REF!</v>
      </c>
      <c r="D34" s="57" t="e">
        <f>'BAR BB| Open rates'!#REF!*0.85*0.9</f>
        <v>#REF!</v>
      </c>
      <c r="E34" s="57" t="e">
        <f>'BAR BB| Open rates'!#REF!*0.85*0.9</f>
        <v>#REF!</v>
      </c>
      <c r="F34" s="57">
        <f>'BAR BB| Open rates'!B34*0.85*0.9</f>
        <v>36567</v>
      </c>
      <c r="G34" s="57">
        <f>'BAR BB| Open rates'!C34*0.85*0.9</f>
        <v>36567</v>
      </c>
      <c r="H34" s="57">
        <f>'BAR BB| Open rates'!D34*0.85*0.9</f>
        <v>36567</v>
      </c>
      <c r="I34" s="57">
        <f>'BAR BB| Open rates'!E34*0.85*0.9</f>
        <v>50260.5</v>
      </c>
      <c r="J34" s="57">
        <f>'BAR BB| Open rates'!F34*0.85*0.9</f>
        <v>44140.5</v>
      </c>
      <c r="K34" s="57">
        <f>'BAR BB| Open rates'!G34*0.85*0.9</f>
        <v>41845.5</v>
      </c>
      <c r="L34" s="57">
        <f>'BAR BB| Open rates'!H34*0.85*0.9</f>
        <v>44140.5</v>
      </c>
      <c r="M34" s="57">
        <f>'BAR BB| Open rates'!I34*0.85*0.9</f>
        <v>41845.5</v>
      </c>
      <c r="N34" s="57">
        <f>'BAR BB| Open rates'!J34*0.85*0.9</f>
        <v>38862</v>
      </c>
      <c r="O34" s="57">
        <f>'BAR BB| Open rates'!K34*0.85*0.9</f>
        <v>38862</v>
      </c>
      <c r="P34" s="57">
        <f>'BAR BB| Open rates'!L34*0.85*0.9</f>
        <v>38862</v>
      </c>
      <c r="Q34" s="57">
        <f>'BAR BB| Open rates'!M34*0.85*0.9</f>
        <v>41845.5</v>
      </c>
      <c r="R34" s="57">
        <f>'BAR BB| Open rates'!N34*0.85*0.9</f>
        <v>40162.5</v>
      </c>
      <c r="S34" s="57">
        <f>'BAR BB| Open rates'!O34*0.85*0.9</f>
        <v>41845.5</v>
      </c>
      <c r="T34" s="57">
        <f>'BAR BB| Open rates'!P34*0.85*0.9</f>
        <v>41845.5</v>
      </c>
      <c r="U34" s="57">
        <f>'BAR BB| Open rates'!Q34*0.85*0.9</f>
        <v>43375.5</v>
      </c>
      <c r="V34" s="57">
        <f>'BAR BB| Open rates'!R34*0.85*0.9</f>
        <v>41845.5</v>
      </c>
      <c r="W34" s="57">
        <f>'BAR BB| Open rates'!S34*0.85*0.9</f>
        <v>43375.5</v>
      </c>
      <c r="X34" s="57">
        <f>'BAR BB| Open rates'!T34*0.85*0.9</f>
        <v>41845.5</v>
      </c>
      <c r="Y34" s="57">
        <f>'BAR BB| Open rates'!U34*0.85*0.9</f>
        <v>40162.5</v>
      </c>
      <c r="Z34" s="57">
        <f>'BAR BB| Open rates'!V34*0.85*0.9</f>
        <v>58599</v>
      </c>
      <c r="AA34" s="57">
        <f>'BAR BB| Open rates'!W34*0.85*0.9</f>
        <v>63954</v>
      </c>
      <c r="AB34" s="57">
        <f>'BAR BB| Open rates'!X34*0.85*0.9</f>
        <v>58599</v>
      </c>
      <c r="AC34" s="57">
        <f>'BAR BB| Open rates'!Y34*0.85*0.9</f>
        <v>40162.5</v>
      </c>
      <c r="AD34" s="57">
        <f>'BAR BB| Open rates'!Z34*0.85*0.9</f>
        <v>40162.5</v>
      </c>
      <c r="AE34" s="57">
        <f>'BAR BB| Open rates'!AA34*0.85*0.9</f>
        <v>59440.5</v>
      </c>
      <c r="AF34" s="57">
        <f>'BAR BB| Open rates'!AB34*0.85*0.9</f>
        <v>62500.5</v>
      </c>
      <c r="AG34" s="57">
        <f>'BAR BB| Open rates'!AC34*0.85*0.9</f>
        <v>59440.5</v>
      </c>
      <c r="AH34" s="57">
        <f>'BAR BB| Open rates'!AD34*0.85*0.9</f>
        <v>62500.5</v>
      </c>
      <c r="AI34" s="57">
        <f>'BAR BB| Open rates'!AE34*0.85*0.9</f>
        <v>59440.5</v>
      </c>
      <c r="AJ34" s="57">
        <f>'BAR BB| Open rates'!AF34*0.85*0.9</f>
        <v>62500.5</v>
      </c>
      <c r="AK34" s="57">
        <f>'BAR BB| Open rates'!AG34*0.85*0.9</f>
        <v>59440.5</v>
      </c>
      <c r="AL34" s="57">
        <f>'BAR BB| Open rates'!AH34*0.85*0.9</f>
        <v>62500.5</v>
      </c>
      <c r="AM34" s="57">
        <f>'BAR BB| Open rates'!AI34*0.85*0.9</f>
        <v>59440.5</v>
      </c>
      <c r="AN34" s="57">
        <f>'BAR BB| Open rates'!AJ34*0.85*0.9</f>
        <v>60970.5</v>
      </c>
      <c r="AO34" s="57">
        <f>'BAR BB| Open rates'!AK34*0.85*0.9</f>
        <v>60970.5</v>
      </c>
      <c r="AP34" s="57">
        <f>'BAR BB| Open rates'!AL34*0.85*0.9</f>
        <v>57910.5</v>
      </c>
      <c r="AQ34" s="57">
        <f>'BAR BB| Open rates'!AM34*0.85*0.9</f>
        <v>60970.5</v>
      </c>
      <c r="AR34" s="57">
        <f>'BAR BB| Open rates'!AN34*0.85*0.9</f>
        <v>57910.5</v>
      </c>
      <c r="AS34" s="57">
        <f>'BAR BB| Open rates'!AO34*0.85*0.9</f>
        <v>60970.5</v>
      </c>
      <c r="AT34" s="57">
        <f>'BAR BB| Open rates'!AP34*0.85*0.9</f>
        <v>57910.5</v>
      </c>
      <c r="AU34" s="57">
        <f>'BAR BB| Open rates'!AQ34*0.85*0.9</f>
        <v>52555.5</v>
      </c>
      <c r="AV34" s="57">
        <f>'BAR BB| Open rates'!AR34*0.85*0.9</f>
        <v>54085.5</v>
      </c>
      <c r="AW34" s="57">
        <f>'BAR BB| Open rates'!AS34*0.85*0.9</f>
        <v>52555.5</v>
      </c>
      <c r="AX34" s="57">
        <f>'BAR BB| Open rates'!AT34*0.85*0.9</f>
        <v>54085.5</v>
      </c>
      <c r="AY34" s="57">
        <f>'BAR BB| Open rates'!AU34*0.85*0.9</f>
        <v>52555.5</v>
      </c>
      <c r="AZ34" s="57">
        <f>'BAR BB| Open rates'!AV34*0.85*0.9</f>
        <v>54085.5</v>
      </c>
      <c r="BA34" s="57">
        <f>'BAR BB| Open rates'!AW34*0.85*0.9</f>
        <v>52555.5</v>
      </c>
      <c r="BB34" s="57">
        <f>'BAR BB| Open rates'!AX34*0.85*0.9</f>
        <v>54085.5</v>
      </c>
      <c r="BC34" s="57">
        <f>'BAR BB| Open rates'!AY34*0.85*0.9</f>
        <v>52555.5</v>
      </c>
    </row>
    <row r="35" spans="1:55" s="36" customFormat="1" ht="12" customHeight="1" x14ac:dyDescent="0.2">
      <c r="A35" s="237">
        <v>2</v>
      </c>
      <c r="B35" s="57" t="e">
        <f>'BAR BB| Open rates'!#REF!*0.85*0.9</f>
        <v>#REF!</v>
      </c>
      <c r="C35" s="57" t="e">
        <f>'BAR BB| Open rates'!#REF!*0.85*0.9</f>
        <v>#REF!</v>
      </c>
      <c r="D35" s="57" t="e">
        <f>'BAR BB| Open rates'!#REF!*0.85*0.9</f>
        <v>#REF!</v>
      </c>
      <c r="E35" s="57" t="e">
        <f>'BAR BB| Open rates'!#REF!*0.85*0.9</f>
        <v>#REF!</v>
      </c>
      <c r="F35" s="57">
        <f>'BAR BB| Open rates'!B35*0.85*0.9</f>
        <v>38479.5</v>
      </c>
      <c r="G35" s="57">
        <f>'BAR BB| Open rates'!C35*0.85*0.9</f>
        <v>38479.5</v>
      </c>
      <c r="H35" s="57">
        <f>'BAR BB| Open rates'!D35*0.85*0.9</f>
        <v>38479.5</v>
      </c>
      <c r="I35" s="57">
        <f>'BAR BB| Open rates'!E35*0.85*0.9</f>
        <v>52173</v>
      </c>
      <c r="J35" s="57">
        <f>'BAR BB| Open rates'!F35*0.85*0.9</f>
        <v>46053</v>
      </c>
      <c r="K35" s="57">
        <f>'BAR BB| Open rates'!G35*0.85*0.9</f>
        <v>43758</v>
      </c>
      <c r="L35" s="57">
        <f>'BAR BB| Open rates'!H35*0.85*0.9</f>
        <v>46053</v>
      </c>
      <c r="M35" s="57">
        <f>'BAR BB| Open rates'!I35*0.85*0.9</f>
        <v>43758</v>
      </c>
      <c r="N35" s="57">
        <f>'BAR BB| Open rates'!J35*0.85*0.9</f>
        <v>40774.5</v>
      </c>
      <c r="O35" s="57">
        <f>'BAR BB| Open rates'!K35*0.85*0.9</f>
        <v>40774.5</v>
      </c>
      <c r="P35" s="57">
        <f>'BAR BB| Open rates'!L35*0.85*0.9</f>
        <v>40774.5</v>
      </c>
      <c r="Q35" s="57">
        <f>'BAR BB| Open rates'!M35*0.85*0.9</f>
        <v>43758</v>
      </c>
      <c r="R35" s="57">
        <f>'BAR BB| Open rates'!N35*0.85*0.9</f>
        <v>42075</v>
      </c>
      <c r="S35" s="57">
        <f>'BAR BB| Open rates'!O35*0.85*0.9</f>
        <v>43758</v>
      </c>
      <c r="T35" s="57">
        <f>'BAR BB| Open rates'!P35*0.85*0.9</f>
        <v>43758</v>
      </c>
      <c r="U35" s="57">
        <f>'BAR BB| Open rates'!Q35*0.85*0.9</f>
        <v>45288</v>
      </c>
      <c r="V35" s="57">
        <f>'BAR BB| Open rates'!R35*0.85*0.9</f>
        <v>43758</v>
      </c>
      <c r="W35" s="57">
        <f>'BAR BB| Open rates'!S35*0.85*0.9</f>
        <v>45288</v>
      </c>
      <c r="X35" s="57">
        <f>'BAR BB| Open rates'!T35*0.85*0.9</f>
        <v>43758</v>
      </c>
      <c r="Y35" s="57">
        <f>'BAR BB| Open rates'!U35*0.85*0.9</f>
        <v>42075</v>
      </c>
      <c r="Z35" s="57">
        <f>'BAR BB| Open rates'!V35*0.85*0.9</f>
        <v>60511.5</v>
      </c>
      <c r="AA35" s="57">
        <f>'BAR BB| Open rates'!W35*0.85*0.9</f>
        <v>65866.5</v>
      </c>
      <c r="AB35" s="57">
        <f>'BAR BB| Open rates'!X35*0.85*0.9</f>
        <v>60511.5</v>
      </c>
      <c r="AC35" s="57">
        <f>'BAR BB| Open rates'!Y35*0.85*0.9</f>
        <v>42075</v>
      </c>
      <c r="AD35" s="57">
        <f>'BAR BB| Open rates'!Z35*0.85*0.9</f>
        <v>42075</v>
      </c>
      <c r="AE35" s="57">
        <f>'BAR BB| Open rates'!AA35*0.85*0.9</f>
        <v>61353</v>
      </c>
      <c r="AF35" s="57">
        <f>'BAR BB| Open rates'!AB35*0.85*0.9</f>
        <v>64413</v>
      </c>
      <c r="AG35" s="57">
        <f>'BAR BB| Open rates'!AC35*0.85*0.9</f>
        <v>61353</v>
      </c>
      <c r="AH35" s="57">
        <f>'BAR BB| Open rates'!AD35*0.85*0.9</f>
        <v>64413</v>
      </c>
      <c r="AI35" s="57">
        <f>'BAR BB| Open rates'!AE35*0.85*0.9</f>
        <v>61353</v>
      </c>
      <c r="AJ35" s="57">
        <f>'BAR BB| Open rates'!AF35*0.85*0.9</f>
        <v>64413</v>
      </c>
      <c r="AK35" s="57">
        <f>'BAR BB| Open rates'!AG35*0.85*0.9</f>
        <v>61353</v>
      </c>
      <c r="AL35" s="57">
        <f>'BAR BB| Open rates'!AH35*0.85*0.9</f>
        <v>64413</v>
      </c>
      <c r="AM35" s="57">
        <f>'BAR BB| Open rates'!AI35*0.85*0.9</f>
        <v>61353</v>
      </c>
      <c r="AN35" s="57">
        <f>'BAR BB| Open rates'!AJ35*0.85*0.9</f>
        <v>62883</v>
      </c>
      <c r="AO35" s="57">
        <f>'BAR BB| Open rates'!AK35*0.85*0.9</f>
        <v>62883</v>
      </c>
      <c r="AP35" s="57">
        <f>'BAR BB| Open rates'!AL35*0.85*0.9</f>
        <v>59823</v>
      </c>
      <c r="AQ35" s="57">
        <f>'BAR BB| Open rates'!AM35*0.85*0.9</f>
        <v>62883</v>
      </c>
      <c r="AR35" s="57">
        <f>'BAR BB| Open rates'!AN35*0.85*0.9</f>
        <v>59823</v>
      </c>
      <c r="AS35" s="57">
        <f>'BAR BB| Open rates'!AO35*0.85*0.9</f>
        <v>62883</v>
      </c>
      <c r="AT35" s="57">
        <f>'BAR BB| Open rates'!AP35*0.85*0.9</f>
        <v>59823</v>
      </c>
      <c r="AU35" s="57">
        <f>'BAR BB| Open rates'!AQ35*0.85*0.9</f>
        <v>54468</v>
      </c>
      <c r="AV35" s="57">
        <f>'BAR BB| Open rates'!AR35*0.85*0.9</f>
        <v>55998</v>
      </c>
      <c r="AW35" s="57">
        <f>'BAR BB| Open rates'!AS35*0.85*0.9</f>
        <v>54468</v>
      </c>
      <c r="AX35" s="57">
        <f>'BAR BB| Open rates'!AT35*0.85*0.9</f>
        <v>55998</v>
      </c>
      <c r="AY35" s="57">
        <f>'BAR BB| Open rates'!AU35*0.85*0.9</f>
        <v>54468</v>
      </c>
      <c r="AZ35" s="57">
        <f>'BAR BB| Open rates'!AV35*0.85*0.9</f>
        <v>55998</v>
      </c>
      <c r="BA35" s="57">
        <f>'BAR BB| Open rates'!AW35*0.85*0.9</f>
        <v>54468</v>
      </c>
      <c r="BB35" s="57">
        <f>'BAR BB| Open rates'!AX35*0.85*0.9</f>
        <v>55998</v>
      </c>
      <c r="BC35" s="57">
        <f>'BAR BB| Open rates'!AY35*0.85*0.9</f>
        <v>54468</v>
      </c>
    </row>
    <row r="36" spans="1:55" s="36" customFormat="1" ht="12" customHeight="1" x14ac:dyDescent="0.2">
      <c r="A36" s="237">
        <v>3</v>
      </c>
      <c r="B36" s="57" t="e">
        <f>'BAR BB| Open rates'!#REF!*0.85*0.9</f>
        <v>#REF!</v>
      </c>
      <c r="C36" s="57" t="e">
        <f>'BAR BB| Open rates'!#REF!*0.85*0.9</f>
        <v>#REF!</v>
      </c>
      <c r="D36" s="57" t="e">
        <f>'BAR BB| Open rates'!#REF!*0.85*0.9</f>
        <v>#REF!</v>
      </c>
      <c r="E36" s="57" t="e">
        <f>'BAR BB| Open rates'!#REF!*0.85*0.9</f>
        <v>#REF!</v>
      </c>
      <c r="F36" s="57">
        <f>'BAR BB| Open rates'!B36*0.85*0.9</f>
        <v>40392</v>
      </c>
      <c r="G36" s="57">
        <f>'BAR BB| Open rates'!C36*0.85*0.9</f>
        <v>40392</v>
      </c>
      <c r="H36" s="57">
        <f>'BAR BB| Open rates'!D36*0.85*0.9</f>
        <v>40392</v>
      </c>
      <c r="I36" s="57">
        <f>'BAR BB| Open rates'!E36*0.85*0.9</f>
        <v>54085.5</v>
      </c>
      <c r="J36" s="57">
        <f>'BAR BB| Open rates'!F36*0.85*0.9</f>
        <v>47965.5</v>
      </c>
      <c r="K36" s="57">
        <f>'BAR BB| Open rates'!G36*0.85*0.9</f>
        <v>45670.5</v>
      </c>
      <c r="L36" s="57">
        <f>'BAR BB| Open rates'!H36*0.85*0.9</f>
        <v>47965.5</v>
      </c>
      <c r="M36" s="57">
        <f>'BAR BB| Open rates'!I36*0.85*0.9</f>
        <v>45670.5</v>
      </c>
      <c r="N36" s="57">
        <f>'BAR BB| Open rates'!J36*0.85*0.9</f>
        <v>42687</v>
      </c>
      <c r="O36" s="57">
        <f>'BAR BB| Open rates'!K36*0.85*0.9</f>
        <v>42687</v>
      </c>
      <c r="P36" s="57">
        <f>'BAR BB| Open rates'!L36*0.85*0.9</f>
        <v>42687</v>
      </c>
      <c r="Q36" s="57">
        <f>'BAR BB| Open rates'!M36*0.85*0.9</f>
        <v>45670.5</v>
      </c>
      <c r="R36" s="57">
        <f>'BAR BB| Open rates'!N36*0.85*0.9</f>
        <v>43987.5</v>
      </c>
      <c r="S36" s="57">
        <f>'BAR BB| Open rates'!O36*0.85*0.9</f>
        <v>45670.5</v>
      </c>
      <c r="T36" s="57">
        <f>'BAR BB| Open rates'!P36*0.85*0.9</f>
        <v>45670.5</v>
      </c>
      <c r="U36" s="57">
        <f>'BAR BB| Open rates'!Q36*0.85*0.9</f>
        <v>47200.5</v>
      </c>
      <c r="V36" s="57">
        <f>'BAR BB| Open rates'!R36*0.85*0.9</f>
        <v>45670.5</v>
      </c>
      <c r="W36" s="57">
        <f>'BAR BB| Open rates'!S36*0.85*0.9</f>
        <v>47200.5</v>
      </c>
      <c r="X36" s="57">
        <f>'BAR BB| Open rates'!T36*0.85*0.9</f>
        <v>45670.5</v>
      </c>
      <c r="Y36" s="57">
        <f>'BAR BB| Open rates'!U36*0.85*0.9</f>
        <v>43987.5</v>
      </c>
      <c r="Z36" s="57">
        <f>'BAR BB| Open rates'!V36*0.85*0.9</f>
        <v>62424</v>
      </c>
      <c r="AA36" s="57">
        <f>'BAR BB| Open rates'!W36*0.85*0.9</f>
        <v>67779</v>
      </c>
      <c r="AB36" s="57">
        <f>'BAR BB| Open rates'!X36*0.85*0.9</f>
        <v>62424</v>
      </c>
      <c r="AC36" s="57">
        <f>'BAR BB| Open rates'!Y36*0.85*0.9</f>
        <v>43987.5</v>
      </c>
      <c r="AD36" s="57">
        <f>'BAR BB| Open rates'!Z36*0.85*0.9</f>
        <v>43987.5</v>
      </c>
      <c r="AE36" s="57">
        <f>'BAR BB| Open rates'!AA36*0.85*0.9</f>
        <v>63265.5</v>
      </c>
      <c r="AF36" s="57">
        <f>'BAR BB| Open rates'!AB36*0.85*0.9</f>
        <v>66325.5</v>
      </c>
      <c r="AG36" s="57">
        <f>'BAR BB| Open rates'!AC36*0.85*0.9</f>
        <v>63265.5</v>
      </c>
      <c r="AH36" s="57">
        <f>'BAR BB| Open rates'!AD36*0.85*0.9</f>
        <v>66325.5</v>
      </c>
      <c r="AI36" s="57">
        <f>'BAR BB| Open rates'!AE36*0.85*0.9</f>
        <v>63265.5</v>
      </c>
      <c r="AJ36" s="57">
        <f>'BAR BB| Open rates'!AF36*0.85*0.9</f>
        <v>66325.5</v>
      </c>
      <c r="AK36" s="57">
        <f>'BAR BB| Open rates'!AG36*0.85*0.9</f>
        <v>63265.5</v>
      </c>
      <c r="AL36" s="57">
        <f>'BAR BB| Open rates'!AH36*0.85*0.9</f>
        <v>66325.5</v>
      </c>
      <c r="AM36" s="57">
        <f>'BAR BB| Open rates'!AI36*0.85*0.9</f>
        <v>63265.5</v>
      </c>
      <c r="AN36" s="57">
        <f>'BAR BB| Open rates'!AJ36*0.85*0.9</f>
        <v>64795.5</v>
      </c>
      <c r="AO36" s="57">
        <f>'BAR BB| Open rates'!AK36*0.85*0.9</f>
        <v>64795.5</v>
      </c>
      <c r="AP36" s="57">
        <f>'BAR BB| Open rates'!AL36*0.85*0.9</f>
        <v>61735.5</v>
      </c>
      <c r="AQ36" s="57">
        <f>'BAR BB| Open rates'!AM36*0.85*0.9</f>
        <v>64795.5</v>
      </c>
      <c r="AR36" s="57">
        <f>'BAR BB| Open rates'!AN36*0.85*0.9</f>
        <v>61735.5</v>
      </c>
      <c r="AS36" s="57">
        <f>'BAR BB| Open rates'!AO36*0.85*0.9</f>
        <v>64795.5</v>
      </c>
      <c r="AT36" s="57">
        <f>'BAR BB| Open rates'!AP36*0.85*0.9</f>
        <v>61735.5</v>
      </c>
      <c r="AU36" s="57">
        <f>'BAR BB| Open rates'!AQ36*0.85*0.9</f>
        <v>56380.5</v>
      </c>
      <c r="AV36" s="57">
        <f>'BAR BB| Open rates'!AR36*0.85*0.9</f>
        <v>57910.5</v>
      </c>
      <c r="AW36" s="57">
        <f>'BAR BB| Open rates'!AS36*0.85*0.9</f>
        <v>56380.5</v>
      </c>
      <c r="AX36" s="57">
        <f>'BAR BB| Open rates'!AT36*0.85*0.9</f>
        <v>57910.5</v>
      </c>
      <c r="AY36" s="57">
        <f>'BAR BB| Open rates'!AU36*0.85*0.9</f>
        <v>56380.5</v>
      </c>
      <c r="AZ36" s="57">
        <f>'BAR BB| Open rates'!AV36*0.85*0.9</f>
        <v>57910.5</v>
      </c>
      <c r="BA36" s="57">
        <f>'BAR BB| Open rates'!AW36*0.85*0.9</f>
        <v>56380.5</v>
      </c>
      <c r="BB36" s="57">
        <f>'BAR BB| Open rates'!AX36*0.85*0.9</f>
        <v>57910.5</v>
      </c>
      <c r="BC36" s="57">
        <f>'BAR BB| Open rates'!AY36*0.85*0.9</f>
        <v>56380.5</v>
      </c>
    </row>
    <row r="37" spans="1:55" s="36" customFormat="1" ht="12" customHeight="1" x14ac:dyDescent="0.2">
      <c r="A37" s="237">
        <v>4</v>
      </c>
      <c r="B37" s="57" t="e">
        <f>'BAR BB| Open rates'!#REF!*0.85*0.9</f>
        <v>#REF!</v>
      </c>
      <c r="C37" s="57" t="e">
        <f>'BAR BB| Open rates'!#REF!*0.85*0.9</f>
        <v>#REF!</v>
      </c>
      <c r="D37" s="57" t="e">
        <f>'BAR BB| Open rates'!#REF!*0.85*0.9</f>
        <v>#REF!</v>
      </c>
      <c r="E37" s="57" t="e">
        <f>'BAR BB| Open rates'!#REF!*0.85*0.9</f>
        <v>#REF!</v>
      </c>
      <c r="F37" s="57">
        <f>'BAR BB| Open rates'!B37*0.85*0.9</f>
        <v>42304.5</v>
      </c>
      <c r="G37" s="57">
        <f>'BAR BB| Open rates'!C37*0.85*0.9</f>
        <v>42304.5</v>
      </c>
      <c r="H37" s="57">
        <f>'BAR BB| Open rates'!D37*0.85*0.9</f>
        <v>42304.5</v>
      </c>
      <c r="I37" s="57">
        <f>'BAR BB| Open rates'!E37*0.85*0.9</f>
        <v>55998</v>
      </c>
      <c r="J37" s="57">
        <f>'BAR BB| Open rates'!F37*0.85*0.9</f>
        <v>49878</v>
      </c>
      <c r="K37" s="57">
        <f>'BAR BB| Open rates'!G37*0.85*0.9</f>
        <v>47583</v>
      </c>
      <c r="L37" s="57">
        <f>'BAR BB| Open rates'!H37*0.85*0.9</f>
        <v>49878</v>
      </c>
      <c r="M37" s="57">
        <f>'BAR BB| Open rates'!I37*0.85*0.9</f>
        <v>47583</v>
      </c>
      <c r="N37" s="57">
        <f>'BAR BB| Open rates'!J37*0.85*0.9</f>
        <v>44599.5</v>
      </c>
      <c r="O37" s="57">
        <f>'BAR BB| Open rates'!K37*0.85*0.9</f>
        <v>44599.5</v>
      </c>
      <c r="P37" s="57">
        <f>'BAR BB| Open rates'!L37*0.85*0.9</f>
        <v>44599.5</v>
      </c>
      <c r="Q37" s="57">
        <f>'BAR BB| Open rates'!M37*0.85*0.9</f>
        <v>47583</v>
      </c>
      <c r="R37" s="57">
        <f>'BAR BB| Open rates'!N37*0.85*0.9</f>
        <v>45900</v>
      </c>
      <c r="S37" s="57">
        <f>'BAR BB| Open rates'!O37*0.85*0.9</f>
        <v>47583</v>
      </c>
      <c r="T37" s="57">
        <f>'BAR BB| Open rates'!P37*0.85*0.9</f>
        <v>47583</v>
      </c>
      <c r="U37" s="57">
        <f>'BAR BB| Open rates'!Q37*0.85*0.9</f>
        <v>49113</v>
      </c>
      <c r="V37" s="57">
        <f>'BAR BB| Open rates'!R37*0.85*0.9</f>
        <v>47583</v>
      </c>
      <c r="W37" s="57">
        <f>'BAR BB| Open rates'!S37*0.85*0.9</f>
        <v>49113</v>
      </c>
      <c r="X37" s="57">
        <f>'BAR BB| Open rates'!T37*0.85*0.9</f>
        <v>47583</v>
      </c>
      <c r="Y37" s="57">
        <f>'BAR BB| Open rates'!U37*0.85*0.9</f>
        <v>45900</v>
      </c>
      <c r="Z37" s="57">
        <f>'BAR BB| Open rates'!V37*0.85*0.9</f>
        <v>64336.5</v>
      </c>
      <c r="AA37" s="57">
        <f>'BAR BB| Open rates'!W37*0.85*0.9</f>
        <v>69691.5</v>
      </c>
      <c r="AB37" s="57">
        <f>'BAR BB| Open rates'!X37*0.85*0.9</f>
        <v>64336.5</v>
      </c>
      <c r="AC37" s="57">
        <f>'BAR BB| Open rates'!Y37*0.85*0.9</f>
        <v>45900</v>
      </c>
      <c r="AD37" s="57">
        <f>'BAR BB| Open rates'!Z37*0.85*0.9</f>
        <v>45900</v>
      </c>
      <c r="AE37" s="57">
        <f>'BAR BB| Open rates'!AA37*0.85*0.9</f>
        <v>65178</v>
      </c>
      <c r="AF37" s="57">
        <f>'BAR BB| Open rates'!AB37*0.85*0.9</f>
        <v>68238</v>
      </c>
      <c r="AG37" s="57">
        <f>'BAR BB| Open rates'!AC37*0.85*0.9</f>
        <v>65178</v>
      </c>
      <c r="AH37" s="57">
        <f>'BAR BB| Open rates'!AD37*0.85*0.9</f>
        <v>68238</v>
      </c>
      <c r="AI37" s="57">
        <f>'BAR BB| Open rates'!AE37*0.85*0.9</f>
        <v>65178</v>
      </c>
      <c r="AJ37" s="57">
        <f>'BAR BB| Open rates'!AF37*0.85*0.9</f>
        <v>68238</v>
      </c>
      <c r="AK37" s="57">
        <f>'BAR BB| Open rates'!AG37*0.85*0.9</f>
        <v>65178</v>
      </c>
      <c r="AL37" s="57">
        <f>'BAR BB| Open rates'!AH37*0.85*0.9</f>
        <v>68238</v>
      </c>
      <c r="AM37" s="57">
        <f>'BAR BB| Open rates'!AI37*0.85*0.9</f>
        <v>65178</v>
      </c>
      <c r="AN37" s="57">
        <f>'BAR BB| Open rates'!AJ37*0.85*0.9</f>
        <v>66708</v>
      </c>
      <c r="AO37" s="57">
        <f>'BAR BB| Open rates'!AK37*0.85*0.9</f>
        <v>66708</v>
      </c>
      <c r="AP37" s="57">
        <f>'BAR BB| Open rates'!AL37*0.85*0.9</f>
        <v>63648</v>
      </c>
      <c r="AQ37" s="57">
        <f>'BAR BB| Open rates'!AM37*0.85*0.9</f>
        <v>66708</v>
      </c>
      <c r="AR37" s="57">
        <f>'BAR BB| Open rates'!AN37*0.85*0.9</f>
        <v>63648</v>
      </c>
      <c r="AS37" s="57">
        <f>'BAR BB| Open rates'!AO37*0.85*0.9</f>
        <v>66708</v>
      </c>
      <c r="AT37" s="57">
        <f>'BAR BB| Open rates'!AP37*0.85*0.9</f>
        <v>63648</v>
      </c>
      <c r="AU37" s="57">
        <f>'BAR BB| Open rates'!AQ37*0.85*0.9</f>
        <v>58293</v>
      </c>
      <c r="AV37" s="57">
        <f>'BAR BB| Open rates'!AR37*0.85*0.9</f>
        <v>59823</v>
      </c>
      <c r="AW37" s="57">
        <f>'BAR BB| Open rates'!AS37*0.85*0.9</f>
        <v>58293</v>
      </c>
      <c r="AX37" s="57">
        <f>'BAR BB| Open rates'!AT37*0.85*0.9</f>
        <v>59823</v>
      </c>
      <c r="AY37" s="57">
        <f>'BAR BB| Open rates'!AU37*0.85*0.9</f>
        <v>58293</v>
      </c>
      <c r="AZ37" s="57">
        <f>'BAR BB| Open rates'!AV37*0.85*0.9</f>
        <v>59823</v>
      </c>
      <c r="BA37" s="57">
        <f>'BAR BB| Open rates'!AW37*0.85*0.9</f>
        <v>58293</v>
      </c>
      <c r="BB37" s="57">
        <f>'BAR BB| Open rates'!AX37*0.85*0.9</f>
        <v>59823</v>
      </c>
      <c r="BC37" s="57">
        <f>'BAR BB| Open rates'!AY37*0.85*0.9</f>
        <v>58293</v>
      </c>
    </row>
    <row r="38" spans="1:55" s="33" customFormat="1" x14ac:dyDescent="0.2">
      <c r="A38" s="237">
        <v>5</v>
      </c>
      <c r="B38" s="57" t="e">
        <f>'BAR BB| Open rates'!#REF!*0.85*0.9</f>
        <v>#REF!</v>
      </c>
      <c r="C38" s="57" t="e">
        <f>'BAR BB| Open rates'!#REF!*0.85*0.9</f>
        <v>#REF!</v>
      </c>
      <c r="D38" s="57" t="e">
        <f>'BAR BB| Open rates'!#REF!*0.85*0.9</f>
        <v>#REF!</v>
      </c>
      <c r="E38" s="57" t="e">
        <f>'BAR BB| Open rates'!#REF!*0.85*0.9</f>
        <v>#REF!</v>
      </c>
      <c r="F38" s="57">
        <f>'BAR BB| Open rates'!B38*0.85*0.9</f>
        <v>44217</v>
      </c>
      <c r="G38" s="57">
        <f>'BAR BB| Open rates'!C38*0.85*0.9</f>
        <v>44217</v>
      </c>
      <c r="H38" s="57">
        <f>'BAR BB| Open rates'!D38*0.85*0.9</f>
        <v>44217</v>
      </c>
      <c r="I38" s="57">
        <f>'BAR BB| Open rates'!E38*0.85*0.9</f>
        <v>57910.5</v>
      </c>
      <c r="J38" s="57">
        <f>'BAR BB| Open rates'!F38*0.85*0.9</f>
        <v>51790.5</v>
      </c>
      <c r="K38" s="57">
        <f>'BAR BB| Open rates'!G38*0.85*0.9</f>
        <v>49495.5</v>
      </c>
      <c r="L38" s="57">
        <f>'BAR BB| Open rates'!H38*0.85*0.9</f>
        <v>51790.5</v>
      </c>
      <c r="M38" s="57">
        <f>'BAR BB| Open rates'!I38*0.85*0.9</f>
        <v>49495.5</v>
      </c>
      <c r="N38" s="57">
        <f>'BAR BB| Open rates'!J38*0.85*0.9</f>
        <v>46512</v>
      </c>
      <c r="O38" s="57">
        <f>'BAR BB| Open rates'!K38*0.85*0.9</f>
        <v>46512</v>
      </c>
      <c r="P38" s="57">
        <f>'BAR BB| Open rates'!L38*0.85*0.9</f>
        <v>46512</v>
      </c>
      <c r="Q38" s="57">
        <f>'BAR BB| Open rates'!M38*0.85*0.9</f>
        <v>49495.5</v>
      </c>
      <c r="R38" s="57">
        <f>'BAR BB| Open rates'!N38*0.85*0.9</f>
        <v>47812.5</v>
      </c>
      <c r="S38" s="57">
        <f>'BAR BB| Open rates'!O38*0.85*0.9</f>
        <v>49495.5</v>
      </c>
      <c r="T38" s="57">
        <f>'BAR BB| Open rates'!P38*0.85*0.9</f>
        <v>49495.5</v>
      </c>
      <c r="U38" s="57">
        <f>'BAR BB| Open rates'!Q38*0.85*0.9</f>
        <v>51025.5</v>
      </c>
      <c r="V38" s="57">
        <f>'BAR BB| Open rates'!R38*0.85*0.9</f>
        <v>49495.5</v>
      </c>
      <c r="W38" s="57">
        <f>'BAR BB| Open rates'!S38*0.85*0.9</f>
        <v>51025.5</v>
      </c>
      <c r="X38" s="57">
        <f>'BAR BB| Open rates'!T38*0.85*0.9</f>
        <v>49495.5</v>
      </c>
      <c r="Y38" s="57">
        <f>'BAR BB| Open rates'!U38*0.85*0.9</f>
        <v>47812.5</v>
      </c>
      <c r="Z38" s="57">
        <f>'BAR BB| Open rates'!V38*0.85*0.9</f>
        <v>66249</v>
      </c>
      <c r="AA38" s="57">
        <f>'BAR BB| Open rates'!W38*0.85*0.9</f>
        <v>71604</v>
      </c>
      <c r="AB38" s="57">
        <f>'BAR BB| Open rates'!X38*0.85*0.9</f>
        <v>66249</v>
      </c>
      <c r="AC38" s="57">
        <f>'BAR BB| Open rates'!Y38*0.85*0.9</f>
        <v>47812.5</v>
      </c>
      <c r="AD38" s="57">
        <f>'BAR BB| Open rates'!Z38*0.85*0.9</f>
        <v>47812.5</v>
      </c>
      <c r="AE38" s="57">
        <f>'BAR BB| Open rates'!AA38*0.85*0.9</f>
        <v>67090.5</v>
      </c>
      <c r="AF38" s="57">
        <f>'BAR BB| Open rates'!AB38*0.85*0.9</f>
        <v>70150.5</v>
      </c>
      <c r="AG38" s="57">
        <f>'BAR BB| Open rates'!AC38*0.85*0.9</f>
        <v>67090.5</v>
      </c>
      <c r="AH38" s="57">
        <f>'BAR BB| Open rates'!AD38*0.85*0.9</f>
        <v>70150.5</v>
      </c>
      <c r="AI38" s="57">
        <f>'BAR BB| Open rates'!AE38*0.85*0.9</f>
        <v>67090.5</v>
      </c>
      <c r="AJ38" s="57">
        <f>'BAR BB| Open rates'!AF38*0.85*0.9</f>
        <v>70150.5</v>
      </c>
      <c r="AK38" s="57">
        <f>'BAR BB| Open rates'!AG38*0.85*0.9</f>
        <v>67090.5</v>
      </c>
      <c r="AL38" s="57">
        <f>'BAR BB| Open rates'!AH38*0.85*0.9</f>
        <v>70150.5</v>
      </c>
      <c r="AM38" s="57">
        <f>'BAR BB| Open rates'!AI38*0.85*0.9</f>
        <v>67090.5</v>
      </c>
      <c r="AN38" s="57">
        <f>'BAR BB| Open rates'!AJ38*0.85*0.9</f>
        <v>68620.5</v>
      </c>
      <c r="AO38" s="57">
        <f>'BAR BB| Open rates'!AK38*0.85*0.9</f>
        <v>68620.5</v>
      </c>
      <c r="AP38" s="57">
        <f>'BAR BB| Open rates'!AL38*0.85*0.9</f>
        <v>65560.5</v>
      </c>
      <c r="AQ38" s="57">
        <f>'BAR BB| Open rates'!AM38*0.85*0.9</f>
        <v>68620.5</v>
      </c>
      <c r="AR38" s="57">
        <f>'BAR BB| Open rates'!AN38*0.85*0.9</f>
        <v>65560.5</v>
      </c>
      <c r="AS38" s="57">
        <f>'BAR BB| Open rates'!AO38*0.85*0.9</f>
        <v>68620.5</v>
      </c>
      <c r="AT38" s="57">
        <f>'BAR BB| Open rates'!AP38*0.85*0.9</f>
        <v>65560.5</v>
      </c>
      <c r="AU38" s="57">
        <f>'BAR BB| Open rates'!AQ38*0.85*0.9</f>
        <v>60205.5</v>
      </c>
      <c r="AV38" s="57">
        <f>'BAR BB| Open rates'!AR38*0.85*0.9</f>
        <v>61735.5</v>
      </c>
      <c r="AW38" s="57">
        <f>'BAR BB| Open rates'!AS38*0.85*0.9</f>
        <v>60205.5</v>
      </c>
      <c r="AX38" s="57">
        <f>'BAR BB| Open rates'!AT38*0.85*0.9</f>
        <v>61735.5</v>
      </c>
      <c r="AY38" s="57">
        <f>'BAR BB| Open rates'!AU38*0.85*0.9</f>
        <v>60205.5</v>
      </c>
      <c r="AZ38" s="57">
        <f>'BAR BB| Open rates'!AV38*0.85*0.9</f>
        <v>61735.5</v>
      </c>
      <c r="BA38" s="57">
        <f>'BAR BB| Open rates'!AW38*0.85*0.9</f>
        <v>60205.5</v>
      </c>
      <c r="BB38" s="57">
        <f>'BAR BB| Open rates'!AX38*0.85*0.9</f>
        <v>61735.5</v>
      </c>
      <c r="BC38" s="57">
        <f>'BAR BB| Open rates'!AY38*0.85*0.9</f>
        <v>60205.5</v>
      </c>
    </row>
    <row r="39" spans="1:55" s="33" customFormat="1" x14ac:dyDescent="0.2">
      <c r="A39" s="237">
        <v>6</v>
      </c>
      <c r="B39" s="57" t="e">
        <f>'BAR BB| Open rates'!#REF!*0.85*0.9</f>
        <v>#REF!</v>
      </c>
      <c r="C39" s="57" t="e">
        <f>'BAR BB| Open rates'!#REF!*0.85*0.9</f>
        <v>#REF!</v>
      </c>
      <c r="D39" s="57" t="e">
        <f>'BAR BB| Open rates'!#REF!*0.85*0.9</f>
        <v>#REF!</v>
      </c>
      <c r="E39" s="57" t="e">
        <f>'BAR BB| Open rates'!#REF!*0.85*0.9</f>
        <v>#REF!</v>
      </c>
      <c r="F39" s="57">
        <f>'BAR BB| Open rates'!B39*0.85*0.9</f>
        <v>46129.5</v>
      </c>
      <c r="G39" s="57">
        <f>'BAR BB| Open rates'!C39*0.85*0.9</f>
        <v>46129.5</v>
      </c>
      <c r="H39" s="57">
        <f>'BAR BB| Open rates'!D39*0.85*0.9</f>
        <v>46129.5</v>
      </c>
      <c r="I39" s="57">
        <f>'BAR BB| Open rates'!E39*0.85*0.9</f>
        <v>59823</v>
      </c>
      <c r="J39" s="57">
        <f>'BAR BB| Open rates'!F39*0.85*0.9</f>
        <v>53703</v>
      </c>
      <c r="K39" s="57">
        <f>'BAR BB| Open rates'!G39*0.85*0.9</f>
        <v>51408</v>
      </c>
      <c r="L39" s="57">
        <f>'BAR BB| Open rates'!H39*0.85*0.9</f>
        <v>53703</v>
      </c>
      <c r="M39" s="57">
        <f>'BAR BB| Open rates'!I39*0.85*0.9</f>
        <v>51408</v>
      </c>
      <c r="N39" s="57">
        <f>'BAR BB| Open rates'!J39*0.85*0.9</f>
        <v>48424.5</v>
      </c>
      <c r="O39" s="57">
        <f>'BAR BB| Open rates'!K39*0.85*0.9</f>
        <v>48424.5</v>
      </c>
      <c r="P39" s="57">
        <f>'BAR BB| Open rates'!L39*0.85*0.9</f>
        <v>48424.5</v>
      </c>
      <c r="Q39" s="57">
        <f>'BAR BB| Open rates'!M39*0.85*0.9</f>
        <v>51408</v>
      </c>
      <c r="R39" s="57">
        <f>'BAR BB| Open rates'!N39*0.85*0.9</f>
        <v>49725</v>
      </c>
      <c r="S39" s="57">
        <f>'BAR BB| Open rates'!O39*0.85*0.9</f>
        <v>51408</v>
      </c>
      <c r="T39" s="57">
        <f>'BAR BB| Open rates'!P39*0.85*0.9</f>
        <v>51408</v>
      </c>
      <c r="U39" s="57">
        <f>'BAR BB| Open rates'!Q39*0.85*0.9</f>
        <v>52938</v>
      </c>
      <c r="V39" s="57">
        <f>'BAR BB| Open rates'!R39*0.85*0.9</f>
        <v>51408</v>
      </c>
      <c r="W39" s="57">
        <f>'BAR BB| Open rates'!S39*0.85*0.9</f>
        <v>52938</v>
      </c>
      <c r="X39" s="57">
        <f>'BAR BB| Open rates'!T39*0.85*0.9</f>
        <v>51408</v>
      </c>
      <c r="Y39" s="57">
        <f>'BAR BB| Open rates'!U39*0.85*0.9</f>
        <v>49725</v>
      </c>
      <c r="Z39" s="57">
        <f>'BAR BB| Open rates'!V39*0.85*0.9</f>
        <v>68161.5</v>
      </c>
      <c r="AA39" s="57">
        <f>'BAR BB| Open rates'!W39*0.85*0.9</f>
        <v>73516.5</v>
      </c>
      <c r="AB39" s="57">
        <f>'BAR BB| Open rates'!X39*0.85*0.9</f>
        <v>68161.5</v>
      </c>
      <c r="AC39" s="57">
        <f>'BAR BB| Open rates'!Y39*0.85*0.9</f>
        <v>49725</v>
      </c>
      <c r="AD39" s="57">
        <f>'BAR BB| Open rates'!Z39*0.85*0.9</f>
        <v>49725</v>
      </c>
      <c r="AE39" s="57">
        <f>'BAR BB| Open rates'!AA39*0.85*0.9</f>
        <v>69003</v>
      </c>
      <c r="AF39" s="57">
        <f>'BAR BB| Open rates'!AB39*0.85*0.9</f>
        <v>72063</v>
      </c>
      <c r="AG39" s="57">
        <f>'BAR BB| Open rates'!AC39*0.85*0.9</f>
        <v>69003</v>
      </c>
      <c r="AH39" s="57">
        <f>'BAR BB| Open rates'!AD39*0.85*0.9</f>
        <v>72063</v>
      </c>
      <c r="AI39" s="57">
        <f>'BAR BB| Open rates'!AE39*0.85*0.9</f>
        <v>69003</v>
      </c>
      <c r="AJ39" s="57">
        <f>'BAR BB| Open rates'!AF39*0.85*0.9</f>
        <v>72063</v>
      </c>
      <c r="AK39" s="57">
        <f>'BAR BB| Open rates'!AG39*0.85*0.9</f>
        <v>69003</v>
      </c>
      <c r="AL39" s="57">
        <f>'BAR BB| Open rates'!AH39*0.85*0.9</f>
        <v>72063</v>
      </c>
      <c r="AM39" s="57">
        <f>'BAR BB| Open rates'!AI39*0.85*0.9</f>
        <v>69003</v>
      </c>
      <c r="AN39" s="57">
        <f>'BAR BB| Open rates'!AJ39*0.85*0.9</f>
        <v>70533</v>
      </c>
      <c r="AO39" s="57">
        <f>'BAR BB| Open rates'!AK39*0.85*0.9</f>
        <v>70533</v>
      </c>
      <c r="AP39" s="57">
        <f>'BAR BB| Open rates'!AL39*0.85*0.9</f>
        <v>67473</v>
      </c>
      <c r="AQ39" s="57">
        <f>'BAR BB| Open rates'!AM39*0.85*0.9</f>
        <v>70533</v>
      </c>
      <c r="AR39" s="57">
        <f>'BAR BB| Open rates'!AN39*0.85*0.9</f>
        <v>67473</v>
      </c>
      <c r="AS39" s="57">
        <f>'BAR BB| Open rates'!AO39*0.85*0.9</f>
        <v>70533</v>
      </c>
      <c r="AT39" s="57">
        <f>'BAR BB| Open rates'!AP39*0.85*0.9</f>
        <v>67473</v>
      </c>
      <c r="AU39" s="57">
        <f>'BAR BB| Open rates'!AQ39*0.85*0.9</f>
        <v>62118</v>
      </c>
      <c r="AV39" s="57">
        <f>'BAR BB| Open rates'!AR39*0.85*0.9</f>
        <v>63648</v>
      </c>
      <c r="AW39" s="57">
        <f>'BAR BB| Open rates'!AS39*0.85*0.9</f>
        <v>62118</v>
      </c>
      <c r="AX39" s="57">
        <f>'BAR BB| Open rates'!AT39*0.85*0.9</f>
        <v>63648</v>
      </c>
      <c r="AY39" s="57">
        <f>'BAR BB| Open rates'!AU39*0.85*0.9</f>
        <v>62118</v>
      </c>
      <c r="AZ39" s="57">
        <f>'BAR BB| Open rates'!AV39*0.85*0.9</f>
        <v>63648</v>
      </c>
      <c r="BA39" s="57">
        <f>'BAR BB| Open rates'!AW39*0.85*0.9</f>
        <v>62118</v>
      </c>
      <c r="BB39" s="57">
        <f>'BAR BB| Open rates'!AX39*0.85*0.9</f>
        <v>63648</v>
      </c>
      <c r="BC39" s="57">
        <f>'BAR BB| Open rates'!AY39*0.85*0.9</f>
        <v>62118</v>
      </c>
    </row>
    <row r="40" spans="1:55" s="33" customFormat="1" ht="24" x14ac:dyDescent="0.2">
      <c r="A40" s="236" t="s">
        <v>183</v>
      </c>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row>
    <row r="41" spans="1:55" s="33" customFormat="1" x14ac:dyDescent="0.2">
      <c r="A41" s="237">
        <v>1</v>
      </c>
      <c r="B41" s="57" t="e">
        <f>'BAR BB| Open rates'!#REF!*0.85*0.9</f>
        <v>#REF!</v>
      </c>
      <c r="C41" s="57" t="e">
        <f>'BAR BB| Open rates'!#REF!*0.85*0.9</f>
        <v>#REF!</v>
      </c>
      <c r="D41" s="57" t="e">
        <f>'BAR BB| Open rates'!#REF!*0.85*0.9</f>
        <v>#REF!</v>
      </c>
      <c r="E41" s="57" t="e">
        <f>'BAR BB| Open rates'!#REF!*0.85*0.9</f>
        <v>#REF!</v>
      </c>
      <c r="F41" s="57">
        <f>'BAR BB| Open rates'!B41*0.85*0.9</f>
        <v>42457.5</v>
      </c>
      <c r="G41" s="57">
        <f>'BAR BB| Open rates'!C41*0.85*0.9</f>
        <v>42457.5</v>
      </c>
      <c r="H41" s="57">
        <f>'BAR BB| Open rates'!D41*0.85*0.9</f>
        <v>42457.5</v>
      </c>
      <c r="I41" s="57">
        <f>'BAR BB| Open rates'!E41*0.85*0.9</f>
        <v>56151</v>
      </c>
      <c r="J41" s="57">
        <f>'BAR BB| Open rates'!F41*0.85*0.9</f>
        <v>50031</v>
      </c>
      <c r="K41" s="57">
        <f>'BAR BB| Open rates'!G41*0.85*0.9</f>
        <v>47736</v>
      </c>
      <c r="L41" s="57">
        <f>'BAR BB| Open rates'!H41*0.85*0.9</f>
        <v>50031</v>
      </c>
      <c r="M41" s="57">
        <f>'BAR BB| Open rates'!I41*0.85*0.9</f>
        <v>47736</v>
      </c>
      <c r="N41" s="57">
        <f>'BAR BB| Open rates'!J41*0.85*0.9</f>
        <v>44752.5</v>
      </c>
      <c r="O41" s="57">
        <f>'BAR BB| Open rates'!K41*0.85*0.9</f>
        <v>44752.5</v>
      </c>
      <c r="P41" s="57">
        <f>'BAR BB| Open rates'!L41*0.85*0.9</f>
        <v>44752.5</v>
      </c>
      <c r="Q41" s="57">
        <f>'BAR BB| Open rates'!M41*0.85*0.9</f>
        <v>47736</v>
      </c>
      <c r="R41" s="57">
        <f>'BAR BB| Open rates'!N41*0.85*0.9</f>
        <v>46053</v>
      </c>
      <c r="S41" s="57">
        <f>'BAR BB| Open rates'!O41*0.85*0.9</f>
        <v>47736</v>
      </c>
      <c r="T41" s="57">
        <f>'BAR BB| Open rates'!P41*0.85*0.9</f>
        <v>47736</v>
      </c>
      <c r="U41" s="57">
        <f>'BAR BB| Open rates'!Q41*0.85*0.9</f>
        <v>49266</v>
      </c>
      <c r="V41" s="57">
        <f>'BAR BB| Open rates'!R41*0.85*0.9</f>
        <v>47736</v>
      </c>
      <c r="W41" s="57">
        <f>'BAR BB| Open rates'!S41*0.85*0.9</f>
        <v>49266</v>
      </c>
      <c r="X41" s="57">
        <f>'BAR BB| Open rates'!T41*0.85*0.9</f>
        <v>47736</v>
      </c>
      <c r="Y41" s="57">
        <f>'BAR BB| Open rates'!U41*0.85*0.9</f>
        <v>46053</v>
      </c>
      <c r="Z41" s="57">
        <f>'BAR BB| Open rates'!V41*0.85*0.9</f>
        <v>64489.5</v>
      </c>
      <c r="AA41" s="57">
        <f>'BAR BB| Open rates'!W41*0.85*0.9</f>
        <v>69844.5</v>
      </c>
      <c r="AB41" s="57">
        <f>'BAR BB| Open rates'!X41*0.85*0.9</f>
        <v>64489.5</v>
      </c>
      <c r="AC41" s="57">
        <f>'BAR BB| Open rates'!Y41*0.85*0.9</f>
        <v>46053</v>
      </c>
      <c r="AD41" s="57">
        <f>'BAR BB| Open rates'!Z41*0.85*0.9</f>
        <v>46053</v>
      </c>
      <c r="AE41" s="57">
        <f>'BAR BB| Open rates'!AA41*0.85*0.9</f>
        <v>67167</v>
      </c>
      <c r="AF41" s="57">
        <f>'BAR BB| Open rates'!AB41*0.85*0.9</f>
        <v>70227</v>
      </c>
      <c r="AG41" s="57">
        <f>'BAR BB| Open rates'!AC41*0.85*0.9</f>
        <v>67167</v>
      </c>
      <c r="AH41" s="57">
        <f>'BAR BB| Open rates'!AD41*0.85*0.9</f>
        <v>70227</v>
      </c>
      <c r="AI41" s="57">
        <f>'BAR BB| Open rates'!AE41*0.85*0.9</f>
        <v>67167</v>
      </c>
      <c r="AJ41" s="57">
        <f>'BAR BB| Open rates'!AF41*0.85*0.9</f>
        <v>70227</v>
      </c>
      <c r="AK41" s="57">
        <f>'BAR BB| Open rates'!AG41*0.85*0.9</f>
        <v>67167</v>
      </c>
      <c r="AL41" s="57">
        <f>'BAR BB| Open rates'!AH41*0.85*0.9</f>
        <v>70227</v>
      </c>
      <c r="AM41" s="57">
        <f>'BAR BB| Open rates'!AI41*0.85*0.9</f>
        <v>67167</v>
      </c>
      <c r="AN41" s="57">
        <f>'BAR BB| Open rates'!AJ41*0.85*0.9</f>
        <v>68697</v>
      </c>
      <c r="AO41" s="57">
        <f>'BAR BB| Open rates'!AK41*0.85*0.9</f>
        <v>68697</v>
      </c>
      <c r="AP41" s="57">
        <f>'BAR BB| Open rates'!AL41*0.85*0.9</f>
        <v>65637</v>
      </c>
      <c r="AQ41" s="57">
        <f>'BAR BB| Open rates'!AM41*0.85*0.9</f>
        <v>68697</v>
      </c>
      <c r="AR41" s="57">
        <f>'BAR BB| Open rates'!AN41*0.85*0.9</f>
        <v>65637</v>
      </c>
      <c r="AS41" s="57">
        <f>'BAR BB| Open rates'!AO41*0.85*0.9</f>
        <v>68697</v>
      </c>
      <c r="AT41" s="57">
        <f>'BAR BB| Open rates'!AP41*0.85*0.9</f>
        <v>65637</v>
      </c>
      <c r="AU41" s="57">
        <f>'BAR BB| Open rates'!AQ41*0.85*0.9</f>
        <v>60282</v>
      </c>
      <c r="AV41" s="57">
        <f>'BAR BB| Open rates'!AR41*0.85*0.9</f>
        <v>61812</v>
      </c>
      <c r="AW41" s="57">
        <f>'BAR BB| Open rates'!AS41*0.85*0.9</f>
        <v>60282</v>
      </c>
      <c r="AX41" s="57">
        <f>'BAR BB| Open rates'!AT41*0.85*0.9</f>
        <v>61812</v>
      </c>
      <c r="AY41" s="57">
        <f>'BAR BB| Open rates'!AU41*0.85*0.9</f>
        <v>60282</v>
      </c>
      <c r="AZ41" s="57">
        <f>'BAR BB| Open rates'!AV41*0.85*0.9</f>
        <v>61812</v>
      </c>
      <c r="BA41" s="57">
        <f>'BAR BB| Open rates'!AW41*0.85*0.9</f>
        <v>60282</v>
      </c>
      <c r="BB41" s="57">
        <f>'BAR BB| Open rates'!AX41*0.85*0.9</f>
        <v>61812</v>
      </c>
      <c r="BC41" s="57">
        <f>'BAR BB| Open rates'!AY41*0.85*0.9</f>
        <v>60282</v>
      </c>
    </row>
    <row r="42" spans="1:55" s="33" customFormat="1" x14ac:dyDescent="0.2">
      <c r="A42" s="237">
        <v>2</v>
      </c>
      <c r="B42" s="57" t="e">
        <f>'BAR BB| Open rates'!#REF!*0.85*0.9</f>
        <v>#REF!</v>
      </c>
      <c r="C42" s="57" t="e">
        <f>'BAR BB| Open rates'!#REF!*0.85*0.9</f>
        <v>#REF!</v>
      </c>
      <c r="D42" s="57" t="e">
        <f>'BAR BB| Open rates'!#REF!*0.85*0.9</f>
        <v>#REF!</v>
      </c>
      <c r="E42" s="57" t="e">
        <f>'BAR BB| Open rates'!#REF!*0.85*0.9</f>
        <v>#REF!</v>
      </c>
      <c r="F42" s="57">
        <f>'BAR BB| Open rates'!B42*0.85*0.9</f>
        <v>44370</v>
      </c>
      <c r="G42" s="57">
        <f>'BAR BB| Open rates'!C42*0.85*0.9</f>
        <v>44370</v>
      </c>
      <c r="H42" s="57">
        <f>'BAR BB| Open rates'!D42*0.85*0.9</f>
        <v>44370</v>
      </c>
      <c r="I42" s="57">
        <f>'BAR BB| Open rates'!E42*0.85*0.9</f>
        <v>58063.5</v>
      </c>
      <c r="J42" s="57">
        <f>'BAR BB| Open rates'!F42*0.85*0.9</f>
        <v>51943.5</v>
      </c>
      <c r="K42" s="57">
        <f>'BAR BB| Open rates'!G42*0.85*0.9</f>
        <v>49648.5</v>
      </c>
      <c r="L42" s="57">
        <f>'BAR BB| Open rates'!H42*0.85*0.9</f>
        <v>51943.5</v>
      </c>
      <c r="M42" s="57">
        <f>'BAR BB| Open rates'!I42*0.85*0.9</f>
        <v>49648.5</v>
      </c>
      <c r="N42" s="57">
        <f>'BAR BB| Open rates'!J42*0.85*0.9</f>
        <v>46665</v>
      </c>
      <c r="O42" s="57">
        <f>'BAR BB| Open rates'!K42*0.85*0.9</f>
        <v>46665</v>
      </c>
      <c r="P42" s="57">
        <f>'BAR BB| Open rates'!L42*0.85*0.9</f>
        <v>46665</v>
      </c>
      <c r="Q42" s="57">
        <f>'BAR BB| Open rates'!M42*0.85*0.9</f>
        <v>49648.5</v>
      </c>
      <c r="R42" s="57">
        <f>'BAR BB| Open rates'!N42*0.85*0.9</f>
        <v>47965.5</v>
      </c>
      <c r="S42" s="57">
        <f>'BAR BB| Open rates'!O42*0.85*0.9</f>
        <v>49648.5</v>
      </c>
      <c r="T42" s="57">
        <f>'BAR BB| Open rates'!P42*0.85*0.9</f>
        <v>49648.5</v>
      </c>
      <c r="U42" s="57">
        <f>'BAR BB| Open rates'!Q42*0.85*0.9</f>
        <v>51178.5</v>
      </c>
      <c r="V42" s="57">
        <f>'BAR BB| Open rates'!R42*0.85*0.9</f>
        <v>49648.5</v>
      </c>
      <c r="W42" s="57">
        <f>'BAR BB| Open rates'!S42*0.85*0.9</f>
        <v>51178.5</v>
      </c>
      <c r="X42" s="57">
        <f>'BAR BB| Open rates'!T42*0.85*0.9</f>
        <v>49648.5</v>
      </c>
      <c r="Y42" s="57">
        <f>'BAR BB| Open rates'!U42*0.85*0.9</f>
        <v>47965.5</v>
      </c>
      <c r="Z42" s="57">
        <f>'BAR BB| Open rates'!V42*0.85*0.9</f>
        <v>66402</v>
      </c>
      <c r="AA42" s="57">
        <f>'BAR BB| Open rates'!W42*0.85*0.9</f>
        <v>71757</v>
      </c>
      <c r="AB42" s="57">
        <f>'BAR BB| Open rates'!X42*0.85*0.9</f>
        <v>66402</v>
      </c>
      <c r="AC42" s="57">
        <f>'BAR BB| Open rates'!Y42*0.85*0.9</f>
        <v>47965.5</v>
      </c>
      <c r="AD42" s="57">
        <f>'BAR BB| Open rates'!Z42*0.85*0.9</f>
        <v>47965.5</v>
      </c>
      <c r="AE42" s="57">
        <f>'BAR BB| Open rates'!AA42*0.85*0.9</f>
        <v>69079.5</v>
      </c>
      <c r="AF42" s="57">
        <f>'BAR BB| Open rates'!AB42*0.85*0.9</f>
        <v>72139.5</v>
      </c>
      <c r="AG42" s="57">
        <f>'BAR BB| Open rates'!AC42*0.85*0.9</f>
        <v>69079.5</v>
      </c>
      <c r="AH42" s="57">
        <f>'BAR BB| Open rates'!AD42*0.85*0.9</f>
        <v>72139.5</v>
      </c>
      <c r="AI42" s="57">
        <f>'BAR BB| Open rates'!AE42*0.85*0.9</f>
        <v>69079.5</v>
      </c>
      <c r="AJ42" s="57">
        <f>'BAR BB| Open rates'!AF42*0.85*0.9</f>
        <v>72139.5</v>
      </c>
      <c r="AK42" s="57">
        <f>'BAR BB| Open rates'!AG42*0.85*0.9</f>
        <v>69079.5</v>
      </c>
      <c r="AL42" s="57">
        <f>'BAR BB| Open rates'!AH42*0.85*0.9</f>
        <v>72139.5</v>
      </c>
      <c r="AM42" s="57">
        <f>'BAR BB| Open rates'!AI42*0.85*0.9</f>
        <v>69079.5</v>
      </c>
      <c r="AN42" s="57">
        <f>'BAR BB| Open rates'!AJ42*0.85*0.9</f>
        <v>70609.5</v>
      </c>
      <c r="AO42" s="57">
        <f>'BAR BB| Open rates'!AK42*0.85*0.9</f>
        <v>70609.5</v>
      </c>
      <c r="AP42" s="57">
        <f>'BAR BB| Open rates'!AL42*0.85*0.9</f>
        <v>67549.5</v>
      </c>
      <c r="AQ42" s="57">
        <f>'BAR BB| Open rates'!AM42*0.85*0.9</f>
        <v>70609.5</v>
      </c>
      <c r="AR42" s="57">
        <f>'BAR BB| Open rates'!AN42*0.85*0.9</f>
        <v>67549.5</v>
      </c>
      <c r="AS42" s="57">
        <f>'BAR BB| Open rates'!AO42*0.85*0.9</f>
        <v>70609.5</v>
      </c>
      <c r="AT42" s="57">
        <f>'BAR BB| Open rates'!AP42*0.85*0.9</f>
        <v>67549.5</v>
      </c>
      <c r="AU42" s="57">
        <f>'BAR BB| Open rates'!AQ42*0.85*0.9</f>
        <v>62194.5</v>
      </c>
      <c r="AV42" s="57">
        <f>'BAR BB| Open rates'!AR42*0.85*0.9</f>
        <v>63724.5</v>
      </c>
      <c r="AW42" s="57">
        <f>'BAR BB| Open rates'!AS42*0.85*0.9</f>
        <v>62194.5</v>
      </c>
      <c r="AX42" s="57">
        <f>'BAR BB| Open rates'!AT42*0.85*0.9</f>
        <v>63724.5</v>
      </c>
      <c r="AY42" s="57">
        <f>'BAR BB| Open rates'!AU42*0.85*0.9</f>
        <v>62194.5</v>
      </c>
      <c r="AZ42" s="57">
        <f>'BAR BB| Open rates'!AV42*0.85*0.9</f>
        <v>63724.5</v>
      </c>
      <c r="BA42" s="57">
        <f>'BAR BB| Open rates'!AW42*0.85*0.9</f>
        <v>62194.5</v>
      </c>
      <c r="BB42" s="57">
        <f>'BAR BB| Open rates'!AX42*0.85*0.9</f>
        <v>63724.5</v>
      </c>
      <c r="BC42" s="57">
        <f>'BAR BB| Open rates'!AY42*0.85*0.9</f>
        <v>62194.5</v>
      </c>
    </row>
    <row r="43" spans="1:55" s="33" customFormat="1" x14ac:dyDescent="0.2">
      <c r="A43" s="237">
        <v>3</v>
      </c>
      <c r="B43" s="57" t="e">
        <f>'BAR BB| Open rates'!#REF!*0.85*0.9</f>
        <v>#REF!</v>
      </c>
      <c r="C43" s="57" t="e">
        <f>'BAR BB| Open rates'!#REF!*0.85*0.9</f>
        <v>#REF!</v>
      </c>
      <c r="D43" s="57" t="e">
        <f>'BAR BB| Open rates'!#REF!*0.85*0.9</f>
        <v>#REF!</v>
      </c>
      <c r="E43" s="57" t="e">
        <f>'BAR BB| Open rates'!#REF!*0.85*0.9</f>
        <v>#REF!</v>
      </c>
      <c r="F43" s="57">
        <f>'BAR BB| Open rates'!B43*0.85*0.9</f>
        <v>46282.5</v>
      </c>
      <c r="G43" s="57">
        <f>'BAR BB| Open rates'!C43*0.85*0.9</f>
        <v>46282.5</v>
      </c>
      <c r="H43" s="57">
        <f>'BAR BB| Open rates'!D43*0.85*0.9</f>
        <v>46282.5</v>
      </c>
      <c r="I43" s="57">
        <f>'BAR BB| Open rates'!E43*0.85*0.9</f>
        <v>59976</v>
      </c>
      <c r="J43" s="57">
        <f>'BAR BB| Open rates'!F43*0.85*0.9</f>
        <v>53856</v>
      </c>
      <c r="K43" s="57">
        <f>'BAR BB| Open rates'!G43*0.85*0.9</f>
        <v>51561</v>
      </c>
      <c r="L43" s="57">
        <f>'BAR BB| Open rates'!H43*0.85*0.9</f>
        <v>53856</v>
      </c>
      <c r="M43" s="57">
        <f>'BAR BB| Open rates'!I43*0.85*0.9</f>
        <v>51561</v>
      </c>
      <c r="N43" s="57">
        <f>'BAR BB| Open rates'!J43*0.85*0.9</f>
        <v>48577.5</v>
      </c>
      <c r="O43" s="57">
        <f>'BAR BB| Open rates'!K43*0.85*0.9</f>
        <v>48577.5</v>
      </c>
      <c r="P43" s="57">
        <f>'BAR BB| Open rates'!L43*0.85*0.9</f>
        <v>48577.5</v>
      </c>
      <c r="Q43" s="57">
        <f>'BAR BB| Open rates'!M43*0.85*0.9</f>
        <v>51561</v>
      </c>
      <c r="R43" s="57">
        <f>'BAR BB| Open rates'!N43*0.85*0.9</f>
        <v>49878</v>
      </c>
      <c r="S43" s="57">
        <f>'BAR BB| Open rates'!O43*0.85*0.9</f>
        <v>51561</v>
      </c>
      <c r="T43" s="57">
        <f>'BAR BB| Open rates'!P43*0.85*0.9</f>
        <v>51561</v>
      </c>
      <c r="U43" s="57">
        <f>'BAR BB| Open rates'!Q43*0.85*0.9</f>
        <v>53091</v>
      </c>
      <c r="V43" s="57">
        <f>'BAR BB| Open rates'!R43*0.85*0.9</f>
        <v>51561</v>
      </c>
      <c r="W43" s="57">
        <f>'BAR BB| Open rates'!S43*0.85*0.9</f>
        <v>53091</v>
      </c>
      <c r="X43" s="57">
        <f>'BAR BB| Open rates'!T43*0.85*0.9</f>
        <v>51561</v>
      </c>
      <c r="Y43" s="57">
        <f>'BAR BB| Open rates'!U43*0.85*0.9</f>
        <v>49878</v>
      </c>
      <c r="Z43" s="57">
        <f>'BAR BB| Open rates'!V43*0.85*0.9</f>
        <v>68314.5</v>
      </c>
      <c r="AA43" s="57">
        <f>'BAR BB| Open rates'!W43*0.85*0.9</f>
        <v>73669.5</v>
      </c>
      <c r="AB43" s="57">
        <f>'BAR BB| Open rates'!X43*0.85*0.9</f>
        <v>68314.5</v>
      </c>
      <c r="AC43" s="57">
        <f>'BAR BB| Open rates'!Y43*0.85*0.9</f>
        <v>49878</v>
      </c>
      <c r="AD43" s="57">
        <f>'BAR BB| Open rates'!Z43*0.85*0.9</f>
        <v>49878</v>
      </c>
      <c r="AE43" s="57">
        <f>'BAR BB| Open rates'!AA43*0.85*0.9</f>
        <v>70992</v>
      </c>
      <c r="AF43" s="57">
        <f>'BAR BB| Open rates'!AB43*0.85*0.9</f>
        <v>74052</v>
      </c>
      <c r="AG43" s="57">
        <f>'BAR BB| Open rates'!AC43*0.85*0.9</f>
        <v>70992</v>
      </c>
      <c r="AH43" s="57">
        <f>'BAR BB| Open rates'!AD43*0.85*0.9</f>
        <v>74052</v>
      </c>
      <c r="AI43" s="57">
        <f>'BAR BB| Open rates'!AE43*0.85*0.9</f>
        <v>70992</v>
      </c>
      <c r="AJ43" s="57">
        <f>'BAR BB| Open rates'!AF43*0.85*0.9</f>
        <v>74052</v>
      </c>
      <c r="AK43" s="57">
        <f>'BAR BB| Open rates'!AG43*0.85*0.9</f>
        <v>70992</v>
      </c>
      <c r="AL43" s="57">
        <f>'BAR BB| Open rates'!AH43*0.85*0.9</f>
        <v>74052</v>
      </c>
      <c r="AM43" s="57">
        <f>'BAR BB| Open rates'!AI43*0.85*0.9</f>
        <v>70992</v>
      </c>
      <c r="AN43" s="57">
        <f>'BAR BB| Open rates'!AJ43*0.85*0.9</f>
        <v>72522</v>
      </c>
      <c r="AO43" s="57">
        <f>'BAR BB| Open rates'!AK43*0.85*0.9</f>
        <v>72522</v>
      </c>
      <c r="AP43" s="57">
        <f>'BAR BB| Open rates'!AL43*0.85*0.9</f>
        <v>69462</v>
      </c>
      <c r="AQ43" s="57">
        <f>'BAR BB| Open rates'!AM43*0.85*0.9</f>
        <v>72522</v>
      </c>
      <c r="AR43" s="57">
        <f>'BAR BB| Open rates'!AN43*0.85*0.9</f>
        <v>69462</v>
      </c>
      <c r="AS43" s="57">
        <f>'BAR BB| Open rates'!AO43*0.85*0.9</f>
        <v>72522</v>
      </c>
      <c r="AT43" s="57">
        <f>'BAR BB| Open rates'!AP43*0.85*0.9</f>
        <v>69462</v>
      </c>
      <c r="AU43" s="57">
        <f>'BAR BB| Open rates'!AQ43*0.85*0.9</f>
        <v>64107</v>
      </c>
      <c r="AV43" s="57">
        <f>'BAR BB| Open rates'!AR43*0.85*0.9</f>
        <v>65637</v>
      </c>
      <c r="AW43" s="57">
        <f>'BAR BB| Open rates'!AS43*0.85*0.9</f>
        <v>64107</v>
      </c>
      <c r="AX43" s="57">
        <f>'BAR BB| Open rates'!AT43*0.85*0.9</f>
        <v>65637</v>
      </c>
      <c r="AY43" s="57">
        <f>'BAR BB| Open rates'!AU43*0.85*0.9</f>
        <v>64107</v>
      </c>
      <c r="AZ43" s="57">
        <f>'BAR BB| Open rates'!AV43*0.85*0.9</f>
        <v>65637</v>
      </c>
      <c r="BA43" s="57">
        <f>'BAR BB| Open rates'!AW43*0.85*0.9</f>
        <v>64107</v>
      </c>
      <c r="BB43" s="57">
        <f>'BAR BB| Open rates'!AX43*0.85*0.9</f>
        <v>65637</v>
      </c>
      <c r="BC43" s="57">
        <f>'BAR BB| Open rates'!AY43*0.85*0.9</f>
        <v>64107</v>
      </c>
    </row>
    <row r="44" spans="1:55" s="33" customFormat="1" x14ac:dyDescent="0.2">
      <c r="A44" s="237">
        <v>4</v>
      </c>
      <c r="B44" s="57" t="e">
        <f>'BAR BB| Open rates'!#REF!*0.85*0.9</f>
        <v>#REF!</v>
      </c>
      <c r="C44" s="57" t="e">
        <f>'BAR BB| Open rates'!#REF!*0.85*0.9</f>
        <v>#REF!</v>
      </c>
      <c r="D44" s="57" t="e">
        <f>'BAR BB| Open rates'!#REF!*0.85*0.9</f>
        <v>#REF!</v>
      </c>
      <c r="E44" s="57" t="e">
        <f>'BAR BB| Open rates'!#REF!*0.85*0.9</f>
        <v>#REF!</v>
      </c>
      <c r="F44" s="57">
        <f>'BAR BB| Open rates'!B44*0.85*0.9</f>
        <v>48195</v>
      </c>
      <c r="G44" s="57">
        <f>'BAR BB| Open rates'!C44*0.85*0.9</f>
        <v>48195</v>
      </c>
      <c r="H44" s="57">
        <f>'BAR BB| Open rates'!D44*0.85*0.9</f>
        <v>48195</v>
      </c>
      <c r="I44" s="57">
        <f>'BAR BB| Open rates'!E44*0.85*0.9</f>
        <v>61888.5</v>
      </c>
      <c r="J44" s="57">
        <f>'BAR BB| Open rates'!F44*0.85*0.9</f>
        <v>55768.5</v>
      </c>
      <c r="K44" s="57">
        <f>'BAR BB| Open rates'!G44*0.85*0.9</f>
        <v>53473.5</v>
      </c>
      <c r="L44" s="57">
        <f>'BAR BB| Open rates'!H44*0.85*0.9</f>
        <v>55768.5</v>
      </c>
      <c r="M44" s="57">
        <f>'BAR BB| Open rates'!I44*0.85*0.9</f>
        <v>53473.5</v>
      </c>
      <c r="N44" s="57">
        <f>'BAR BB| Open rates'!J44*0.85*0.9</f>
        <v>50490</v>
      </c>
      <c r="O44" s="57">
        <f>'BAR BB| Open rates'!K44*0.85*0.9</f>
        <v>50490</v>
      </c>
      <c r="P44" s="57">
        <f>'BAR BB| Open rates'!L44*0.85*0.9</f>
        <v>50490</v>
      </c>
      <c r="Q44" s="57">
        <f>'BAR BB| Open rates'!M44*0.85*0.9</f>
        <v>53473.5</v>
      </c>
      <c r="R44" s="57">
        <f>'BAR BB| Open rates'!N44*0.85*0.9</f>
        <v>51790.5</v>
      </c>
      <c r="S44" s="57">
        <f>'BAR BB| Open rates'!O44*0.85*0.9</f>
        <v>53473.5</v>
      </c>
      <c r="T44" s="57">
        <f>'BAR BB| Open rates'!P44*0.85*0.9</f>
        <v>53473.5</v>
      </c>
      <c r="U44" s="57">
        <f>'BAR BB| Open rates'!Q44*0.85*0.9</f>
        <v>55003.5</v>
      </c>
      <c r="V44" s="57">
        <f>'BAR BB| Open rates'!R44*0.85*0.9</f>
        <v>53473.5</v>
      </c>
      <c r="W44" s="57">
        <f>'BAR BB| Open rates'!S44*0.85*0.9</f>
        <v>55003.5</v>
      </c>
      <c r="X44" s="57">
        <f>'BAR BB| Open rates'!T44*0.85*0.9</f>
        <v>53473.5</v>
      </c>
      <c r="Y44" s="57">
        <f>'BAR BB| Open rates'!U44*0.85*0.9</f>
        <v>51790.5</v>
      </c>
      <c r="Z44" s="57">
        <f>'BAR BB| Open rates'!V44*0.85*0.9</f>
        <v>70227</v>
      </c>
      <c r="AA44" s="57">
        <f>'BAR BB| Open rates'!W44*0.85*0.9</f>
        <v>75582</v>
      </c>
      <c r="AB44" s="57">
        <f>'BAR BB| Open rates'!X44*0.85*0.9</f>
        <v>70227</v>
      </c>
      <c r="AC44" s="57">
        <f>'BAR BB| Open rates'!Y44*0.85*0.9</f>
        <v>51790.5</v>
      </c>
      <c r="AD44" s="57">
        <f>'BAR BB| Open rates'!Z44*0.85*0.9</f>
        <v>51790.5</v>
      </c>
      <c r="AE44" s="57">
        <f>'BAR BB| Open rates'!AA44*0.85*0.9</f>
        <v>72904.5</v>
      </c>
      <c r="AF44" s="57">
        <f>'BAR BB| Open rates'!AB44*0.85*0.9</f>
        <v>75964.5</v>
      </c>
      <c r="AG44" s="57">
        <f>'BAR BB| Open rates'!AC44*0.85*0.9</f>
        <v>72904.5</v>
      </c>
      <c r="AH44" s="57">
        <f>'BAR BB| Open rates'!AD44*0.85*0.9</f>
        <v>75964.5</v>
      </c>
      <c r="AI44" s="57">
        <f>'BAR BB| Open rates'!AE44*0.85*0.9</f>
        <v>72904.5</v>
      </c>
      <c r="AJ44" s="57">
        <f>'BAR BB| Open rates'!AF44*0.85*0.9</f>
        <v>75964.5</v>
      </c>
      <c r="AK44" s="57">
        <f>'BAR BB| Open rates'!AG44*0.85*0.9</f>
        <v>72904.5</v>
      </c>
      <c r="AL44" s="57">
        <f>'BAR BB| Open rates'!AH44*0.85*0.9</f>
        <v>75964.5</v>
      </c>
      <c r="AM44" s="57">
        <f>'BAR BB| Open rates'!AI44*0.85*0.9</f>
        <v>72904.5</v>
      </c>
      <c r="AN44" s="57">
        <f>'BAR BB| Open rates'!AJ44*0.85*0.9</f>
        <v>74434.5</v>
      </c>
      <c r="AO44" s="57">
        <f>'BAR BB| Open rates'!AK44*0.85*0.9</f>
        <v>74434.5</v>
      </c>
      <c r="AP44" s="57">
        <f>'BAR BB| Open rates'!AL44*0.85*0.9</f>
        <v>71374.5</v>
      </c>
      <c r="AQ44" s="57">
        <f>'BAR BB| Open rates'!AM44*0.85*0.9</f>
        <v>74434.5</v>
      </c>
      <c r="AR44" s="57">
        <f>'BAR BB| Open rates'!AN44*0.85*0.9</f>
        <v>71374.5</v>
      </c>
      <c r="AS44" s="57">
        <f>'BAR BB| Open rates'!AO44*0.85*0.9</f>
        <v>74434.5</v>
      </c>
      <c r="AT44" s="57">
        <f>'BAR BB| Open rates'!AP44*0.85*0.9</f>
        <v>71374.5</v>
      </c>
      <c r="AU44" s="57">
        <f>'BAR BB| Open rates'!AQ44*0.85*0.9</f>
        <v>66019.5</v>
      </c>
      <c r="AV44" s="57">
        <f>'BAR BB| Open rates'!AR44*0.85*0.9</f>
        <v>67549.5</v>
      </c>
      <c r="AW44" s="57">
        <f>'BAR BB| Open rates'!AS44*0.85*0.9</f>
        <v>66019.5</v>
      </c>
      <c r="AX44" s="57">
        <f>'BAR BB| Open rates'!AT44*0.85*0.9</f>
        <v>67549.5</v>
      </c>
      <c r="AY44" s="57">
        <f>'BAR BB| Open rates'!AU44*0.85*0.9</f>
        <v>66019.5</v>
      </c>
      <c r="AZ44" s="57">
        <f>'BAR BB| Open rates'!AV44*0.85*0.9</f>
        <v>67549.5</v>
      </c>
      <c r="BA44" s="57">
        <f>'BAR BB| Open rates'!AW44*0.85*0.9</f>
        <v>66019.5</v>
      </c>
      <c r="BB44" s="57">
        <f>'BAR BB| Open rates'!AX44*0.85*0.9</f>
        <v>67549.5</v>
      </c>
      <c r="BC44" s="57">
        <f>'BAR BB| Open rates'!AY44*0.85*0.9</f>
        <v>66019.5</v>
      </c>
    </row>
    <row r="45" spans="1:55" s="33" customFormat="1" x14ac:dyDescent="0.2">
      <c r="A45" s="237">
        <v>5</v>
      </c>
      <c r="B45" s="57" t="e">
        <f>'BAR BB| Open rates'!#REF!*0.85*0.9</f>
        <v>#REF!</v>
      </c>
      <c r="C45" s="57" t="e">
        <f>'BAR BB| Open rates'!#REF!*0.85*0.9</f>
        <v>#REF!</v>
      </c>
      <c r="D45" s="57" t="e">
        <f>'BAR BB| Open rates'!#REF!*0.85*0.9</f>
        <v>#REF!</v>
      </c>
      <c r="E45" s="57" t="e">
        <f>'BAR BB| Open rates'!#REF!*0.85*0.9</f>
        <v>#REF!</v>
      </c>
      <c r="F45" s="57">
        <f>'BAR BB| Open rates'!B45*0.85*0.9</f>
        <v>50107.5</v>
      </c>
      <c r="G45" s="57">
        <f>'BAR BB| Open rates'!C45*0.85*0.9</f>
        <v>50107.5</v>
      </c>
      <c r="H45" s="57">
        <f>'BAR BB| Open rates'!D45*0.85*0.9</f>
        <v>50107.5</v>
      </c>
      <c r="I45" s="57">
        <f>'BAR BB| Open rates'!E45*0.85*0.9</f>
        <v>63801</v>
      </c>
      <c r="J45" s="57">
        <f>'BAR BB| Open rates'!F45*0.85*0.9</f>
        <v>57681</v>
      </c>
      <c r="K45" s="57">
        <f>'BAR BB| Open rates'!G45*0.85*0.9</f>
        <v>55386</v>
      </c>
      <c r="L45" s="57">
        <f>'BAR BB| Open rates'!H45*0.85*0.9</f>
        <v>57681</v>
      </c>
      <c r="M45" s="57">
        <f>'BAR BB| Open rates'!I45*0.85*0.9</f>
        <v>55386</v>
      </c>
      <c r="N45" s="57">
        <f>'BAR BB| Open rates'!J45*0.85*0.9</f>
        <v>52402.5</v>
      </c>
      <c r="O45" s="57">
        <f>'BAR BB| Open rates'!K45*0.85*0.9</f>
        <v>52402.5</v>
      </c>
      <c r="P45" s="57">
        <f>'BAR BB| Open rates'!L45*0.85*0.9</f>
        <v>52402.5</v>
      </c>
      <c r="Q45" s="57">
        <f>'BAR BB| Open rates'!M45*0.85*0.9</f>
        <v>55386</v>
      </c>
      <c r="R45" s="57">
        <f>'BAR BB| Open rates'!N45*0.85*0.9</f>
        <v>53703</v>
      </c>
      <c r="S45" s="57">
        <f>'BAR BB| Open rates'!O45*0.85*0.9</f>
        <v>55386</v>
      </c>
      <c r="T45" s="57">
        <f>'BAR BB| Open rates'!P45*0.85*0.9</f>
        <v>55386</v>
      </c>
      <c r="U45" s="57">
        <f>'BAR BB| Open rates'!Q45*0.85*0.9</f>
        <v>56916</v>
      </c>
      <c r="V45" s="57">
        <f>'BAR BB| Open rates'!R45*0.85*0.9</f>
        <v>55386</v>
      </c>
      <c r="W45" s="57">
        <f>'BAR BB| Open rates'!S45*0.85*0.9</f>
        <v>56916</v>
      </c>
      <c r="X45" s="57">
        <f>'BAR BB| Open rates'!T45*0.85*0.9</f>
        <v>55386</v>
      </c>
      <c r="Y45" s="57">
        <f>'BAR BB| Open rates'!U45*0.85*0.9</f>
        <v>53703</v>
      </c>
      <c r="Z45" s="57">
        <f>'BAR BB| Open rates'!V45*0.85*0.9</f>
        <v>72139.5</v>
      </c>
      <c r="AA45" s="57">
        <f>'BAR BB| Open rates'!W45*0.85*0.9</f>
        <v>77494.5</v>
      </c>
      <c r="AB45" s="57">
        <f>'BAR BB| Open rates'!X45*0.85*0.9</f>
        <v>72139.5</v>
      </c>
      <c r="AC45" s="57">
        <f>'BAR BB| Open rates'!Y45*0.85*0.9</f>
        <v>53703</v>
      </c>
      <c r="AD45" s="57">
        <f>'BAR BB| Open rates'!Z45*0.85*0.9</f>
        <v>53703</v>
      </c>
      <c r="AE45" s="57">
        <f>'BAR BB| Open rates'!AA45*0.85*0.9</f>
        <v>74817</v>
      </c>
      <c r="AF45" s="57">
        <f>'BAR BB| Open rates'!AB45*0.85*0.9</f>
        <v>77877</v>
      </c>
      <c r="AG45" s="57">
        <f>'BAR BB| Open rates'!AC45*0.85*0.9</f>
        <v>74817</v>
      </c>
      <c r="AH45" s="57">
        <f>'BAR BB| Open rates'!AD45*0.85*0.9</f>
        <v>77877</v>
      </c>
      <c r="AI45" s="57">
        <f>'BAR BB| Open rates'!AE45*0.85*0.9</f>
        <v>74817</v>
      </c>
      <c r="AJ45" s="57">
        <f>'BAR BB| Open rates'!AF45*0.85*0.9</f>
        <v>77877</v>
      </c>
      <c r="AK45" s="57">
        <f>'BAR BB| Open rates'!AG45*0.85*0.9</f>
        <v>74817</v>
      </c>
      <c r="AL45" s="57">
        <f>'BAR BB| Open rates'!AH45*0.85*0.9</f>
        <v>77877</v>
      </c>
      <c r="AM45" s="57">
        <f>'BAR BB| Open rates'!AI45*0.85*0.9</f>
        <v>74817</v>
      </c>
      <c r="AN45" s="57">
        <f>'BAR BB| Open rates'!AJ45*0.85*0.9</f>
        <v>76347</v>
      </c>
      <c r="AO45" s="57">
        <f>'BAR BB| Open rates'!AK45*0.85*0.9</f>
        <v>76347</v>
      </c>
      <c r="AP45" s="57">
        <f>'BAR BB| Open rates'!AL45*0.85*0.9</f>
        <v>73287</v>
      </c>
      <c r="AQ45" s="57">
        <f>'BAR BB| Open rates'!AM45*0.85*0.9</f>
        <v>76347</v>
      </c>
      <c r="AR45" s="57">
        <f>'BAR BB| Open rates'!AN45*0.85*0.9</f>
        <v>73287</v>
      </c>
      <c r="AS45" s="57">
        <f>'BAR BB| Open rates'!AO45*0.85*0.9</f>
        <v>76347</v>
      </c>
      <c r="AT45" s="57">
        <f>'BAR BB| Open rates'!AP45*0.85*0.9</f>
        <v>73287</v>
      </c>
      <c r="AU45" s="57">
        <f>'BAR BB| Open rates'!AQ45*0.85*0.9</f>
        <v>67932</v>
      </c>
      <c r="AV45" s="57">
        <f>'BAR BB| Open rates'!AR45*0.85*0.9</f>
        <v>69462</v>
      </c>
      <c r="AW45" s="57">
        <f>'BAR BB| Open rates'!AS45*0.85*0.9</f>
        <v>67932</v>
      </c>
      <c r="AX45" s="57">
        <f>'BAR BB| Open rates'!AT45*0.85*0.9</f>
        <v>69462</v>
      </c>
      <c r="AY45" s="57">
        <f>'BAR BB| Open rates'!AU45*0.85*0.9</f>
        <v>67932</v>
      </c>
      <c r="AZ45" s="57">
        <f>'BAR BB| Open rates'!AV45*0.85*0.9</f>
        <v>69462</v>
      </c>
      <c r="BA45" s="57">
        <f>'BAR BB| Open rates'!AW45*0.85*0.9</f>
        <v>67932</v>
      </c>
      <c r="BB45" s="57">
        <f>'BAR BB| Open rates'!AX45*0.85*0.9</f>
        <v>69462</v>
      </c>
      <c r="BC45" s="57">
        <f>'BAR BB| Open rates'!AY45*0.85*0.9</f>
        <v>67932</v>
      </c>
    </row>
    <row r="46" spans="1:55" s="33" customFormat="1" x14ac:dyDescent="0.2">
      <c r="A46" s="237">
        <v>6</v>
      </c>
      <c r="B46" s="57" t="e">
        <f>'BAR BB| Open rates'!#REF!*0.85*0.9</f>
        <v>#REF!</v>
      </c>
      <c r="C46" s="57" t="e">
        <f>'BAR BB| Open rates'!#REF!*0.85*0.9</f>
        <v>#REF!</v>
      </c>
      <c r="D46" s="57" t="e">
        <f>'BAR BB| Open rates'!#REF!*0.85*0.9</f>
        <v>#REF!</v>
      </c>
      <c r="E46" s="57" t="e">
        <f>'BAR BB| Open rates'!#REF!*0.85*0.9</f>
        <v>#REF!</v>
      </c>
      <c r="F46" s="57">
        <f>'BAR BB| Open rates'!B46*0.85*0.9</f>
        <v>52020</v>
      </c>
      <c r="G46" s="57">
        <f>'BAR BB| Open rates'!C46*0.85*0.9</f>
        <v>52020</v>
      </c>
      <c r="H46" s="57">
        <f>'BAR BB| Open rates'!D46*0.85*0.9</f>
        <v>52020</v>
      </c>
      <c r="I46" s="57">
        <f>'BAR BB| Open rates'!E46*0.85*0.9</f>
        <v>65713.5</v>
      </c>
      <c r="J46" s="57">
        <f>'BAR BB| Open rates'!F46*0.85*0.9</f>
        <v>59593.5</v>
      </c>
      <c r="K46" s="57">
        <f>'BAR BB| Open rates'!G46*0.85*0.9</f>
        <v>57298.5</v>
      </c>
      <c r="L46" s="57">
        <f>'BAR BB| Open rates'!H46*0.85*0.9</f>
        <v>59593.5</v>
      </c>
      <c r="M46" s="57">
        <f>'BAR BB| Open rates'!I46*0.85*0.9</f>
        <v>57298.5</v>
      </c>
      <c r="N46" s="57">
        <f>'BAR BB| Open rates'!J46*0.85*0.9</f>
        <v>54315</v>
      </c>
      <c r="O46" s="57">
        <f>'BAR BB| Open rates'!K46*0.85*0.9</f>
        <v>54315</v>
      </c>
      <c r="P46" s="57">
        <f>'BAR BB| Open rates'!L46*0.85*0.9</f>
        <v>54315</v>
      </c>
      <c r="Q46" s="57">
        <f>'BAR BB| Open rates'!M46*0.85*0.9</f>
        <v>57298.5</v>
      </c>
      <c r="R46" s="57">
        <f>'BAR BB| Open rates'!N46*0.85*0.9</f>
        <v>55615.5</v>
      </c>
      <c r="S46" s="57">
        <f>'BAR BB| Open rates'!O46*0.85*0.9</f>
        <v>57298.5</v>
      </c>
      <c r="T46" s="57">
        <f>'BAR BB| Open rates'!P46*0.85*0.9</f>
        <v>57298.5</v>
      </c>
      <c r="U46" s="57">
        <f>'BAR BB| Open rates'!Q46*0.85*0.9</f>
        <v>58828.5</v>
      </c>
      <c r="V46" s="57">
        <f>'BAR BB| Open rates'!R46*0.85*0.9</f>
        <v>57298.5</v>
      </c>
      <c r="W46" s="57">
        <f>'BAR BB| Open rates'!S46*0.85*0.9</f>
        <v>58828.5</v>
      </c>
      <c r="X46" s="57">
        <f>'BAR BB| Open rates'!T46*0.85*0.9</f>
        <v>57298.5</v>
      </c>
      <c r="Y46" s="57">
        <f>'BAR BB| Open rates'!U46*0.85*0.9</f>
        <v>55615.5</v>
      </c>
      <c r="Z46" s="57">
        <f>'BAR BB| Open rates'!V46*0.85*0.9</f>
        <v>74052</v>
      </c>
      <c r="AA46" s="57">
        <f>'BAR BB| Open rates'!W46*0.85*0.9</f>
        <v>79407</v>
      </c>
      <c r="AB46" s="57">
        <f>'BAR BB| Open rates'!X46*0.85*0.9</f>
        <v>74052</v>
      </c>
      <c r="AC46" s="57">
        <f>'BAR BB| Open rates'!Y46*0.85*0.9</f>
        <v>55615.5</v>
      </c>
      <c r="AD46" s="57">
        <f>'BAR BB| Open rates'!Z46*0.85*0.9</f>
        <v>55615.5</v>
      </c>
      <c r="AE46" s="57">
        <f>'BAR BB| Open rates'!AA46*0.85*0.9</f>
        <v>76729.5</v>
      </c>
      <c r="AF46" s="57">
        <f>'BAR BB| Open rates'!AB46*0.85*0.9</f>
        <v>79789.5</v>
      </c>
      <c r="AG46" s="57">
        <f>'BAR BB| Open rates'!AC46*0.85*0.9</f>
        <v>76729.5</v>
      </c>
      <c r="AH46" s="57">
        <f>'BAR BB| Open rates'!AD46*0.85*0.9</f>
        <v>79789.5</v>
      </c>
      <c r="AI46" s="57">
        <f>'BAR BB| Open rates'!AE46*0.85*0.9</f>
        <v>76729.5</v>
      </c>
      <c r="AJ46" s="57">
        <f>'BAR BB| Open rates'!AF46*0.85*0.9</f>
        <v>79789.5</v>
      </c>
      <c r="AK46" s="57">
        <f>'BAR BB| Open rates'!AG46*0.85*0.9</f>
        <v>76729.5</v>
      </c>
      <c r="AL46" s="57">
        <f>'BAR BB| Open rates'!AH46*0.85*0.9</f>
        <v>79789.5</v>
      </c>
      <c r="AM46" s="57">
        <f>'BAR BB| Open rates'!AI46*0.85*0.9</f>
        <v>76729.5</v>
      </c>
      <c r="AN46" s="57">
        <f>'BAR BB| Open rates'!AJ46*0.85*0.9</f>
        <v>78259.5</v>
      </c>
      <c r="AO46" s="57">
        <f>'BAR BB| Open rates'!AK46*0.85*0.9</f>
        <v>78259.5</v>
      </c>
      <c r="AP46" s="57">
        <f>'BAR BB| Open rates'!AL46*0.85*0.9</f>
        <v>75199.5</v>
      </c>
      <c r="AQ46" s="57">
        <f>'BAR BB| Open rates'!AM46*0.85*0.9</f>
        <v>78259.5</v>
      </c>
      <c r="AR46" s="57">
        <f>'BAR BB| Open rates'!AN46*0.85*0.9</f>
        <v>75199.5</v>
      </c>
      <c r="AS46" s="57">
        <f>'BAR BB| Open rates'!AO46*0.85*0.9</f>
        <v>78259.5</v>
      </c>
      <c r="AT46" s="57">
        <f>'BAR BB| Open rates'!AP46*0.85*0.9</f>
        <v>75199.5</v>
      </c>
      <c r="AU46" s="57">
        <f>'BAR BB| Open rates'!AQ46*0.85*0.9</f>
        <v>69844.5</v>
      </c>
      <c r="AV46" s="57">
        <f>'BAR BB| Open rates'!AR46*0.85*0.9</f>
        <v>71374.5</v>
      </c>
      <c r="AW46" s="57">
        <f>'BAR BB| Open rates'!AS46*0.85*0.9</f>
        <v>69844.5</v>
      </c>
      <c r="AX46" s="57">
        <f>'BAR BB| Open rates'!AT46*0.85*0.9</f>
        <v>71374.5</v>
      </c>
      <c r="AY46" s="57">
        <f>'BAR BB| Open rates'!AU46*0.85*0.9</f>
        <v>69844.5</v>
      </c>
      <c r="AZ46" s="57">
        <f>'BAR BB| Open rates'!AV46*0.85*0.9</f>
        <v>71374.5</v>
      </c>
      <c r="BA46" s="57">
        <f>'BAR BB| Open rates'!AW46*0.85*0.9</f>
        <v>69844.5</v>
      </c>
      <c r="BB46" s="57">
        <f>'BAR BB| Open rates'!AX46*0.85*0.9</f>
        <v>71374.5</v>
      </c>
      <c r="BC46" s="57">
        <f>'BAR BB| Open rates'!AY46*0.85*0.9</f>
        <v>69844.5</v>
      </c>
    </row>
    <row r="47" spans="1:55" s="33" customFormat="1" x14ac:dyDescent="0.2">
      <c r="A47" s="237">
        <v>7</v>
      </c>
      <c r="B47" s="57" t="e">
        <f>'BAR BB| Open rates'!#REF!*0.85*0.9</f>
        <v>#REF!</v>
      </c>
      <c r="C47" s="57" t="e">
        <f>'BAR BB| Open rates'!#REF!*0.85*0.9</f>
        <v>#REF!</v>
      </c>
      <c r="D47" s="57" t="e">
        <f>'BAR BB| Open rates'!#REF!*0.85*0.9</f>
        <v>#REF!</v>
      </c>
      <c r="E47" s="57" t="e">
        <f>'BAR BB| Open rates'!#REF!*0.85*0.9</f>
        <v>#REF!</v>
      </c>
      <c r="F47" s="57">
        <f>'BAR BB| Open rates'!B47*0.85*0.9</f>
        <v>53932.5</v>
      </c>
      <c r="G47" s="57">
        <f>'BAR BB| Open rates'!C47*0.85*0.9</f>
        <v>53932.5</v>
      </c>
      <c r="H47" s="57">
        <f>'BAR BB| Open rates'!D47*0.85*0.9</f>
        <v>53932.5</v>
      </c>
      <c r="I47" s="57">
        <f>'BAR BB| Open rates'!E47*0.85*0.9</f>
        <v>67626</v>
      </c>
      <c r="J47" s="57">
        <f>'BAR BB| Open rates'!F47*0.85*0.9</f>
        <v>61506</v>
      </c>
      <c r="K47" s="57">
        <f>'BAR BB| Open rates'!G47*0.85*0.9</f>
        <v>59211</v>
      </c>
      <c r="L47" s="57">
        <f>'BAR BB| Open rates'!H47*0.85*0.9</f>
        <v>61506</v>
      </c>
      <c r="M47" s="57">
        <f>'BAR BB| Open rates'!I47*0.85*0.9</f>
        <v>59211</v>
      </c>
      <c r="N47" s="57">
        <f>'BAR BB| Open rates'!J47*0.85*0.9</f>
        <v>56227.5</v>
      </c>
      <c r="O47" s="57">
        <f>'BAR BB| Open rates'!K47*0.85*0.9</f>
        <v>56227.5</v>
      </c>
      <c r="P47" s="57">
        <f>'BAR BB| Open rates'!L47*0.85*0.9</f>
        <v>56227.5</v>
      </c>
      <c r="Q47" s="57">
        <f>'BAR BB| Open rates'!M47*0.85*0.9</f>
        <v>59211</v>
      </c>
      <c r="R47" s="57">
        <f>'BAR BB| Open rates'!N47*0.85*0.9</f>
        <v>57528</v>
      </c>
      <c r="S47" s="57">
        <f>'BAR BB| Open rates'!O47*0.85*0.9</f>
        <v>59211</v>
      </c>
      <c r="T47" s="57">
        <f>'BAR BB| Open rates'!P47*0.85*0.9</f>
        <v>59211</v>
      </c>
      <c r="U47" s="57">
        <f>'BAR BB| Open rates'!Q47*0.85*0.9</f>
        <v>60741</v>
      </c>
      <c r="V47" s="57">
        <f>'BAR BB| Open rates'!R47*0.85*0.9</f>
        <v>59211</v>
      </c>
      <c r="W47" s="57">
        <f>'BAR BB| Open rates'!S47*0.85*0.9</f>
        <v>60741</v>
      </c>
      <c r="X47" s="57">
        <f>'BAR BB| Open rates'!T47*0.85*0.9</f>
        <v>59211</v>
      </c>
      <c r="Y47" s="57">
        <f>'BAR BB| Open rates'!U47*0.85*0.9</f>
        <v>57528</v>
      </c>
      <c r="Z47" s="57">
        <f>'BAR BB| Open rates'!V47*0.85*0.9</f>
        <v>75964.5</v>
      </c>
      <c r="AA47" s="57">
        <f>'BAR BB| Open rates'!W47*0.85*0.9</f>
        <v>81319.5</v>
      </c>
      <c r="AB47" s="57">
        <f>'BAR BB| Open rates'!X47*0.85*0.9</f>
        <v>75964.5</v>
      </c>
      <c r="AC47" s="57">
        <f>'BAR BB| Open rates'!Y47*0.85*0.9</f>
        <v>57528</v>
      </c>
      <c r="AD47" s="57">
        <f>'BAR BB| Open rates'!Z47*0.85*0.9</f>
        <v>57528</v>
      </c>
      <c r="AE47" s="57">
        <f>'BAR BB| Open rates'!AA47*0.85*0.9</f>
        <v>78642</v>
      </c>
      <c r="AF47" s="57">
        <f>'BAR BB| Open rates'!AB47*0.85*0.9</f>
        <v>81702</v>
      </c>
      <c r="AG47" s="57">
        <f>'BAR BB| Open rates'!AC47*0.85*0.9</f>
        <v>78642</v>
      </c>
      <c r="AH47" s="57">
        <f>'BAR BB| Open rates'!AD47*0.85*0.9</f>
        <v>81702</v>
      </c>
      <c r="AI47" s="57">
        <f>'BAR BB| Open rates'!AE47*0.85*0.9</f>
        <v>78642</v>
      </c>
      <c r="AJ47" s="57">
        <f>'BAR BB| Open rates'!AF47*0.85*0.9</f>
        <v>81702</v>
      </c>
      <c r="AK47" s="57">
        <f>'BAR BB| Open rates'!AG47*0.85*0.9</f>
        <v>78642</v>
      </c>
      <c r="AL47" s="57">
        <f>'BAR BB| Open rates'!AH47*0.85*0.9</f>
        <v>81702</v>
      </c>
      <c r="AM47" s="57">
        <f>'BAR BB| Open rates'!AI47*0.85*0.9</f>
        <v>78642</v>
      </c>
      <c r="AN47" s="57">
        <f>'BAR BB| Open rates'!AJ47*0.85*0.9</f>
        <v>80172</v>
      </c>
      <c r="AO47" s="57">
        <f>'BAR BB| Open rates'!AK47*0.85*0.9</f>
        <v>80172</v>
      </c>
      <c r="AP47" s="57">
        <f>'BAR BB| Open rates'!AL47*0.85*0.9</f>
        <v>77112</v>
      </c>
      <c r="AQ47" s="57">
        <f>'BAR BB| Open rates'!AM47*0.85*0.9</f>
        <v>80172</v>
      </c>
      <c r="AR47" s="57">
        <f>'BAR BB| Open rates'!AN47*0.85*0.9</f>
        <v>77112</v>
      </c>
      <c r="AS47" s="57">
        <f>'BAR BB| Open rates'!AO47*0.85*0.9</f>
        <v>80172</v>
      </c>
      <c r="AT47" s="57">
        <f>'BAR BB| Open rates'!AP47*0.85*0.9</f>
        <v>77112</v>
      </c>
      <c r="AU47" s="57">
        <f>'BAR BB| Open rates'!AQ47*0.85*0.9</f>
        <v>71757</v>
      </c>
      <c r="AV47" s="57">
        <f>'BAR BB| Open rates'!AR47*0.85*0.9</f>
        <v>73287</v>
      </c>
      <c r="AW47" s="57">
        <f>'BAR BB| Open rates'!AS47*0.85*0.9</f>
        <v>71757</v>
      </c>
      <c r="AX47" s="57">
        <f>'BAR BB| Open rates'!AT47*0.85*0.9</f>
        <v>73287</v>
      </c>
      <c r="AY47" s="57">
        <f>'BAR BB| Open rates'!AU47*0.85*0.9</f>
        <v>71757</v>
      </c>
      <c r="AZ47" s="57">
        <f>'BAR BB| Open rates'!AV47*0.85*0.9</f>
        <v>73287</v>
      </c>
      <c r="BA47" s="57">
        <f>'BAR BB| Open rates'!AW47*0.85*0.9</f>
        <v>71757</v>
      </c>
      <c r="BB47" s="57">
        <f>'BAR BB| Open rates'!AX47*0.85*0.9</f>
        <v>73287</v>
      </c>
      <c r="BC47" s="57">
        <f>'BAR BB| Open rates'!AY47*0.85*0.9</f>
        <v>71757</v>
      </c>
    </row>
    <row r="48" spans="1:55" s="33" customFormat="1" x14ac:dyDescent="0.2">
      <c r="A48" s="237">
        <v>8</v>
      </c>
      <c r="B48" s="57" t="e">
        <f>'BAR BB| Open rates'!#REF!*0.85*0.9</f>
        <v>#REF!</v>
      </c>
      <c r="C48" s="57" t="e">
        <f>'BAR BB| Open rates'!#REF!*0.85*0.9</f>
        <v>#REF!</v>
      </c>
      <c r="D48" s="57" t="e">
        <f>'BAR BB| Open rates'!#REF!*0.85*0.9</f>
        <v>#REF!</v>
      </c>
      <c r="E48" s="57" t="e">
        <f>'BAR BB| Open rates'!#REF!*0.85*0.9</f>
        <v>#REF!</v>
      </c>
      <c r="F48" s="57">
        <f>'BAR BB| Open rates'!B48*0.85*0.9</f>
        <v>55845</v>
      </c>
      <c r="G48" s="57">
        <f>'BAR BB| Open rates'!C48*0.85*0.9</f>
        <v>55845</v>
      </c>
      <c r="H48" s="57">
        <f>'BAR BB| Open rates'!D48*0.85*0.9</f>
        <v>55845</v>
      </c>
      <c r="I48" s="57">
        <f>'BAR BB| Open rates'!E48*0.85*0.9</f>
        <v>69538.5</v>
      </c>
      <c r="J48" s="57">
        <f>'BAR BB| Open rates'!F48*0.85*0.9</f>
        <v>63418.5</v>
      </c>
      <c r="K48" s="57">
        <f>'BAR BB| Open rates'!G48*0.85*0.9</f>
        <v>61123.5</v>
      </c>
      <c r="L48" s="57">
        <f>'BAR BB| Open rates'!H48*0.85*0.9</f>
        <v>63418.5</v>
      </c>
      <c r="M48" s="57">
        <f>'BAR BB| Open rates'!I48*0.85*0.9</f>
        <v>61123.5</v>
      </c>
      <c r="N48" s="57">
        <f>'BAR BB| Open rates'!J48*0.85*0.9</f>
        <v>58140</v>
      </c>
      <c r="O48" s="57">
        <f>'BAR BB| Open rates'!K48*0.85*0.9</f>
        <v>58140</v>
      </c>
      <c r="P48" s="57">
        <f>'BAR BB| Open rates'!L48*0.85*0.9</f>
        <v>58140</v>
      </c>
      <c r="Q48" s="57">
        <f>'BAR BB| Open rates'!M48*0.85*0.9</f>
        <v>61123.5</v>
      </c>
      <c r="R48" s="57">
        <f>'BAR BB| Open rates'!N48*0.85*0.9</f>
        <v>59440.5</v>
      </c>
      <c r="S48" s="57">
        <f>'BAR BB| Open rates'!O48*0.85*0.9</f>
        <v>61123.5</v>
      </c>
      <c r="T48" s="57">
        <f>'BAR BB| Open rates'!P48*0.85*0.9</f>
        <v>61123.5</v>
      </c>
      <c r="U48" s="57">
        <f>'BAR BB| Open rates'!Q48*0.85*0.9</f>
        <v>62653.5</v>
      </c>
      <c r="V48" s="57">
        <f>'BAR BB| Open rates'!R48*0.85*0.9</f>
        <v>61123.5</v>
      </c>
      <c r="W48" s="57">
        <f>'BAR BB| Open rates'!S48*0.85*0.9</f>
        <v>62653.5</v>
      </c>
      <c r="X48" s="57">
        <f>'BAR BB| Open rates'!T48*0.85*0.9</f>
        <v>61123.5</v>
      </c>
      <c r="Y48" s="57">
        <f>'BAR BB| Open rates'!U48*0.85*0.9</f>
        <v>59440.5</v>
      </c>
      <c r="Z48" s="57">
        <f>'BAR BB| Open rates'!V48*0.85*0.9</f>
        <v>77877</v>
      </c>
      <c r="AA48" s="57">
        <f>'BAR BB| Open rates'!W48*0.85*0.9</f>
        <v>83232</v>
      </c>
      <c r="AB48" s="57">
        <f>'BAR BB| Open rates'!X48*0.85*0.9</f>
        <v>77877</v>
      </c>
      <c r="AC48" s="57">
        <f>'BAR BB| Open rates'!Y48*0.85*0.9</f>
        <v>59440.5</v>
      </c>
      <c r="AD48" s="57">
        <f>'BAR BB| Open rates'!Z48*0.85*0.9</f>
        <v>59440.5</v>
      </c>
      <c r="AE48" s="57">
        <f>'BAR BB| Open rates'!AA48*0.85*0.9</f>
        <v>80554.5</v>
      </c>
      <c r="AF48" s="57">
        <f>'BAR BB| Open rates'!AB48*0.85*0.9</f>
        <v>83614.5</v>
      </c>
      <c r="AG48" s="57">
        <f>'BAR BB| Open rates'!AC48*0.85*0.9</f>
        <v>80554.5</v>
      </c>
      <c r="AH48" s="57">
        <f>'BAR BB| Open rates'!AD48*0.85*0.9</f>
        <v>83614.5</v>
      </c>
      <c r="AI48" s="57">
        <f>'BAR BB| Open rates'!AE48*0.85*0.9</f>
        <v>80554.5</v>
      </c>
      <c r="AJ48" s="57">
        <f>'BAR BB| Open rates'!AF48*0.85*0.9</f>
        <v>83614.5</v>
      </c>
      <c r="AK48" s="57">
        <f>'BAR BB| Open rates'!AG48*0.85*0.9</f>
        <v>80554.5</v>
      </c>
      <c r="AL48" s="57">
        <f>'BAR BB| Open rates'!AH48*0.85*0.9</f>
        <v>83614.5</v>
      </c>
      <c r="AM48" s="57">
        <f>'BAR BB| Open rates'!AI48*0.85*0.9</f>
        <v>80554.5</v>
      </c>
      <c r="AN48" s="57">
        <f>'BAR BB| Open rates'!AJ48*0.85*0.9</f>
        <v>82084.5</v>
      </c>
      <c r="AO48" s="57">
        <f>'BAR BB| Open rates'!AK48*0.85*0.9</f>
        <v>82084.5</v>
      </c>
      <c r="AP48" s="57">
        <f>'BAR BB| Open rates'!AL48*0.85*0.9</f>
        <v>79024.5</v>
      </c>
      <c r="AQ48" s="57">
        <f>'BAR BB| Open rates'!AM48*0.85*0.9</f>
        <v>82084.5</v>
      </c>
      <c r="AR48" s="57">
        <f>'BAR BB| Open rates'!AN48*0.85*0.9</f>
        <v>79024.5</v>
      </c>
      <c r="AS48" s="57">
        <f>'BAR BB| Open rates'!AO48*0.85*0.9</f>
        <v>82084.5</v>
      </c>
      <c r="AT48" s="57">
        <f>'BAR BB| Open rates'!AP48*0.85*0.9</f>
        <v>79024.5</v>
      </c>
      <c r="AU48" s="57">
        <f>'BAR BB| Open rates'!AQ48*0.85*0.9</f>
        <v>73669.5</v>
      </c>
      <c r="AV48" s="57">
        <f>'BAR BB| Open rates'!AR48*0.85*0.9</f>
        <v>75199.5</v>
      </c>
      <c r="AW48" s="57">
        <f>'BAR BB| Open rates'!AS48*0.85*0.9</f>
        <v>73669.5</v>
      </c>
      <c r="AX48" s="57">
        <f>'BAR BB| Open rates'!AT48*0.85*0.9</f>
        <v>75199.5</v>
      </c>
      <c r="AY48" s="57">
        <f>'BAR BB| Open rates'!AU48*0.85*0.9</f>
        <v>73669.5</v>
      </c>
      <c r="AZ48" s="57">
        <f>'BAR BB| Open rates'!AV48*0.85*0.9</f>
        <v>75199.5</v>
      </c>
      <c r="BA48" s="57">
        <f>'BAR BB| Open rates'!AW48*0.85*0.9</f>
        <v>73669.5</v>
      </c>
      <c r="BB48" s="57">
        <f>'BAR BB| Open rates'!AX48*0.85*0.9</f>
        <v>75199.5</v>
      </c>
      <c r="BC48" s="57">
        <f>'BAR BB| Open rates'!AY48*0.85*0.9</f>
        <v>73669.5</v>
      </c>
    </row>
    <row r="49" spans="1:55" s="33" customFormat="1" x14ac:dyDescent="0.2">
      <c r="A49" s="236" t="s">
        <v>72</v>
      </c>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row>
    <row r="50" spans="1:55" s="33" customFormat="1" x14ac:dyDescent="0.2">
      <c r="A50" s="237">
        <v>1</v>
      </c>
      <c r="B50" s="57" t="e">
        <f>'BAR BB| Open rates'!#REF!*0.85*0.9</f>
        <v>#REF!</v>
      </c>
      <c r="C50" s="57" t="e">
        <f>'BAR BB| Open rates'!#REF!*0.85*0.9</f>
        <v>#REF!</v>
      </c>
      <c r="D50" s="57" t="e">
        <f>'BAR BB| Open rates'!#REF!*0.85*0.9</f>
        <v>#REF!</v>
      </c>
      <c r="E50" s="57" t="e">
        <f>'BAR BB| Open rates'!#REF!*0.85*0.9</f>
        <v>#REF!</v>
      </c>
      <c r="F50" s="57">
        <f>'BAR BB| Open rates'!B50*0.85*0.9</f>
        <v>72675</v>
      </c>
      <c r="G50" s="57">
        <f>'BAR BB| Open rates'!C50*0.85*0.9</f>
        <v>72675</v>
      </c>
      <c r="H50" s="57">
        <f>'BAR BB| Open rates'!D50*0.85*0.9</f>
        <v>72675</v>
      </c>
      <c r="I50" s="57">
        <f>'BAR BB| Open rates'!E50*0.85*0.9</f>
        <v>72675</v>
      </c>
      <c r="J50" s="57">
        <f>'BAR BB| Open rates'!F50*0.85*0.9</f>
        <v>72675</v>
      </c>
      <c r="K50" s="57">
        <f>'BAR BB| Open rates'!G50*0.85*0.9</f>
        <v>72675</v>
      </c>
      <c r="L50" s="57">
        <f>'BAR BB| Open rates'!H50*0.85*0.9</f>
        <v>72675</v>
      </c>
      <c r="M50" s="57">
        <f>'BAR BB| Open rates'!I50*0.85*0.9</f>
        <v>72675</v>
      </c>
      <c r="N50" s="57">
        <f>'BAR BB| Open rates'!J50*0.85*0.9</f>
        <v>72675</v>
      </c>
      <c r="O50" s="57">
        <f>'BAR BB| Open rates'!K50*0.85*0.9</f>
        <v>72675</v>
      </c>
      <c r="P50" s="57">
        <f>'BAR BB| Open rates'!L50*0.85*0.9</f>
        <v>72675</v>
      </c>
      <c r="Q50" s="57">
        <f>'BAR BB| Open rates'!M50*0.85*0.9</f>
        <v>72675</v>
      </c>
      <c r="R50" s="57">
        <f>'BAR BB| Open rates'!N50*0.85*0.9</f>
        <v>72675</v>
      </c>
      <c r="S50" s="57">
        <f>'BAR BB| Open rates'!O50*0.85*0.9</f>
        <v>72675</v>
      </c>
      <c r="T50" s="57">
        <f>'BAR BB| Open rates'!P50*0.85*0.9</f>
        <v>72675</v>
      </c>
      <c r="U50" s="57">
        <f>'BAR BB| Open rates'!Q50*0.85*0.9</f>
        <v>72675</v>
      </c>
      <c r="V50" s="57">
        <f>'BAR BB| Open rates'!R50*0.85*0.9</f>
        <v>72675</v>
      </c>
      <c r="W50" s="57">
        <f>'BAR BB| Open rates'!S50*0.85*0.9</f>
        <v>72675</v>
      </c>
      <c r="X50" s="57">
        <f>'BAR BB| Open rates'!T50*0.85*0.9</f>
        <v>72675</v>
      </c>
      <c r="Y50" s="57">
        <f>'BAR BB| Open rates'!U50*0.85*0.9</f>
        <v>72675</v>
      </c>
      <c r="Z50" s="57">
        <f>'BAR BB| Open rates'!V50*0.85*0.9</f>
        <v>72675</v>
      </c>
      <c r="AA50" s="57">
        <f>'BAR BB| Open rates'!W50*0.85*0.9</f>
        <v>72675</v>
      </c>
      <c r="AB50" s="57">
        <f>'BAR BB| Open rates'!X50*0.85*0.9</f>
        <v>72675</v>
      </c>
      <c r="AC50" s="57">
        <f>'BAR BB| Open rates'!Y50*0.85*0.9</f>
        <v>72675</v>
      </c>
      <c r="AD50" s="57">
        <f>'BAR BB| Open rates'!Z50*0.85*0.9</f>
        <v>72675</v>
      </c>
      <c r="AE50" s="57">
        <f>'BAR BB| Open rates'!AA50*0.85*0.9</f>
        <v>80325</v>
      </c>
      <c r="AF50" s="57">
        <f>'BAR BB| Open rates'!AB50*0.85*0.9</f>
        <v>80325</v>
      </c>
      <c r="AG50" s="57">
        <f>'BAR BB| Open rates'!AC50*0.85*0.9</f>
        <v>80325</v>
      </c>
      <c r="AH50" s="57">
        <f>'BAR BB| Open rates'!AD50*0.85*0.9</f>
        <v>80325</v>
      </c>
      <c r="AI50" s="57">
        <f>'BAR BB| Open rates'!AE50*0.85*0.9</f>
        <v>80325</v>
      </c>
      <c r="AJ50" s="57">
        <f>'BAR BB| Open rates'!AF50*0.85*0.9</f>
        <v>80325</v>
      </c>
      <c r="AK50" s="57">
        <f>'BAR BB| Open rates'!AG50*0.85*0.9</f>
        <v>80325</v>
      </c>
      <c r="AL50" s="57">
        <f>'BAR BB| Open rates'!AH50*0.85*0.9</f>
        <v>80325</v>
      </c>
      <c r="AM50" s="57">
        <f>'BAR BB| Open rates'!AI50*0.85*0.9</f>
        <v>80325</v>
      </c>
      <c r="AN50" s="57">
        <f>'BAR BB| Open rates'!AJ50*0.85*0.9</f>
        <v>80325</v>
      </c>
      <c r="AO50" s="57">
        <f>'BAR BB| Open rates'!AK50*0.85*0.9</f>
        <v>80325</v>
      </c>
      <c r="AP50" s="57">
        <f>'BAR BB| Open rates'!AL50*0.85*0.9</f>
        <v>80325</v>
      </c>
      <c r="AQ50" s="57">
        <f>'BAR BB| Open rates'!AM50*0.85*0.9</f>
        <v>80325</v>
      </c>
      <c r="AR50" s="57">
        <f>'BAR BB| Open rates'!AN50*0.85*0.9</f>
        <v>80325</v>
      </c>
      <c r="AS50" s="57">
        <f>'BAR BB| Open rates'!AO50*0.85*0.9</f>
        <v>80325</v>
      </c>
      <c r="AT50" s="57">
        <f>'BAR BB| Open rates'!AP50*0.85*0.9</f>
        <v>80325</v>
      </c>
      <c r="AU50" s="57">
        <f>'BAR BB| Open rates'!AQ50*0.85*0.9</f>
        <v>80325</v>
      </c>
      <c r="AV50" s="57">
        <f>'BAR BB| Open rates'!AR50*0.85*0.9</f>
        <v>80325</v>
      </c>
      <c r="AW50" s="57">
        <f>'BAR BB| Open rates'!AS50*0.85*0.9</f>
        <v>80325</v>
      </c>
      <c r="AX50" s="57">
        <f>'BAR BB| Open rates'!AT50*0.85*0.9</f>
        <v>80325</v>
      </c>
      <c r="AY50" s="57">
        <f>'BAR BB| Open rates'!AU50*0.85*0.9</f>
        <v>80325</v>
      </c>
      <c r="AZ50" s="57">
        <f>'BAR BB| Open rates'!AV50*0.85*0.9</f>
        <v>80325</v>
      </c>
      <c r="BA50" s="57">
        <f>'BAR BB| Open rates'!AW50*0.85*0.9</f>
        <v>80325</v>
      </c>
      <c r="BB50" s="57">
        <f>'BAR BB| Open rates'!AX50*0.85*0.9</f>
        <v>80325</v>
      </c>
      <c r="BC50" s="57">
        <f>'BAR BB| Open rates'!AY50*0.85*0.9</f>
        <v>80325</v>
      </c>
    </row>
    <row r="51" spans="1:55" s="33" customFormat="1" x14ac:dyDescent="0.2">
      <c r="A51" s="237">
        <v>2</v>
      </c>
      <c r="B51" s="57" t="e">
        <f>'BAR BB| Open rates'!#REF!*0.85*0.9</f>
        <v>#REF!</v>
      </c>
      <c r="C51" s="57" t="e">
        <f>'BAR BB| Open rates'!#REF!*0.85*0.9</f>
        <v>#REF!</v>
      </c>
      <c r="D51" s="57" t="e">
        <f>'BAR BB| Open rates'!#REF!*0.85*0.9</f>
        <v>#REF!</v>
      </c>
      <c r="E51" s="57" t="e">
        <f>'BAR BB| Open rates'!#REF!*0.85*0.9</f>
        <v>#REF!</v>
      </c>
      <c r="F51" s="57">
        <f>'BAR BB| Open rates'!B51*0.85*0.9</f>
        <v>74587.5</v>
      </c>
      <c r="G51" s="57">
        <f>'BAR BB| Open rates'!C51*0.85*0.9</f>
        <v>74587.5</v>
      </c>
      <c r="H51" s="57">
        <f>'BAR BB| Open rates'!D51*0.85*0.9</f>
        <v>74587.5</v>
      </c>
      <c r="I51" s="57">
        <f>'BAR BB| Open rates'!E51*0.85*0.9</f>
        <v>74587.5</v>
      </c>
      <c r="J51" s="57">
        <f>'BAR BB| Open rates'!F51*0.85*0.9</f>
        <v>74587.5</v>
      </c>
      <c r="K51" s="57">
        <f>'BAR BB| Open rates'!G51*0.85*0.9</f>
        <v>74587.5</v>
      </c>
      <c r="L51" s="57">
        <f>'BAR BB| Open rates'!H51*0.85*0.9</f>
        <v>74587.5</v>
      </c>
      <c r="M51" s="57">
        <f>'BAR BB| Open rates'!I51*0.85*0.9</f>
        <v>74587.5</v>
      </c>
      <c r="N51" s="57">
        <f>'BAR BB| Open rates'!J51*0.85*0.9</f>
        <v>74587.5</v>
      </c>
      <c r="O51" s="57">
        <f>'BAR BB| Open rates'!K51*0.85*0.9</f>
        <v>74587.5</v>
      </c>
      <c r="P51" s="57">
        <f>'BAR BB| Open rates'!L51*0.85*0.9</f>
        <v>74587.5</v>
      </c>
      <c r="Q51" s="57">
        <f>'BAR BB| Open rates'!M51*0.85*0.9</f>
        <v>74587.5</v>
      </c>
      <c r="R51" s="57">
        <f>'BAR BB| Open rates'!N51*0.85*0.9</f>
        <v>74587.5</v>
      </c>
      <c r="S51" s="57">
        <f>'BAR BB| Open rates'!O51*0.85*0.9</f>
        <v>74587.5</v>
      </c>
      <c r="T51" s="57">
        <f>'BAR BB| Open rates'!P51*0.85*0.9</f>
        <v>74587.5</v>
      </c>
      <c r="U51" s="57">
        <f>'BAR BB| Open rates'!Q51*0.85*0.9</f>
        <v>74587.5</v>
      </c>
      <c r="V51" s="57">
        <f>'BAR BB| Open rates'!R51*0.85*0.9</f>
        <v>74587.5</v>
      </c>
      <c r="W51" s="57">
        <f>'BAR BB| Open rates'!S51*0.85*0.9</f>
        <v>74587.5</v>
      </c>
      <c r="X51" s="57">
        <f>'BAR BB| Open rates'!T51*0.85*0.9</f>
        <v>74587.5</v>
      </c>
      <c r="Y51" s="57">
        <f>'BAR BB| Open rates'!U51*0.85*0.9</f>
        <v>74587.5</v>
      </c>
      <c r="Z51" s="57">
        <f>'BAR BB| Open rates'!V51*0.85*0.9</f>
        <v>74587.5</v>
      </c>
      <c r="AA51" s="57">
        <f>'BAR BB| Open rates'!W51*0.85*0.9</f>
        <v>74587.5</v>
      </c>
      <c r="AB51" s="57">
        <f>'BAR BB| Open rates'!X51*0.85*0.9</f>
        <v>74587.5</v>
      </c>
      <c r="AC51" s="57">
        <f>'BAR BB| Open rates'!Y51*0.85*0.9</f>
        <v>74587.5</v>
      </c>
      <c r="AD51" s="57">
        <f>'BAR BB| Open rates'!Z51*0.85*0.9</f>
        <v>74587.5</v>
      </c>
      <c r="AE51" s="57">
        <f>'BAR BB| Open rates'!AA51*0.85*0.9</f>
        <v>82237.5</v>
      </c>
      <c r="AF51" s="57">
        <f>'BAR BB| Open rates'!AB51*0.85*0.9</f>
        <v>82237.5</v>
      </c>
      <c r="AG51" s="57">
        <f>'BAR BB| Open rates'!AC51*0.85*0.9</f>
        <v>82237.5</v>
      </c>
      <c r="AH51" s="57">
        <f>'BAR BB| Open rates'!AD51*0.85*0.9</f>
        <v>82237.5</v>
      </c>
      <c r="AI51" s="57">
        <f>'BAR BB| Open rates'!AE51*0.85*0.9</f>
        <v>82237.5</v>
      </c>
      <c r="AJ51" s="57">
        <f>'BAR BB| Open rates'!AF51*0.85*0.9</f>
        <v>82237.5</v>
      </c>
      <c r="AK51" s="57">
        <f>'BAR BB| Open rates'!AG51*0.85*0.9</f>
        <v>82237.5</v>
      </c>
      <c r="AL51" s="57">
        <f>'BAR BB| Open rates'!AH51*0.85*0.9</f>
        <v>82237.5</v>
      </c>
      <c r="AM51" s="57">
        <f>'BAR BB| Open rates'!AI51*0.85*0.9</f>
        <v>82237.5</v>
      </c>
      <c r="AN51" s="57">
        <f>'BAR BB| Open rates'!AJ51*0.85*0.9</f>
        <v>82237.5</v>
      </c>
      <c r="AO51" s="57">
        <f>'BAR BB| Open rates'!AK51*0.85*0.9</f>
        <v>82237.5</v>
      </c>
      <c r="AP51" s="57">
        <f>'BAR BB| Open rates'!AL51*0.85*0.9</f>
        <v>82237.5</v>
      </c>
      <c r="AQ51" s="57">
        <f>'BAR BB| Open rates'!AM51*0.85*0.9</f>
        <v>82237.5</v>
      </c>
      <c r="AR51" s="57">
        <f>'BAR BB| Open rates'!AN51*0.85*0.9</f>
        <v>82237.5</v>
      </c>
      <c r="AS51" s="57">
        <f>'BAR BB| Open rates'!AO51*0.85*0.9</f>
        <v>82237.5</v>
      </c>
      <c r="AT51" s="57">
        <f>'BAR BB| Open rates'!AP51*0.85*0.9</f>
        <v>82237.5</v>
      </c>
      <c r="AU51" s="57">
        <f>'BAR BB| Open rates'!AQ51*0.85*0.9</f>
        <v>82237.5</v>
      </c>
      <c r="AV51" s="57">
        <f>'BAR BB| Open rates'!AR51*0.85*0.9</f>
        <v>82237.5</v>
      </c>
      <c r="AW51" s="57">
        <f>'BAR BB| Open rates'!AS51*0.85*0.9</f>
        <v>82237.5</v>
      </c>
      <c r="AX51" s="57">
        <f>'BAR BB| Open rates'!AT51*0.85*0.9</f>
        <v>82237.5</v>
      </c>
      <c r="AY51" s="57">
        <f>'BAR BB| Open rates'!AU51*0.85*0.9</f>
        <v>82237.5</v>
      </c>
      <c r="AZ51" s="57">
        <f>'BAR BB| Open rates'!AV51*0.85*0.9</f>
        <v>82237.5</v>
      </c>
      <c r="BA51" s="57">
        <f>'BAR BB| Open rates'!AW51*0.85*0.9</f>
        <v>82237.5</v>
      </c>
      <c r="BB51" s="57">
        <f>'BAR BB| Open rates'!AX51*0.85*0.9</f>
        <v>82237.5</v>
      </c>
      <c r="BC51" s="57">
        <f>'BAR BB| Open rates'!AY51*0.85*0.9</f>
        <v>82237.5</v>
      </c>
    </row>
    <row r="52" spans="1:55" s="33" customFormat="1" x14ac:dyDescent="0.2">
      <c r="A52" s="236" t="s">
        <v>184</v>
      </c>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row>
    <row r="53" spans="1:55" s="33" customFormat="1" x14ac:dyDescent="0.2">
      <c r="A53" s="237">
        <v>1</v>
      </c>
      <c r="B53" s="57" t="e">
        <f>'BAR BB| Open rates'!#REF!*0.85*0.9</f>
        <v>#REF!</v>
      </c>
      <c r="C53" s="57" t="e">
        <f>'BAR BB| Open rates'!#REF!*0.85*0.9</f>
        <v>#REF!</v>
      </c>
      <c r="D53" s="57" t="e">
        <f>'BAR BB| Open rates'!#REF!*0.85*0.9</f>
        <v>#REF!</v>
      </c>
      <c r="E53" s="57" t="e">
        <f>'BAR BB| Open rates'!#REF!*0.85*0.9</f>
        <v>#REF!</v>
      </c>
      <c r="F53" s="57">
        <f>'BAR BB| Open rates'!B53*0.85*0.9</f>
        <v>61200</v>
      </c>
      <c r="G53" s="57">
        <f>'BAR BB| Open rates'!C53*0.85*0.9</f>
        <v>61200</v>
      </c>
      <c r="H53" s="57">
        <f>'BAR BB| Open rates'!D53*0.85*0.9</f>
        <v>61200</v>
      </c>
      <c r="I53" s="57">
        <f>'BAR BB| Open rates'!E53*0.85*0.9</f>
        <v>61200</v>
      </c>
      <c r="J53" s="57">
        <f>'BAR BB| Open rates'!F53*0.85*0.9</f>
        <v>61200</v>
      </c>
      <c r="K53" s="57">
        <f>'BAR BB| Open rates'!G53*0.85*0.9</f>
        <v>61200</v>
      </c>
      <c r="L53" s="57">
        <f>'BAR BB| Open rates'!H53*0.85*0.9</f>
        <v>61200</v>
      </c>
      <c r="M53" s="57">
        <f>'BAR BB| Open rates'!I53*0.85*0.9</f>
        <v>61200</v>
      </c>
      <c r="N53" s="57">
        <f>'BAR BB| Open rates'!J53*0.85*0.9</f>
        <v>61200</v>
      </c>
      <c r="O53" s="57">
        <f>'BAR BB| Open rates'!K53*0.85*0.9</f>
        <v>61200</v>
      </c>
      <c r="P53" s="57">
        <f>'BAR BB| Open rates'!L53*0.85*0.9</f>
        <v>61200</v>
      </c>
      <c r="Q53" s="57">
        <f>'BAR BB| Open rates'!M53*0.85*0.9</f>
        <v>61200</v>
      </c>
      <c r="R53" s="57">
        <f>'BAR BB| Open rates'!N53*0.85*0.9</f>
        <v>61200</v>
      </c>
      <c r="S53" s="57">
        <f>'BAR BB| Open rates'!O53*0.85*0.9</f>
        <v>61200</v>
      </c>
      <c r="T53" s="57">
        <f>'BAR BB| Open rates'!P53*0.85*0.9</f>
        <v>61200</v>
      </c>
      <c r="U53" s="57">
        <f>'BAR BB| Open rates'!Q53*0.85*0.9</f>
        <v>61200</v>
      </c>
      <c r="V53" s="57">
        <f>'BAR BB| Open rates'!R53*0.85*0.9</f>
        <v>61200</v>
      </c>
      <c r="W53" s="57">
        <f>'BAR BB| Open rates'!S53*0.85*0.9</f>
        <v>61200</v>
      </c>
      <c r="X53" s="57">
        <f>'BAR BB| Open rates'!T53*0.85*0.9</f>
        <v>61200</v>
      </c>
      <c r="Y53" s="57">
        <f>'BAR BB| Open rates'!U53*0.85*0.9</f>
        <v>61200</v>
      </c>
      <c r="Z53" s="57">
        <f>'BAR BB| Open rates'!V53*0.85*0.9</f>
        <v>61200</v>
      </c>
      <c r="AA53" s="57">
        <f>'BAR BB| Open rates'!W53*0.85*0.9</f>
        <v>61200</v>
      </c>
      <c r="AB53" s="57">
        <f>'BAR BB| Open rates'!X53*0.85*0.9</f>
        <v>61200</v>
      </c>
      <c r="AC53" s="57">
        <f>'BAR BB| Open rates'!Y53*0.85*0.9</f>
        <v>61200</v>
      </c>
      <c r="AD53" s="57">
        <f>'BAR BB| Open rates'!Z53*0.85*0.9</f>
        <v>61200</v>
      </c>
      <c r="AE53" s="57">
        <f>'BAR BB| Open rates'!AA53*0.85*0.9</f>
        <v>72675</v>
      </c>
      <c r="AF53" s="57">
        <f>'BAR BB| Open rates'!AB53*0.85*0.9</f>
        <v>72675</v>
      </c>
      <c r="AG53" s="57">
        <f>'BAR BB| Open rates'!AC53*0.85*0.9</f>
        <v>72675</v>
      </c>
      <c r="AH53" s="57">
        <f>'BAR BB| Open rates'!AD53*0.85*0.9</f>
        <v>72675</v>
      </c>
      <c r="AI53" s="57">
        <f>'BAR BB| Open rates'!AE53*0.85*0.9</f>
        <v>72675</v>
      </c>
      <c r="AJ53" s="57">
        <f>'BAR BB| Open rates'!AF53*0.85*0.9</f>
        <v>72675</v>
      </c>
      <c r="AK53" s="57">
        <f>'BAR BB| Open rates'!AG53*0.85*0.9</f>
        <v>72675</v>
      </c>
      <c r="AL53" s="57">
        <f>'BAR BB| Open rates'!AH53*0.85*0.9</f>
        <v>72675</v>
      </c>
      <c r="AM53" s="57">
        <f>'BAR BB| Open rates'!AI53*0.85*0.9</f>
        <v>72675</v>
      </c>
      <c r="AN53" s="57">
        <f>'BAR BB| Open rates'!AJ53*0.85*0.9</f>
        <v>72675</v>
      </c>
      <c r="AO53" s="57">
        <f>'BAR BB| Open rates'!AK53*0.85*0.9</f>
        <v>72675</v>
      </c>
      <c r="AP53" s="57">
        <f>'BAR BB| Open rates'!AL53*0.85*0.9</f>
        <v>72675</v>
      </c>
      <c r="AQ53" s="57">
        <f>'BAR BB| Open rates'!AM53*0.85*0.9</f>
        <v>72675</v>
      </c>
      <c r="AR53" s="57">
        <f>'BAR BB| Open rates'!AN53*0.85*0.9</f>
        <v>72675</v>
      </c>
      <c r="AS53" s="57">
        <f>'BAR BB| Open rates'!AO53*0.85*0.9</f>
        <v>72675</v>
      </c>
      <c r="AT53" s="57">
        <f>'BAR BB| Open rates'!AP53*0.85*0.9</f>
        <v>72675</v>
      </c>
      <c r="AU53" s="57">
        <f>'BAR BB| Open rates'!AQ53*0.85*0.9</f>
        <v>72675</v>
      </c>
      <c r="AV53" s="57">
        <f>'BAR BB| Open rates'!AR53*0.85*0.9</f>
        <v>72675</v>
      </c>
      <c r="AW53" s="57">
        <f>'BAR BB| Open rates'!AS53*0.85*0.9</f>
        <v>72675</v>
      </c>
      <c r="AX53" s="57">
        <f>'BAR BB| Open rates'!AT53*0.85*0.9</f>
        <v>72675</v>
      </c>
      <c r="AY53" s="57">
        <f>'BAR BB| Open rates'!AU53*0.85*0.9</f>
        <v>72675</v>
      </c>
      <c r="AZ53" s="57">
        <f>'BAR BB| Open rates'!AV53*0.85*0.9</f>
        <v>72675</v>
      </c>
      <c r="BA53" s="57">
        <f>'BAR BB| Open rates'!AW53*0.85*0.9</f>
        <v>72675</v>
      </c>
      <c r="BB53" s="57">
        <f>'BAR BB| Open rates'!AX53*0.85*0.9</f>
        <v>72675</v>
      </c>
      <c r="BC53" s="57">
        <f>'BAR BB| Open rates'!AY53*0.85*0.9</f>
        <v>72675</v>
      </c>
    </row>
    <row r="54" spans="1:55" s="33" customFormat="1" x14ac:dyDescent="0.2">
      <c r="A54" s="237">
        <v>2</v>
      </c>
      <c r="B54" s="57" t="e">
        <f>'BAR BB| Open rates'!#REF!*0.85*0.9</f>
        <v>#REF!</v>
      </c>
      <c r="C54" s="57" t="e">
        <f>'BAR BB| Open rates'!#REF!*0.85*0.9</f>
        <v>#REF!</v>
      </c>
      <c r="D54" s="57" t="e">
        <f>'BAR BB| Open rates'!#REF!*0.85*0.9</f>
        <v>#REF!</v>
      </c>
      <c r="E54" s="57" t="e">
        <f>'BAR BB| Open rates'!#REF!*0.85*0.9</f>
        <v>#REF!</v>
      </c>
      <c r="F54" s="57">
        <f>'BAR BB| Open rates'!B54*0.85*0.9</f>
        <v>63112.5</v>
      </c>
      <c r="G54" s="57">
        <f>'BAR BB| Open rates'!C54*0.85*0.9</f>
        <v>63112.5</v>
      </c>
      <c r="H54" s="57">
        <f>'BAR BB| Open rates'!D54*0.85*0.9</f>
        <v>63112.5</v>
      </c>
      <c r="I54" s="57">
        <f>'BAR BB| Open rates'!E54*0.85*0.9</f>
        <v>63112.5</v>
      </c>
      <c r="J54" s="57">
        <f>'BAR BB| Open rates'!F54*0.85*0.9</f>
        <v>63112.5</v>
      </c>
      <c r="K54" s="57">
        <f>'BAR BB| Open rates'!G54*0.85*0.9</f>
        <v>63112.5</v>
      </c>
      <c r="L54" s="57">
        <f>'BAR BB| Open rates'!H54*0.85*0.9</f>
        <v>63112.5</v>
      </c>
      <c r="M54" s="57">
        <f>'BAR BB| Open rates'!I54*0.85*0.9</f>
        <v>63112.5</v>
      </c>
      <c r="N54" s="57">
        <f>'BAR BB| Open rates'!J54*0.85*0.9</f>
        <v>63112.5</v>
      </c>
      <c r="O54" s="57">
        <f>'BAR BB| Open rates'!K54*0.85*0.9</f>
        <v>63112.5</v>
      </c>
      <c r="P54" s="57">
        <f>'BAR BB| Open rates'!L54*0.85*0.9</f>
        <v>63112.5</v>
      </c>
      <c r="Q54" s="57">
        <f>'BAR BB| Open rates'!M54*0.85*0.9</f>
        <v>63112.5</v>
      </c>
      <c r="R54" s="57">
        <f>'BAR BB| Open rates'!N54*0.85*0.9</f>
        <v>63112.5</v>
      </c>
      <c r="S54" s="57">
        <f>'BAR BB| Open rates'!O54*0.85*0.9</f>
        <v>63112.5</v>
      </c>
      <c r="T54" s="57">
        <f>'BAR BB| Open rates'!P54*0.85*0.9</f>
        <v>63112.5</v>
      </c>
      <c r="U54" s="57">
        <f>'BAR BB| Open rates'!Q54*0.85*0.9</f>
        <v>63112.5</v>
      </c>
      <c r="V54" s="57">
        <f>'BAR BB| Open rates'!R54*0.85*0.9</f>
        <v>63112.5</v>
      </c>
      <c r="W54" s="57">
        <f>'BAR BB| Open rates'!S54*0.85*0.9</f>
        <v>63112.5</v>
      </c>
      <c r="X54" s="57">
        <f>'BAR BB| Open rates'!T54*0.85*0.9</f>
        <v>63112.5</v>
      </c>
      <c r="Y54" s="57">
        <f>'BAR BB| Open rates'!U54*0.85*0.9</f>
        <v>63112.5</v>
      </c>
      <c r="Z54" s="57">
        <f>'BAR BB| Open rates'!V54*0.85*0.9</f>
        <v>63112.5</v>
      </c>
      <c r="AA54" s="57">
        <f>'BAR BB| Open rates'!W54*0.85*0.9</f>
        <v>63112.5</v>
      </c>
      <c r="AB54" s="57">
        <f>'BAR BB| Open rates'!X54*0.85*0.9</f>
        <v>63112.5</v>
      </c>
      <c r="AC54" s="57">
        <f>'BAR BB| Open rates'!Y54*0.85*0.9</f>
        <v>63112.5</v>
      </c>
      <c r="AD54" s="57">
        <f>'BAR BB| Open rates'!Z54*0.85*0.9</f>
        <v>63112.5</v>
      </c>
      <c r="AE54" s="57">
        <f>'BAR BB| Open rates'!AA54*0.85*0.9</f>
        <v>74587.5</v>
      </c>
      <c r="AF54" s="57">
        <f>'BAR BB| Open rates'!AB54*0.85*0.9</f>
        <v>74587.5</v>
      </c>
      <c r="AG54" s="57">
        <f>'BAR BB| Open rates'!AC54*0.85*0.9</f>
        <v>74587.5</v>
      </c>
      <c r="AH54" s="57">
        <f>'BAR BB| Open rates'!AD54*0.85*0.9</f>
        <v>74587.5</v>
      </c>
      <c r="AI54" s="57">
        <f>'BAR BB| Open rates'!AE54*0.85*0.9</f>
        <v>74587.5</v>
      </c>
      <c r="AJ54" s="57">
        <f>'BAR BB| Open rates'!AF54*0.85*0.9</f>
        <v>74587.5</v>
      </c>
      <c r="AK54" s="57">
        <f>'BAR BB| Open rates'!AG54*0.85*0.9</f>
        <v>74587.5</v>
      </c>
      <c r="AL54" s="57">
        <f>'BAR BB| Open rates'!AH54*0.85*0.9</f>
        <v>74587.5</v>
      </c>
      <c r="AM54" s="57">
        <f>'BAR BB| Open rates'!AI54*0.85*0.9</f>
        <v>74587.5</v>
      </c>
      <c r="AN54" s="57">
        <f>'BAR BB| Open rates'!AJ54*0.85*0.9</f>
        <v>74587.5</v>
      </c>
      <c r="AO54" s="57">
        <f>'BAR BB| Open rates'!AK54*0.85*0.9</f>
        <v>74587.5</v>
      </c>
      <c r="AP54" s="57">
        <f>'BAR BB| Open rates'!AL54*0.85*0.9</f>
        <v>74587.5</v>
      </c>
      <c r="AQ54" s="57">
        <f>'BAR BB| Open rates'!AM54*0.85*0.9</f>
        <v>74587.5</v>
      </c>
      <c r="AR54" s="57">
        <f>'BAR BB| Open rates'!AN54*0.85*0.9</f>
        <v>74587.5</v>
      </c>
      <c r="AS54" s="57">
        <f>'BAR BB| Open rates'!AO54*0.85*0.9</f>
        <v>74587.5</v>
      </c>
      <c r="AT54" s="57">
        <f>'BAR BB| Open rates'!AP54*0.85*0.9</f>
        <v>74587.5</v>
      </c>
      <c r="AU54" s="57">
        <f>'BAR BB| Open rates'!AQ54*0.85*0.9</f>
        <v>74587.5</v>
      </c>
      <c r="AV54" s="57">
        <f>'BAR BB| Open rates'!AR54*0.85*0.9</f>
        <v>74587.5</v>
      </c>
      <c r="AW54" s="57">
        <f>'BAR BB| Open rates'!AS54*0.85*0.9</f>
        <v>74587.5</v>
      </c>
      <c r="AX54" s="57">
        <f>'BAR BB| Open rates'!AT54*0.85*0.9</f>
        <v>74587.5</v>
      </c>
      <c r="AY54" s="57">
        <f>'BAR BB| Open rates'!AU54*0.85*0.9</f>
        <v>74587.5</v>
      </c>
      <c r="AZ54" s="57">
        <f>'BAR BB| Open rates'!AV54*0.85*0.9</f>
        <v>74587.5</v>
      </c>
      <c r="BA54" s="57">
        <f>'BAR BB| Open rates'!AW54*0.85*0.9</f>
        <v>74587.5</v>
      </c>
      <c r="BB54" s="57">
        <f>'BAR BB| Open rates'!AX54*0.85*0.9</f>
        <v>74587.5</v>
      </c>
      <c r="BC54" s="57">
        <f>'BAR BB| Open rates'!AY54*0.85*0.9</f>
        <v>74587.5</v>
      </c>
    </row>
    <row r="55" spans="1:55" s="33" customFormat="1" x14ac:dyDescent="0.2">
      <c r="A55" s="237">
        <v>3</v>
      </c>
      <c r="B55" s="57" t="e">
        <f>'BAR BB| Open rates'!#REF!*0.85*0.9</f>
        <v>#REF!</v>
      </c>
      <c r="C55" s="57" t="e">
        <f>'BAR BB| Open rates'!#REF!*0.85*0.9</f>
        <v>#REF!</v>
      </c>
      <c r="D55" s="57" t="e">
        <f>'BAR BB| Open rates'!#REF!*0.85*0.9</f>
        <v>#REF!</v>
      </c>
      <c r="E55" s="57" t="e">
        <f>'BAR BB| Open rates'!#REF!*0.85*0.9</f>
        <v>#REF!</v>
      </c>
      <c r="F55" s="57">
        <f>'BAR BB| Open rates'!B55*0.85*0.9</f>
        <v>65025</v>
      </c>
      <c r="G55" s="57">
        <f>'BAR BB| Open rates'!C55*0.85*0.9</f>
        <v>65025</v>
      </c>
      <c r="H55" s="57">
        <f>'BAR BB| Open rates'!D55*0.85*0.9</f>
        <v>65025</v>
      </c>
      <c r="I55" s="57">
        <f>'BAR BB| Open rates'!E55*0.85*0.9</f>
        <v>65025</v>
      </c>
      <c r="J55" s="57">
        <f>'BAR BB| Open rates'!F55*0.85*0.9</f>
        <v>65025</v>
      </c>
      <c r="K55" s="57">
        <f>'BAR BB| Open rates'!G55*0.85*0.9</f>
        <v>65025</v>
      </c>
      <c r="L55" s="57">
        <f>'BAR BB| Open rates'!H55*0.85*0.9</f>
        <v>65025</v>
      </c>
      <c r="M55" s="57">
        <f>'BAR BB| Open rates'!I55*0.85*0.9</f>
        <v>65025</v>
      </c>
      <c r="N55" s="57">
        <f>'BAR BB| Open rates'!J55*0.85*0.9</f>
        <v>65025</v>
      </c>
      <c r="O55" s="57">
        <f>'BAR BB| Open rates'!K55*0.85*0.9</f>
        <v>65025</v>
      </c>
      <c r="P55" s="57">
        <f>'BAR BB| Open rates'!L55*0.85*0.9</f>
        <v>65025</v>
      </c>
      <c r="Q55" s="57">
        <f>'BAR BB| Open rates'!M55*0.85*0.9</f>
        <v>65025</v>
      </c>
      <c r="R55" s="57">
        <f>'BAR BB| Open rates'!N55*0.85*0.9</f>
        <v>65025</v>
      </c>
      <c r="S55" s="57">
        <f>'BAR BB| Open rates'!O55*0.85*0.9</f>
        <v>65025</v>
      </c>
      <c r="T55" s="57">
        <f>'BAR BB| Open rates'!P55*0.85*0.9</f>
        <v>65025</v>
      </c>
      <c r="U55" s="57">
        <f>'BAR BB| Open rates'!Q55*0.85*0.9</f>
        <v>65025</v>
      </c>
      <c r="V55" s="57">
        <f>'BAR BB| Open rates'!R55*0.85*0.9</f>
        <v>65025</v>
      </c>
      <c r="W55" s="57">
        <f>'BAR BB| Open rates'!S55*0.85*0.9</f>
        <v>65025</v>
      </c>
      <c r="X55" s="57">
        <f>'BAR BB| Open rates'!T55*0.85*0.9</f>
        <v>65025</v>
      </c>
      <c r="Y55" s="57">
        <f>'BAR BB| Open rates'!U55*0.85*0.9</f>
        <v>65025</v>
      </c>
      <c r="Z55" s="57">
        <f>'BAR BB| Open rates'!V55*0.85*0.9</f>
        <v>65025</v>
      </c>
      <c r="AA55" s="57">
        <f>'BAR BB| Open rates'!W55*0.85*0.9</f>
        <v>65025</v>
      </c>
      <c r="AB55" s="57">
        <f>'BAR BB| Open rates'!X55*0.85*0.9</f>
        <v>65025</v>
      </c>
      <c r="AC55" s="57">
        <f>'BAR BB| Open rates'!Y55*0.85*0.9</f>
        <v>65025</v>
      </c>
      <c r="AD55" s="57">
        <f>'BAR BB| Open rates'!Z55*0.85*0.9</f>
        <v>65025</v>
      </c>
      <c r="AE55" s="57">
        <f>'BAR BB| Open rates'!AA55*0.85*0.9</f>
        <v>76500</v>
      </c>
      <c r="AF55" s="57">
        <f>'BAR BB| Open rates'!AB55*0.85*0.9</f>
        <v>76500</v>
      </c>
      <c r="AG55" s="57">
        <f>'BAR BB| Open rates'!AC55*0.85*0.9</f>
        <v>76500</v>
      </c>
      <c r="AH55" s="57">
        <f>'BAR BB| Open rates'!AD55*0.85*0.9</f>
        <v>76500</v>
      </c>
      <c r="AI55" s="57">
        <f>'BAR BB| Open rates'!AE55*0.85*0.9</f>
        <v>76500</v>
      </c>
      <c r="AJ55" s="57">
        <f>'BAR BB| Open rates'!AF55*0.85*0.9</f>
        <v>76500</v>
      </c>
      <c r="AK55" s="57">
        <f>'BAR BB| Open rates'!AG55*0.85*0.9</f>
        <v>76500</v>
      </c>
      <c r="AL55" s="57">
        <f>'BAR BB| Open rates'!AH55*0.85*0.9</f>
        <v>76500</v>
      </c>
      <c r="AM55" s="57">
        <f>'BAR BB| Open rates'!AI55*0.85*0.9</f>
        <v>76500</v>
      </c>
      <c r="AN55" s="57">
        <f>'BAR BB| Open rates'!AJ55*0.85*0.9</f>
        <v>76500</v>
      </c>
      <c r="AO55" s="57">
        <f>'BAR BB| Open rates'!AK55*0.85*0.9</f>
        <v>76500</v>
      </c>
      <c r="AP55" s="57">
        <f>'BAR BB| Open rates'!AL55*0.85*0.9</f>
        <v>76500</v>
      </c>
      <c r="AQ55" s="57">
        <f>'BAR BB| Open rates'!AM55*0.85*0.9</f>
        <v>76500</v>
      </c>
      <c r="AR55" s="57">
        <f>'BAR BB| Open rates'!AN55*0.85*0.9</f>
        <v>76500</v>
      </c>
      <c r="AS55" s="57">
        <f>'BAR BB| Open rates'!AO55*0.85*0.9</f>
        <v>76500</v>
      </c>
      <c r="AT55" s="57">
        <f>'BAR BB| Open rates'!AP55*0.85*0.9</f>
        <v>76500</v>
      </c>
      <c r="AU55" s="57">
        <f>'BAR BB| Open rates'!AQ55*0.85*0.9</f>
        <v>76500</v>
      </c>
      <c r="AV55" s="57">
        <f>'BAR BB| Open rates'!AR55*0.85*0.9</f>
        <v>76500</v>
      </c>
      <c r="AW55" s="57">
        <f>'BAR BB| Open rates'!AS55*0.85*0.9</f>
        <v>76500</v>
      </c>
      <c r="AX55" s="57">
        <f>'BAR BB| Open rates'!AT55*0.85*0.9</f>
        <v>76500</v>
      </c>
      <c r="AY55" s="57">
        <f>'BAR BB| Open rates'!AU55*0.85*0.9</f>
        <v>76500</v>
      </c>
      <c r="AZ55" s="57">
        <f>'BAR BB| Open rates'!AV55*0.85*0.9</f>
        <v>76500</v>
      </c>
      <c r="BA55" s="57">
        <f>'BAR BB| Open rates'!AW55*0.85*0.9</f>
        <v>76500</v>
      </c>
      <c r="BB55" s="57">
        <f>'BAR BB| Open rates'!AX55*0.85*0.9</f>
        <v>76500</v>
      </c>
      <c r="BC55" s="57">
        <f>'BAR BB| Open rates'!AY55*0.85*0.9</f>
        <v>76500</v>
      </c>
    </row>
    <row r="56" spans="1:55" s="33" customFormat="1" x14ac:dyDescent="0.2">
      <c r="A56" s="237">
        <v>4</v>
      </c>
      <c r="B56" s="57" t="e">
        <f>'BAR BB| Open rates'!#REF!*0.85*0.9</f>
        <v>#REF!</v>
      </c>
      <c r="C56" s="57" t="e">
        <f>'BAR BB| Open rates'!#REF!*0.85*0.9</f>
        <v>#REF!</v>
      </c>
      <c r="D56" s="57" t="e">
        <f>'BAR BB| Open rates'!#REF!*0.85*0.9</f>
        <v>#REF!</v>
      </c>
      <c r="E56" s="57" t="e">
        <f>'BAR BB| Open rates'!#REF!*0.85*0.9</f>
        <v>#REF!</v>
      </c>
      <c r="F56" s="57">
        <f>'BAR BB| Open rates'!B56*0.85*0.9</f>
        <v>66937.5</v>
      </c>
      <c r="G56" s="57">
        <f>'BAR BB| Open rates'!C56*0.85*0.9</f>
        <v>66937.5</v>
      </c>
      <c r="H56" s="57">
        <f>'BAR BB| Open rates'!D56*0.85*0.9</f>
        <v>66937.5</v>
      </c>
      <c r="I56" s="57">
        <f>'BAR BB| Open rates'!E56*0.85*0.9</f>
        <v>66937.5</v>
      </c>
      <c r="J56" s="57">
        <f>'BAR BB| Open rates'!F56*0.85*0.9</f>
        <v>66937.5</v>
      </c>
      <c r="K56" s="57">
        <f>'BAR BB| Open rates'!G56*0.85*0.9</f>
        <v>66937.5</v>
      </c>
      <c r="L56" s="57">
        <f>'BAR BB| Open rates'!H56*0.85*0.9</f>
        <v>66937.5</v>
      </c>
      <c r="M56" s="57">
        <f>'BAR BB| Open rates'!I56*0.85*0.9</f>
        <v>66937.5</v>
      </c>
      <c r="N56" s="57">
        <f>'BAR BB| Open rates'!J56*0.85*0.9</f>
        <v>66937.5</v>
      </c>
      <c r="O56" s="57">
        <f>'BAR BB| Open rates'!K56*0.85*0.9</f>
        <v>66937.5</v>
      </c>
      <c r="P56" s="57">
        <f>'BAR BB| Open rates'!L56*0.85*0.9</f>
        <v>66937.5</v>
      </c>
      <c r="Q56" s="57">
        <f>'BAR BB| Open rates'!M56*0.85*0.9</f>
        <v>66937.5</v>
      </c>
      <c r="R56" s="57">
        <f>'BAR BB| Open rates'!N56*0.85*0.9</f>
        <v>66937.5</v>
      </c>
      <c r="S56" s="57">
        <f>'BAR BB| Open rates'!O56*0.85*0.9</f>
        <v>66937.5</v>
      </c>
      <c r="T56" s="57">
        <f>'BAR BB| Open rates'!P56*0.85*0.9</f>
        <v>66937.5</v>
      </c>
      <c r="U56" s="57">
        <f>'BAR BB| Open rates'!Q56*0.85*0.9</f>
        <v>66937.5</v>
      </c>
      <c r="V56" s="57">
        <f>'BAR BB| Open rates'!R56*0.85*0.9</f>
        <v>66937.5</v>
      </c>
      <c r="W56" s="57">
        <f>'BAR BB| Open rates'!S56*0.85*0.9</f>
        <v>66937.5</v>
      </c>
      <c r="X56" s="57">
        <f>'BAR BB| Open rates'!T56*0.85*0.9</f>
        <v>66937.5</v>
      </c>
      <c r="Y56" s="57">
        <f>'BAR BB| Open rates'!U56*0.85*0.9</f>
        <v>66937.5</v>
      </c>
      <c r="Z56" s="57">
        <f>'BAR BB| Open rates'!V56*0.85*0.9</f>
        <v>66937.5</v>
      </c>
      <c r="AA56" s="57">
        <f>'BAR BB| Open rates'!W56*0.85*0.9</f>
        <v>66937.5</v>
      </c>
      <c r="AB56" s="57">
        <f>'BAR BB| Open rates'!X56*0.85*0.9</f>
        <v>66937.5</v>
      </c>
      <c r="AC56" s="57">
        <f>'BAR BB| Open rates'!Y56*0.85*0.9</f>
        <v>66937.5</v>
      </c>
      <c r="AD56" s="57">
        <f>'BAR BB| Open rates'!Z56*0.85*0.9</f>
        <v>66937.5</v>
      </c>
      <c r="AE56" s="57">
        <f>'BAR BB| Open rates'!AA56*0.85*0.9</f>
        <v>78412.5</v>
      </c>
      <c r="AF56" s="57">
        <f>'BAR BB| Open rates'!AB56*0.85*0.9</f>
        <v>78412.5</v>
      </c>
      <c r="AG56" s="57">
        <f>'BAR BB| Open rates'!AC56*0.85*0.9</f>
        <v>78412.5</v>
      </c>
      <c r="AH56" s="57">
        <f>'BAR BB| Open rates'!AD56*0.85*0.9</f>
        <v>78412.5</v>
      </c>
      <c r="AI56" s="57">
        <f>'BAR BB| Open rates'!AE56*0.85*0.9</f>
        <v>78412.5</v>
      </c>
      <c r="AJ56" s="57">
        <f>'BAR BB| Open rates'!AF56*0.85*0.9</f>
        <v>78412.5</v>
      </c>
      <c r="AK56" s="57">
        <f>'BAR BB| Open rates'!AG56*0.85*0.9</f>
        <v>78412.5</v>
      </c>
      <c r="AL56" s="57">
        <f>'BAR BB| Open rates'!AH56*0.85*0.9</f>
        <v>78412.5</v>
      </c>
      <c r="AM56" s="57">
        <f>'BAR BB| Open rates'!AI56*0.85*0.9</f>
        <v>78412.5</v>
      </c>
      <c r="AN56" s="57">
        <f>'BAR BB| Open rates'!AJ56*0.85*0.9</f>
        <v>78412.5</v>
      </c>
      <c r="AO56" s="57">
        <f>'BAR BB| Open rates'!AK56*0.85*0.9</f>
        <v>78412.5</v>
      </c>
      <c r="AP56" s="57">
        <f>'BAR BB| Open rates'!AL56*0.85*0.9</f>
        <v>78412.5</v>
      </c>
      <c r="AQ56" s="57">
        <f>'BAR BB| Open rates'!AM56*0.85*0.9</f>
        <v>78412.5</v>
      </c>
      <c r="AR56" s="57">
        <f>'BAR BB| Open rates'!AN56*0.85*0.9</f>
        <v>78412.5</v>
      </c>
      <c r="AS56" s="57">
        <f>'BAR BB| Open rates'!AO56*0.85*0.9</f>
        <v>78412.5</v>
      </c>
      <c r="AT56" s="57">
        <f>'BAR BB| Open rates'!AP56*0.85*0.9</f>
        <v>78412.5</v>
      </c>
      <c r="AU56" s="57">
        <f>'BAR BB| Open rates'!AQ56*0.85*0.9</f>
        <v>78412.5</v>
      </c>
      <c r="AV56" s="57">
        <f>'BAR BB| Open rates'!AR56*0.85*0.9</f>
        <v>78412.5</v>
      </c>
      <c r="AW56" s="57">
        <f>'BAR BB| Open rates'!AS56*0.85*0.9</f>
        <v>78412.5</v>
      </c>
      <c r="AX56" s="57">
        <f>'BAR BB| Open rates'!AT56*0.85*0.9</f>
        <v>78412.5</v>
      </c>
      <c r="AY56" s="57">
        <f>'BAR BB| Open rates'!AU56*0.85*0.9</f>
        <v>78412.5</v>
      </c>
      <c r="AZ56" s="57">
        <f>'BAR BB| Open rates'!AV56*0.85*0.9</f>
        <v>78412.5</v>
      </c>
      <c r="BA56" s="57">
        <f>'BAR BB| Open rates'!AW56*0.85*0.9</f>
        <v>78412.5</v>
      </c>
      <c r="BB56" s="57">
        <f>'BAR BB| Open rates'!AX56*0.85*0.9</f>
        <v>78412.5</v>
      </c>
      <c r="BC56" s="57">
        <f>'BAR BB| Open rates'!AY56*0.85*0.9</f>
        <v>78412.5</v>
      </c>
    </row>
    <row r="57" spans="1:55" s="33" customFormat="1" x14ac:dyDescent="0.2">
      <c r="A57" s="237">
        <v>5</v>
      </c>
      <c r="B57" s="57" t="e">
        <f>'BAR BB| Open rates'!#REF!*0.85*0.9</f>
        <v>#REF!</v>
      </c>
      <c r="C57" s="57" t="e">
        <f>'BAR BB| Open rates'!#REF!*0.85*0.9</f>
        <v>#REF!</v>
      </c>
      <c r="D57" s="57" t="e">
        <f>'BAR BB| Open rates'!#REF!*0.85*0.9</f>
        <v>#REF!</v>
      </c>
      <c r="E57" s="57" t="e">
        <f>'BAR BB| Open rates'!#REF!*0.85*0.9</f>
        <v>#REF!</v>
      </c>
      <c r="F57" s="57">
        <f>'BAR BB| Open rates'!B57*0.85*0.9</f>
        <v>68850</v>
      </c>
      <c r="G57" s="57">
        <f>'BAR BB| Open rates'!C57*0.85*0.9</f>
        <v>68850</v>
      </c>
      <c r="H57" s="57">
        <f>'BAR BB| Open rates'!D57*0.85*0.9</f>
        <v>68850</v>
      </c>
      <c r="I57" s="57">
        <f>'BAR BB| Open rates'!E57*0.85*0.9</f>
        <v>68850</v>
      </c>
      <c r="J57" s="57">
        <f>'BAR BB| Open rates'!F57*0.85*0.9</f>
        <v>68850</v>
      </c>
      <c r="K57" s="57">
        <f>'BAR BB| Open rates'!G57*0.85*0.9</f>
        <v>68850</v>
      </c>
      <c r="L57" s="57">
        <f>'BAR BB| Open rates'!H57*0.85*0.9</f>
        <v>68850</v>
      </c>
      <c r="M57" s="57">
        <f>'BAR BB| Open rates'!I57*0.85*0.9</f>
        <v>68850</v>
      </c>
      <c r="N57" s="57">
        <f>'BAR BB| Open rates'!J57*0.85*0.9</f>
        <v>68850</v>
      </c>
      <c r="O57" s="57">
        <f>'BAR BB| Open rates'!K57*0.85*0.9</f>
        <v>68850</v>
      </c>
      <c r="P57" s="57">
        <f>'BAR BB| Open rates'!L57*0.85*0.9</f>
        <v>68850</v>
      </c>
      <c r="Q57" s="57">
        <f>'BAR BB| Open rates'!M57*0.85*0.9</f>
        <v>68850</v>
      </c>
      <c r="R57" s="57">
        <f>'BAR BB| Open rates'!N57*0.85*0.9</f>
        <v>68850</v>
      </c>
      <c r="S57" s="57">
        <f>'BAR BB| Open rates'!O57*0.85*0.9</f>
        <v>68850</v>
      </c>
      <c r="T57" s="57">
        <f>'BAR BB| Open rates'!P57*0.85*0.9</f>
        <v>68850</v>
      </c>
      <c r="U57" s="57">
        <f>'BAR BB| Open rates'!Q57*0.85*0.9</f>
        <v>68850</v>
      </c>
      <c r="V57" s="57">
        <f>'BAR BB| Open rates'!R57*0.85*0.9</f>
        <v>68850</v>
      </c>
      <c r="W57" s="57">
        <f>'BAR BB| Open rates'!S57*0.85*0.9</f>
        <v>68850</v>
      </c>
      <c r="X57" s="57">
        <f>'BAR BB| Open rates'!T57*0.85*0.9</f>
        <v>68850</v>
      </c>
      <c r="Y57" s="57">
        <f>'BAR BB| Open rates'!U57*0.85*0.9</f>
        <v>68850</v>
      </c>
      <c r="Z57" s="57">
        <f>'BAR BB| Open rates'!V57*0.85*0.9</f>
        <v>68850</v>
      </c>
      <c r="AA57" s="57">
        <f>'BAR BB| Open rates'!W57*0.85*0.9</f>
        <v>68850</v>
      </c>
      <c r="AB57" s="57">
        <f>'BAR BB| Open rates'!X57*0.85*0.9</f>
        <v>68850</v>
      </c>
      <c r="AC57" s="57">
        <f>'BAR BB| Open rates'!Y57*0.85*0.9</f>
        <v>68850</v>
      </c>
      <c r="AD57" s="57">
        <f>'BAR BB| Open rates'!Z57*0.85*0.9</f>
        <v>68850</v>
      </c>
      <c r="AE57" s="57">
        <f>'BAR BB| Open rates'!AA57*0.85*0.9</f>
        <v>80325</v>
      </c>
      <c r="AF57" s="57">
        <f>'BAR BB| Open rates'!AB57*0.85*0.9</f>
        <v>80325</v>
      </c>
      <c r="AG57" s="57">
        <f>'BAR BB| Open rates'!AC57*0.85*0.9</f>
        <v>80325</v>
      </c>
      <c r="AH57" s="57">
        <f>'BAR BB| Open rates'!AD57*0.85*0.9</f>
        <v>80325</v>
      </c>
      <c r="AI57" s="57">
        <f>'BAR BB| Open rates'!AE57*0.85*0.9</f>
        <v>80325</v>
      </c>
      <c r="AJ57" s="57">
        <f>'BAR BB| Open rates'!AF57*0.85*0.9</f>
        <v>80325</v>
      </c>
      <c r="AK57" s="57">
        <f>'BAR BB| Open rates'!AG57*0.85*0.9</f>
        <v>80325</v>
      </c>
      <c r="AL57" s="57">
        <f>'BAR BB| Open rates'!AH57*0.85*0.9</f>
        <v>80325</v>
      </c>
      <c r="AM57" s="57">
        <f>'BAR BB| Open rates'!AI57*0.85*0.9</f>
        <v>80325</v>
      </c>
      <c r="AN57" s="57">
        <f>'BAR BB| Open rates'!AJ57*0.85*0.9</f>
        <v>80325</v>
      </c>
      <c r="AO57" s="57">
        <f>'BAR BB| Open rates'!AK57*0.85*0.9</f>
        <v>80325</v>
      </c>
      <c r="AP57" s="57">
        <f>'BAR BB| Open rates'!AL57*0.85*0.9</f>
        <v>80325</v>
      </c>
      <c r="AQ57" s="57">
        <f>'BAR BB| Open rates'!AM57*0.85*0.9</f>
        <v>80325</v>
      </c>
      <c r="AR57" s="57">
        <f>'BAR BB| Open rates'!AN57*0.85*0.9</f>
        <v>80325</v>
      </c>
      <c r="AS57" s="57">
        <f>'BAR BB| Open rates'!AO57*0.85*0.9</f>
        <v>80325</v>
      </c>
      <c r="AT57" s="57">
        <f>'BAR BB| Open rates'!AP57*0.85*0.9</f>
        <v>80325</v>
      </c>
      <c r="AU57" s="57">
        <f>'BAR BB| Open rates'!AQ57*0.85*0.9</f>
        <v>80325</v>
      </c>
      <c r="AV57" s="57">
        <f>'BAR BB| Open rates'!AR57*0.85*0.9</f>
        <v>80325</v>
      </c>
      <c r="AW57" s="57">
        <f>'BAR BB| Open rates'!AS57*0.85*0.9</f>
        <v>80325</v>
      </c>
      <c r="AX57" s="57">
        <f>'BAR BB| Open rates'!AT57*0.85*0.9</f>
        <v>80325</v>
      </c>
      <c r="AY57" s="57">
        <f>'BAR BB| Open rates'!AU57*0.85*0.9</f>
        <v>80325</v>
      </c>
      <c r="AZ57" s="57">
        <f>'BAR BB| Open rates'!AV57*0.85*0.9</f>
        <v>80325</v>
      </c>
      <c r="BA57" s="57">
        <f>'BAR BB| Open rates'!AW57*0.85*0.9</f>
        <v>80325</v>
      </c>
      <c r="BB57" s="57">
        <f>'BAR BB| Open rates'!AX57*0.85*0.9</f>
        <v>80325</v>
      </c>
      <c r="BC57" s="57">
        <f>'BAR BB| Open rates'!AY57*0.85*0.9</f>
        <v>80325</v>
      </c>
    </row>
    <row r="58" spans="1:55" s="33" customFormat="1" x14ac:dyDescent="0.2">
      <c r="A58" s="237">
        <v>6</v>
      </c>
      <c r="B58" s="57" t="e">
        <f>'BAR BB| Open rates'!#REF!*0.85*0.9</f>
        <v>#REF!</v>
      </c>
      <c r="C58" s="57" t="e">
        <f>'BAR BB| Open rates'!#REF!*0.85*0.9</f>
        <v>#REF!</v>
      </c>
      <c r="D58" s="57" t="e">
        <f>'BAR BB| Open rates'!#REF!*0.85*0.9</f>
        <v>#REF!</v>
      </c>
      <c r="E58" s="57" t="e">
        <f>'BAR BB| Open rates'!#REF!*0.85*0.9</f>
        <v>#REF!</v>
      </c>
      <c r="F58" s="57">
        <f>'BAR BB| Open rates'!B58*0.85*0.9</f>
        <v>70762.5</v>
      </c>
      <c r="G58" s="57">
        <f>'BAR BB| Open rates'!C58*0.85*0.9</f>
        <v>70762.5</v>
      </c>
      <c r="H58" s="57">
        <f>'BAR BB| Open rates'!D58*0.85*0.9</f>
        <v>70762.5</v>
      </c>
      <c r="I58" s="57">
        <f>'BAR BB| Open rates'!E58*0.85*0.9</f>
        <v>70762.5</v>
      </c>
      <c r="J58" s="57">
        <f>'BAR BB| Open rates'!F58*0.85*0.9</f>
        <v>70762.5</v>
      </c>
      <c r="K58" s="57">
        <f>'BAR BB| Open rates'!G58*0.85*0.9</f>
        <v>70762.5</v>
      </c>
      <c r="L58" s="57">
        <f>'BAR BB| Open rates'!H58*0.85*0.9</f>
        <v>70762.5</v>
      </c>
      <c r="M58" s="57">
        <f>'BAR BB| Open rates'!I58*0.85*0.9</f>
        <v>70762.5</v>
      </c>
      <c r="N58" s="57">
        <f>'BAR BB| Open rates'!J58*0.85*0.9</f>
        <v>70762.5</v>
      </c>
      <c r="O58" s="57">
        <f>'BAR BB| Open rates'!K58*0.85*0.9</f>
        <v>70762.5</v>
      </c>
      <c r="P58" s="57">
        <f>'BAR BB| Open rates'!L58*0.85*0.9</f>
        <v>70762.5</v>
      </c>
      <c r="Q58" s="57">
        <f>'BAR BB| Open rates'!M58*0.85*0.9</f>
        <v>70762.5</v>
      </c>
      <c r="R58" s="57">
        <f>'BAR BB| Open rates'!N58*0.85*0.9</f>
        <v>70762.5</v>
      </c>
      <c r="S58" s="57">
        <f>'BAR BB| Open rates'!O58*0.85*0.9</f>
        <v>70762.5</v>
      </c>
      <c r="T58" s="57">
        <f>'BAR BB| Open rates'!P58*0.85*0.9</f>
        <v>70762.5</v>
      </c>
      <c r="U58" s="57">
        <f>'BAR BB| Open rates'!Q58*0.85*0.9</f>
        <v>70762.5</v>
      </c>
      <c r="V58" s="57">
        <f>'BAR BB| Open rates'!R58*0.85*0.9</f>
        <v>70762.5</v>
      </c>
      <c r="W58" s="57">
        <f>'BAR BB| Open rates'!S58*0.85*0.9</f>
        <v>70762.5</v>
      </c>
      <c r="X58" s="57">
        <f>'BAR BB| Open rates'!T58*0.85*0.9</f>
        <v>70762.5</v>
      </c>
      <c r="Y58" s="57">
        <f>'BAR BB| Open rates'!U58*0.85*0.9</f>
        <v>70762.5</v>
      </c>
      <c r="Z58" s="57">
        <f>'BAR BB| Open rates'!V58*0.85*0.9</f>
        <v>70762.5</v>
      </c>
      <c r="AA58" s="57">
        <f>'BAR BB| Open rates'!W58*0.85*0.9</f>
        <v>70762.5</v>
      </c>
      <c r="AB58" s="57">
        <f>'BAR BB| Open rates'!X58*0.85*0.9</f>
        <v>70762.5</v>
      </c>
      <c r="AC58" s="57">
        <f>'BAR BB| Open rates'!Y58*0.85*0.9</f>
        <v>70762.5</v>
      </c>
      <c r="AD58" s="57">
        <f>'BAR BB| Open rates'!Z58*0.85*0.9</f>
        <v>70762.5</v>
      </c>
      <c r="AE58" s="57">
        <f>'BAR BB| Open rates'!AA58*0.85*0.9</f>
        <v>82237.5</v>
      </c>
      <c r="AF58" s="57">
        <f>'BAR BB| Open rates'!AB58*0.85*0.9</f>
        <v>82237.5</v>
      </c>
      <c r="AG58" s="57">
        <f>'BAR BB| Open rates'!AC58*0.85*0.9</f>
        <v>82237.5</v>
      </c>
      <c r="AH58" s="57">
        <f>'BAR BB| Open rates'!AD58*0.85*0.9</f>
        <v>82237.5</v>
      </c>
      <c r="AI58" s="57">
        <f>'BAR BB| Open rates'!AE58*0.85*0.9</f>
        <v>82237.5</v>
      </c>
      <c r="AJ58" s="57">
        <f>'BAR BB| Open rates'!AF58*0.85*0.9</f>
        <v>82237.5</v>
      </c>
      <c r="AK58" s="57">
        <f>'BAR BB| Open rates'!AG58*0.85*0.9</f>
        <v>82237.5</v>
      </c>
      <c r="AL58" s="57">
        <f>'BAR BB| Open rates'!AH58*0.85*0.9</f>
        <v>82237.5</v>
      </c>
      <c r="AM58" s="57">
        <f>'BAR BB| Open rates'!AI58*0.85*0.9</f>
        <v>82237.5</v>
      </c>
      <c r="AN58" s="57">
        <f>'BAR BB| Open rates'!AJ58*0.85*0.9</f>
        <v>82237.5</v>
      </c>
      <c r="AO58" s="57">
        <f>'BAR BB| Open rates'!AK58*0.85*0.9</f>
        <v>82237.5</v>
      </c>
      <c r="AP58" s="57">
        <f>'BAR BB| Open rates'!AL58*0.85*0.9</f>
        <v>82237.5</v>
      </c>
      <c r="AQ58" s="57">
        <f>'BAR BB| Open rates'!AM58*0.85*0.9</f>
        <v>82237.5</v>
      </c>
      <c r="AR58" s="57">
        <f>'BAR BB| Open rates'!AN58*0.85*0.9</f>
        <v>82237.5</v>
      </c>
      <c r="AS58" s="57">
        <f>'BAR BB| Open rates'!AO58*0.85*0.9</f>
        <v>82237.5</v>
      </c>
      <c r="AT58" s="57">
        <f>'BAR BB| Open rates'!AP58*0.85*0.9</f>
        <v>82237.5</v>
      </c>
      <c r="AU58" s="57">
        <f>'BAR BB| Open rates'!AQ58*0.85*0.9</f>
        <v>82237.5</v>
      </c>
      <c r="AV58" s="57">
        <f>'BAR BB| Open rates'!AR58*0.85*0.9</f>
        <v>82237.5</v>
      </c>
      <c r="AW58" s="57">
        <f>'BAR BB| Open rates'!AS58*0.85*0.9</f>
        <v>82237.5</v>
      </c>
      <c r="AX58" s="57">
        <f>'BAR BB| Open rates'!AT58*0.85*0.9</f>
        <v>82237.5</v>
      </c>
      <c r="AY58" s="57">
        <f>'BAR BB| Open rates'!AU58*0.85*0.9</f>
        <v>82237.5</v>
      </c>
      <c r="AZ58" s="57">
        <f>'BAR BB| Open rates'!AV58*0.85*0.9</f>
        <v>82237.5</v>
      </c>
      <c r="BA58" s="57">
        <f>'BAR BB| Open rates'!AW58*0.85*0.9</f>
        <v>82237.5</v>
      </c>
      <c r="BB58" s="57">
        <f>'BAR BB| Open rates'!AX58*0.85*0.9</f>
        <v>82237.5</v>
      </c>
      <c r="BC58" s="57">
        <f>'BAR BB| Open rates'!AY58*0.85*0.9</f>
        <v>82237.5</v>
      </c>
    </row>
    <row r="59" spans="1:55" s="33" customFormat="1" x14ac:dyDescent="0.2">
      <c r="A59" s="89"/>
    </row>
    <row r="60" spans="1:55" s="33" customFormat="1" x14ac:dyDescent="0.2">
      <c r="A60" s="89"/>
    </row>
    <row r="61" spans="1:55" s="33" customFormat="1" x14ac:dyDescent="0.2">
      <c r="A61" s="295" t="s">
        <v>172</v>
      </c>
    </row>
    <row r="62" spans="1:55" s="33" customFormat="1" x14ac:dyDescent="0.2">
      <c r="A62" s="295"/>
    </row>
    <row r="63" spans="1:55" s="31" customFormat="1" ht="13.5" customHeight="1" x14ac:dyDescent="0.2"/>
    <row r="64" spans="1:55" s="6" customFormat="1" ht="12.75" customHeight="1" x14ac:dyDescent="0.2">
      <c r="A64" s="174" t="s">
        <v>74</v>
      </c>
    </row>
    <row r="65" spans="1:1" s="6" customFormat="1" ht="12.75" customHeight="1" x14ac:dyDescent="0.2">
      <c r="A65" s="172" t="s">
        <v>75</v>
      </c>
    </row>
    <row r="66" spans="1:1" s="6" customFormat="1" ht="12.75" customHeight="1" x14ac:dyDescent="0.2">
      <c r="A66" s="172" t="s">
        <v>395</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84" x14ac:dyDescent="0.2">
      <c r="A74" s="176" t="s">
        <v>96</v>
      </c>
    </row>
    <row r="75" spans="1:1" s="33" customFormat="1" x14ac:dyDescent="0.2"/>
    <row r="76" spans="1:1" s="33" customFormat="1" x14ac:dyDescent="0.2">
      <c r="A76" s="171" t="s">
        <v>83</v>
      </c>
    </row>
    <row r="77" spans="1:1" s="33" customFormat="1" ht="30" customHeight="1" x14ac:dyDescent="0.2">
      <c r="A77" s="239" t="s">
        <v>390</v>
      </c>
    </row>
    <row r="78" spans="1:1" s="33" customFormat="1" ht="24" x14ac:dyDescent="0.2">
      <c r="A78" s="213" t="s">
        <v>394</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1:A6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06"/>
  <sheetViews>
    <sheetView workbookViewId="0">
      <pane xSplit="1" ySplit="4" topLeftCell="I5" activePane="bottomRight" state="frozen"/>
      <selection pane="topRight" activeCell="B1" sqref="B1"/>
      <selection pane="bottomLeft" activeCell="A5" sqref="A5"/>
      <selection pane="bottomRight" activeCell="BC56" sqref="BC56"/>
    </sheetView>
  </sheetViews>
  <sheetFormatPr defaultColWidth="9.85546875" defaultRowHeight="12.75" x14ac:dyDescent="0.2"/>
  <cols>
    <col min="1" max="1" width="45.28515625" style="32" customWidth="1"/>
    <col min="2" max="8" width="0" style="32" hidden="1" customWidth="1"/>
    <col min="9" max="16384" width="9.85546875" style="32"/>
  </cols>
  <sheetData>
    <row r="1" spans="1:55" ht="13.5" customHeight="1" x14ac:dyDescent="0.2">
      <c r="A1" s="63" t="s">
        <v>61</v>
      </c>
    </row>
    <row r="2" spans="1:55" x14ac:dyDescent="0.2">
      <c r="A2" s="11" t="s">
        <v>147</v>
      </c>
    </row>
    <row r="3" spans="1:55" s="33" customFormat="1" ht="26.25" customHeight="1" x14ac:dyDescent="0.2">
      <c r="A3" s="64" t="s">
        <v>97</v>
      </c>
      <c r="B3" s="113" t="e">
        <f>'BAR BB| Open rates'!#REF!</f>
        <v>#REF!</v>
      </c>
      <c r="C3" s="113" t="e">
        <f>'BAR BB| Open rates'!#REF!</f>
        <v>#REF!</v>
      </c>
      <c r="D3" s="113" t="e">
        <f>'BAR BB| Open rates'!#REF!</f>
        <v>#REF!</v>
      </c>
      <c r="E3" s="113" t="e">
        <f>'BAR BB| Open rates'!#REF!</f>
        <v>#REF!</v>
      </c>
      <c r="F3" s="113">
        <f>'BAR BB| Open rates'!B3</f>
        <v>45772</v>
      </c>
      <c r="G3" s="113">
        <f>'BAR BB| Open rates'!C3</f>
        <v>45773</v>
      </c>
      <c r="H3" s="113">
        <f>'BAR BB| Open rates'!D3</f>
        <v>45774</v>
      </c>
      <c r="I3" s="113">
        <f>'BAR BB| Open rates'!E3</f>
        <v>45778</v>
      </c>
      <c r="J3" s="113">
        <f>'BAR BB| Open rates'!F3</f>
        <v>45781</v>
      </c>
      <c r="K3" s="113">
        <f>'BAR BB| Open rates'!G3</f>
        <v>45782</v>
      </c>
      <c r="L3" s="113">
        <f>'BAR BB| Open rates'!H3</f>
        <v>45785</v>
      </c>
      <c r="M3" s="113">
        <f>'BAR BB| Open rates'!I3</f>
        <v>45787</v>
      </c>
      <c r="N3" s="113">
        <f>'BAR BB| Open rates'!J3</f>
        <v>45788</v>
      </c>
      <c r="O3" s="113">
        <f>'BAR BB| Open rates'!K3</f>
        <v>45793</v>
      </c>
      <c r="P3" s="113">
        <f>'BAR BB| Open rates'!L3</f>
        <v>45795</v>
      </c>
      <c r="Q3" s="113">
        <f>'BAR BB| Open rates'!M3</f>
        <v>45799</v>
      </c>
      <c r="R3" s="113">
        <f>'BAR BB| Open rates'!N3</f>
        <v>45802</v>
      </c>
      <c r="S3" s="113">
        <f>'BAR BB| Open rates'!O3</f>
        <v>45807</v>
      </c>
      <c r="T3" s="113">
        <f>'BAR BB| Open rates'!P3</f>
        <v>45809</v>
      </c>
      <c r="U3" s="113">
        <f>'BAR BB| Open rates'!Q3</f>
        <v>45810</v>
      </c>
      <c r="V3" s="113">
        <f>'BAR BB| Open rates'!R3</f>
        <v>45816</v>
      </c>
      <c r="W3" s="113">
        <f>'BAR BB| Open rates'!S3</f>
        <v>45821</v>
      </c>
      <c r="X3" s="113">
        <f>'BAR BB| Open rates'!T3</f>
        <v>45823</v>
      </c>
      <c r="Y3" s="113">
        <f>'BAR BB| Open rates'!U3</f>
        <v>45828</v>
      </c>
      <c r="Z3" s="113">
        <f>'BAR BB| Open rates'!V3</f>
        <v>45831</v>
      </c>
      <c r="AA3" s="113">
        <f>'BAR BB| Open rates'!W3</f>
        <v>45832</v>
      </c>
      <c r="AB3" s="113">
        <f>'BAR BB| Open rates'!X3</f>
        <v>45835</v>
      </c>
      <c r="AC3" s="113">
        <f>'BAR BB| Open rates'!Y3</f>
        <v>45836</v>
      </c>
      <c r="AD3" s="113">
        <f>'BAR BB| Open rates'!Z3</f>
        <v>45837</v>
      </c>
      <c r="AE3" s="113">
        <f>'BAR BB| Open rates'!AA3</f>
        <v>45839</v>
      </c>
      <c r="AF3" s="113">
        <f>'BAR BB| Open rates'!AB3</f>
        <v>45842</v>
      </c>
      <c r="AG3" s="113">
        <f>'BAR BB| Open rates'!AC3</f>
        <v>45844</v>
      </c>
      <c r="AH3" s="113">
        <f>'BAR BB| Open rates'!AD3</f>
        <v>45849</v>
      </c>
      <c r="AI3" s="113">
        <f>'BAR BB| Open rates'!AE3</f>
        <v>45851</v>
      </c>
      <c r="AJ3" s="113">
        <f>'BAR BB| Open rates'!AF3</f>
        <v>45856</v>
      </c>
      <c r="AK3" s="113">
        <f>'BAR BB| Open rates'!AG3</f>
        <v>45858</v>
      </c>
      <c r="AL3" s="113">
        <f>'BAR BB| Open rates'!AH3</f>
        <v>45863</v>
      </c>
      <c r="AM3" s="113">
        <f>'BAR BB| Open rates'!AI3</f>
        <v>45865</v>
      </c>
      <c r="AN3" s="113">
        <f>'BAR BB| Open rates'!AJ3</f>
        <v>45870</v>
      </c>
      <c r="AO3" s="113">
        <f>'BAR BB| Open rates'!AK3</f>
        <v>45873</v>
      </c>
      <c r="AP3" s="113">
        <f>'BAR BB| Open rates'!AL3</f>
        <v>45879</v>
      </c>
      <c r="AQ3" s="113">
        <f>'BAR BB| Open rates'!AM3</f>
        <v>45884</v>
      </c>
      <c r="AR3" s="113">
        <f>'BAR BB| Open rates'!AN3</f>
        <v>45886</v>
      </c>
      <c r="AS3" s="113">
        <f>'BAR BB| Open rates'!AO3</f>
        <v>45891</v>
      </c>
      <c r="AT3" s="113">
        <f>'BAR BB| Open rates'!AP3</f>
        <v>45893</v>
      </c>
      <c r="AU3" s="113">
        <f>'BAR BB| Open rates'!AQ3</f>
        <v>45901</v>
      </c>
      <c r="AV3" s="113">
        <f>'BAR BB| Open rates'!AR3</f>
        <v>45905</v>
      </c>
      <c r="AW3" s="113">
        <f>'BAR BB| Open rates'!AS3</f>
        <v>45907</v>
      </c>
      <c r="AX3" s="113">
        <f>'BAR BB| Open rates'!AT3</f>
        <v>45912</v>
      </c>
      <c r="AY3" s="113">
        <f>'BAR BB| Open rates'!AU3</f>
        <v>45914</v>
      </c>
      <c r="AZ3" s="113">
        <f>'BAR BB| Open rates'!AV3</f>
        <v>45919</v>
      </c>
      <c r="BA3" s="113">
        <f>'BAR BB| Open rates'!AW3</f>
        <v>45921</v>
      </c>
      <c r="BB3" s="113">
        <f>'BAR BB| Open rates'!AX3</f>
        <v>45926</v>
      </c>
      <c r="BC3" s="113">
        <f>'BAR BB| Open rates'!AY3</f>
        <v>45928</v>
      </c>
    </row>
    <row r="4" spans="1:55" s="33" customFormat="1" ht="26.25" customHeight="1" x14ac:dyDescent="0.2">
      <c r="A4" s="104"/>
      <c r="B4" s="115" t="e">
        <f>'BAR BB| Open rates'!#REF!</f>
        <v>#REF!</v>
      </c>
      <c r="C4" s="115" t="e">
        <f>'BAR BB| Open rates'!#REF!</f>
        <v>#REF!</v>
      </c>
      <c r="D4" s="115" t="e">
        <f>'BAR BB| Open rates'!#REF!</f>
        <v>#REF!</v>
      </c>
      <c r="E4" s="115" t="e">
        <f>'BAR BB| Open rates'!#REF!</f>
        <v>#REF!</v>
      </c>
      <c r="F4" s="115">
        <f>'BAR BB| Open rates'!B4</f>
        <v>45772</v>
      </c>
      <c r="G4" s="115">
        <f>'BAR BB| Open rates'!C4</f>
        <v>45773</v>
      </c>
      <c r="H4" s="115">
        <f>'BAR BB| Open rates'!D4</f>
        <v>45777</v>
      </c>
      <c r="I4" s="115">
        <f>'BAR BB| Open rates'!E4</f>
        <v>45780</v>
      </c>
      <c r="J4" s="115">
        <f>'BAR BB| Open rates'!F4</f>
        <v>45781</v>
      </c>
      <c r="K4" s="115">
        <f>'BAR BB| Open rates'!G4</f>
        <v>45784</v>
      </c>
      <c r="L4" s="115">
        <f>'BAR BB| Open rates'!H4</f>
        <v>45786</v>
      </c>
      <c r="M4" s="115">
        <f>'BAR BB| Open rates'!I4</f>
        <v>45787</v>
      </c>
      <c r="N4" s="115">
        <f>'BAR BB| Open rates'!J4</f>
        <v>45792</v>
      </c>
      <c r="O4" s="115">
        <f>'BAR BB| Open rates'!K4</f>
        <v>45794</v>
      </c>
      <c r="P4" s="115">
        <f>'BAR BB| Open rates'!L4</f>
        <v>45798</v>
      </c>
      <c r="Q4" s="115">
        <f>'BAR BB| Open rates'!M4</f>
        <v>45801</v>
      </c>
      <c r="R4" s="115">
        <f>'BAR BB| Open rates'!N4</f>
        <v>45806</v>
      </c>
      <c r="S4" s="115">
        <f>'BAR BB| Open rates'!O4</f>
        <v>45808</v>
      </c>
      <c r="T4" s="115">
        <f>'BAR BB| Open rates'!P4</f>
        <v>45809</v>
      </c>
      <c r="U4" s="115">
        <f>'BAR BB| Open rates'!Q4</f>
        <v>45815</v>
      </c>
      <c r="V4" s="115">
        <f>'BAR BB| Open rates'!R4</f>
        <v>45820</v>
      </c>
      <c r="W4" s="115">
        <f>'BAR BB| Open rates'!S4</f>
        <v>45822</v>
      </c>
      <c r="X4" s="115">
        <f>'BAR BB| Open rates'!T4</f>
        <v>45827</v>
      </c>
      <c r="Y4" s="115">
        <f>'BAR BB| Open rates'!U4</f>
        <v>45830</v>
      </c>
      <c r="Z4" s="115">
        <f>'BAR BB| Open rates'!V4</f>
        <v>45831</v>
      </c>
      <c r="AA4" s="115">
        <f>'BAR BB| Open rates'!W4</f>
        <v>45834</v>
      </c>
      <c r="AB4" s="115">
        <f>'BAR BB| Open rates'!X4</f>
        <v>45835</v>
      </c>
      <c r="AC4" s="115">
        <f>'BAR BB| Open rates'!Y4</f>
        <v>45836</v>
      </c>
      <c r="AD4" s="115">
        <f>'BAR BB| Open rates'!Z4</f>
        <v>45838</v>
      </c>
      <c r="AE4" s="115">
        <f>'BAR BB| Open rates'!AA4</f>
        <v>45841</v>
      </c>
      <c r="AF4" s="115">
        <f>'BAR BB| Open rates'!AB4</f>
        <v>45843</v>
      </c>
      <c r="AG4" s="115">
        <f>'BAR BB| Open rates'!AC4</f>
        <v>45848</v>
      </c>
      <c r="AH4" s="115">
        <f>'BAR BB| Open rates'!AD4</f>
        <v>45850</v>
      </c>
      <c r="AI4" s="115">
        <f>'BAR BB| Open rates'!AE4</f>
        <v>45855</v>
      </c>
      <c r="AJ4" s="115">
        <f>'BAR BB| Open rates'!AF4</f>
        <v>45857</v>
      </c>
      <c r="AK4" s="115">
        <f>'BAR BB| Open rates'!AG4</f>
        <v>45862</v>
      </c>
      <c r="AL4" s="115">
        <f>'BAR BB| Open rates'!AH4</f>
        <v>45864</v>
      </c>
      <c r="AM4" s="115">
        <f>'BAR BB| Open rates'!AI4</f>
        <v>45869</v>
      </c>
      <c r="AN4" s="115">
        <f>'BAR BB| Open rates'!AJ4</f>
        <v>45872</v>
      </c>
      <c r="AO4" s="115">
        <f>'BAR BB| Open rates'!AK4</f>
        <v>45878</v>
      </c>
      <c r="AP4" s="115">
        <f>'BAR BB| Open rates'!AL4</f>
        <v>45883</v>
      </c>
      <c r="AQ4" s="115">
        <f>'BAR BB| Open rates'!AM4</f>
        <v>45885</v>
      </c>
      <c r="AR4" s="115">
        <f>'BAR BB| Open rates'!AN4</f>
        <v>45890</v>
      </c>
      <c r="AS4" s="115">
        <f>'BAR BB| Open rates'!AO4</f>
        <v>45892</v>
      </c>
      <c r="AT4" s="115">
        <f>'BAR BB| Open rates'!AP4</f>
        <v>45900</v>
      </c>
      <c r="AU4" s="115">
        <f>'BAR BB| Open rates'!AQ4</f>
        <v>45904</v>
      </c>
      <c r="AV4" s="115">
        <f>'BAR BB| Open rates'!AR4</f>
        <v>45906</v>
      </c>
      <c r="AW4" s="115">
        <f>'BAR BB| Open rates'!AS4</f>
        <v>45911</v>
      </c>
      <c r="AX4" s="115">
        <f>'BAR BB| Open rates'!AT4</f>
        <v>45913</v>
      </c>
      <c r="AY4" s="115">
        <f>'BAR BB| Open rates'!AU4</f>
        <v>45918</v>
      </c>
      <c r="AZ4" s="115">
        <f>'BAR BB| Open rates'!AV4</f>
        <v>45920</v>
      </c>
      <c r="BA4" s="115">
        <f>'BAR BB| Open rates'!AW4</f>
        <v>45925</v>
      </c>
      <c r="BB4" s="115">
        <f>'BAR BB| Open rates'!AX4</f>
        <v>45927</v>
      </c>
      <c r="BC4" s="115">
        <f>'BAR BB| Open rates'!AY4</f>
        <v>45930</v>
      </c>
    </row>
    <row r="5" spans="1:55" s="36" customFormat="1" ht="12" customHeight="1" x14ac:dyDescent="0.2">
      <c r="A5" s="184" t="s">
        <v>63</v>
      </c>
    </row>
    <row r="6" spans="1:55" s="36" customFormat="1" ht="12" customHeight="1" x14ac:dyDescent="0.2">
      <c r="A6" s="183">
        <v>1</v>
      </c>
      <c r="B6" s="43" t="e">
        <f>'BAR BB| Open rates'!#REF!*0.9*0.9</f>
        <v>#REF!</v>
      </c>
      <c r="C6" s="43" t="e">
        <f>'BAR BB| Open rates'!#REF!*0.9*0.9</f>
        <v>#REF!</v>
      </c>
      <c r="D6" s="43" t="e">
        <f>'BAR BB| Open rates'!#REF!*0.9*0.9</f>
        <v>#REF!</v>
      </c>
      <c r="E6" s="43" t="e">
        <f>'BAR BB| Open rates'!#REF!*0.9*0.9</f>
        <v>#REF!</v>
      </c>
      <c r="F6" s="43">
        <f>'BAR BB| Open rates'!B6*0.9*0.9</f>
        <v>9639</v>
      </c>
      <c r="G6" s="43">
        <f>'BAR BB| Open rates'!C6*0.9*0.9</f>
        <v>9639</v>
      </c>
      <c r="H6" s="43">
        <f>'BAR BB| Open rates'!D6*0.9*0.9</f>
        <v>9639</v>
      </c>
      <c r="I6" s="43">
        <f>'BAR BB| Open rates'!E6*0.9*0.9</f>
        <v>24138</v>
      </c>
      <c r="J6" s="43">
        <f>'BAR BB| Open rates'!F6*0.9*0.9</f>
        <v>17658</v>
      </c>
      <c r="K6" s="43">
        <f>'BAR BB| Open rates'!G6*0.9*0.9</f>
        <v>15228</v>
      </c>
      <c r="L6" s="43">
        <f>'BAR BB| Open rates'!H6*0.9*0.9</f>
        <v>17658</v>
      </c>
      <c r="M6" s="43">
        <f>'BAR BB| Open rates'!I6*0.9*0.9</f>
        <v>15228</v>
      </c>
      <c r="N6" s="43">
        <f>'BAR BB| Open rates'!J6*0.9*0.9</f>
        <v>12069</v>
      </c>
      <c r="O6" s="43">
        <f>'BAR BB| Open rates'!K6*0.9*0.9</f>
        <v>12069</v>
      </c>
      <c r="P6" s="43">
        <f>'BAR BB| Open rates'!L6*0.9*0.9</f>
        <v>12069</v>
      </c>
      <c r="Q6" s="43">
        <f>'BAR BB| Open rates'!M6*0.9*0.9</f>
        <v>15228</v>
      </c>
      <c r="R6" s="43">
        <f>'BAR BB| Open rates'!N6*0.9*0.9</f>
        <v>13446</v>
      </c>
      <c r="S6" s="43">
        <f>'BAR BB| Open rates'!O6*0.9*0.9</f>
        <v>15228</v>
      </c>
      <c r="T6" s="43">
        <f>'BAR BB| Open rates'!P6*0.9*0.9</f>
        <v>15228</v>
      </c>
      <c r="U6" s="43">
        <f>'BAR BB| Open rates'!Q6*0.9*0.9</f>
        <v>16848</v>
      </c>
      <c r="V6" s="43">
        <f>'BAR BB| Open rates'!R6*0.9*0.9</f>
        <v>15228</v>
      </c>
      <c r="W6" s="43">
        <f>'BAR BB| Open rates'!S6*0.9*0.9</f>
        <v>16848</v>
      </c>
      <c r="X6" s="43">
        <f>'BAR BB| Open rates'!T6*0.9*0.9</f>
        <v>15228</v>
      </c>
      <c r="Y6" s="43">
        <f>'BAR BB| Open rates'!U6*0.9*0.9</f>
        <v>13446</v>
      </c>
      <c r="Z6" s="43">
        <f>'BAR BB| Open rates'!V6*0.9*0.9</f>
        <v>32967</v>
      </c>
      <c r="AA6" s="43">
        <f>'BAR BB| Open rates'!W6*0.9*0.9</f>
        <v>38637</v>
      </c>
      <c r="AB6" s="43">
        <f>'BAR BB| Open rates'!X6*0.9*0.9</f>
        <v>32967</v>
      </c>
      <c r="AC6" s="43">
        <f>'BAR BB| Open rates'!Y6*0.9*0.9</f>
        <v>13446</v>
      </c>
      <c r="AD6" s="43">
        <f>'BAR BB| Open rates'!Z6*0.9*0.9</f>
        <v>13446</v>
      </c>
      <c r="AE6" s="43">
        <f>'BAR BB| Open rates'!AA6*0.9*0.9</f>
        <v>22518</v>
      </c>
      <c r="AF6" s="43">
        <f>'BAR BB| Open rates'!AB6*0.9*0.9</f>
        <v>25758</v>
      </c>
      <c r="AG6" s="43">
        <f>'BAR BB| Open rates'!AC6*0.9*0.9</f>
        <v>22518</v>
      </c>
      <c r="AH6" s="43">
        <f>'BAR BB| Open rates'!AD6*0.9*0.9</f>
        <v>25758</v>
      </c>
      <c r="AI6" s="43">
        <f>'BAR BB| Open rates'!AE6*0.9*0.9</f>
        <v>22518</v>
      </c>
      <c r="AJ6" s="43">
        <f>'BAR BB| Open rates'!AF6*0.9*0.9</f>
        <v>25758</v>
      </c>
      <c r="AK6" s="43">
        <f>'BAR BB| Open rates'!AG6*0.9*0.9</f>
        <v>22518</v>
      </c>
      <c r="AL6" s="43">
        <f>'BAR BB| Open rates'!AH6*0.9*0.9</f>
        <v>25758</v>
      </c>
      <c r="AM6" s="43">
        <f>'BAR BB| Open rates'!AI6*0.9*0.9</f>
        <v>22518</v>
      </c>
      <c r="AN6" s="43">
        <f>'BAR BB| Open rates'!AJ6*0.9*0.9</f>
        <v>24138</v>
      </c>
      <c r="AO6" s="43">
        <f>'BAR BB| Open rates'!AK6*0.9*0.9</f>
        <v>24138</v>
      </c>
      <c r="AP6" s="43">
        <f>'BAR BB| Open rates'!AL6*0.9*0.9</f>
        <v>20898</v>
      </c>
      <c r="AQ6" s="43">
        <f>'BAR BB| Open rates'!AM6*0.9*0.9</f>
        <v>24138</v>
      </c>
      <c r="AR6" s="43">
        <f>'BAR BB| Open rates'!AN6*0.9*0.9</f>
        <v>20898</v>
      </c>
      <c r="AS6" s="43">
        <f>'BAR BB| Open rates'!AO6*0.9*0.9</f>
        <v>24138</v>
      </c>
      <c r="AT6" s="43">
        <f>'BAR BB| Open rates'!AP6*0.9*0.9</f>
        <v>20898</v>
      </c>
      <c r="AU6" s="43">
        <f>'BAR BB| Open rates'!AQ6*0.9*0.9</f>
        <v>15228</v>
      </c>
      <c r="AV6" s="43">
        <f>'BAR BB| Open rates'!AR6*0.9*0.9</f>
        <v>16848</v>
      </c>
      <c r="AW6" s="43">
        <f>'BAR BB| Open rates'!AS6*0.9*0.9</f>
        <v>15228</v>
      </c>
      <c r="AX6" s="43">
        <f>'BAR BB| Open rates'!AT6*0.9*0.9</f>
        <v>16848</v>
      </c>
      <c r="AY6" s="43">
        <f>'BAR BB| Open rates'!AU6*0.9*0.9</f>
        <v>15228</v>
      </c>
      <c r="AZ6" s="43">
        <f>'BAR BB| Open rates'!AV6*0.9*0.9</f>
        <v>16848</v>
      </c>
      <c r="BA6" s="43">
        <f>'BAR BB| Open rates'!AW6*0.9*0.9</f>
        <v>15228</v>
      </c>
      <c r="BB6" s="43">
        <f>'BAR BB| Open rates'!AX6*0.9*0.9</f>
        <v>16848</v>
      </c>
      <c r="BC6" s="43">
        <f>'BAR BB| Open rates'!AY6*0.9*0.9</f>
        <v>15228</v>
      </c>
    </row>
    <row r="7" spans="1:55" s="36" customFormat="1" ht="12" customHeight="1" x14ac:dyDescent="0.2">
      <c r="A7" s="183">
        <v>2</v>
      </c>
      <c r="B7" s="43" t="e">
        <f>'BAR BB| Open rates'!#REF!*0.9*0.9</f>
        <v>#REF!</v>
      </c>
      <c r="C7" s="43" t="e">
        <f>'BAR BB| Open rates'!#REF!*0.9*0.9</f>
        <v>#REF!</v>
      </c>
      <c r="D7" s="43" t="e">
        <f>'BAR BB| Open rates'!#REF!*0.9*0.9</f>
        <v>#REF!</v>
      </c>
      <c r="E7" s="43" t="e">
        <f>'BAR BB| Open rates'!#REF!*0.9*0.9</f>
        <v>#REF!</v>
      </c>
      <c r="F7" s="43">
        <f>'BAR BB| Open rates'!B7*0.9*0.9</f>
        <v>11664</v>
      </c>
      <c r="G7" s="43">
        <f>'BAR BB| Open rates'!C7*0.9*0.9</f>
        <v>11664</v>
      </c>
      <c r="H7" s="43">
        <f>'BAR BB| Open rates'!D7*0.9*0.9</f>
        <v>11664</v>
      </c>
      <c r="I7" s="43">
        <f>'BAR BB| Open rates'!E7*0.9*0.9</f>
        <v>26163</v>
      </c>
      <c r="J7" s="43">
        <f>'BAR BB| Open rates'!F7*0.9*0.9</f>
        <v>19683</v>
      </c>
      <c r="K7" s="43">
        <f>'BAR BB| Open rates'!G7*0.9*0.9</f>
        <v>17253</v>
      </c>
      <c r="L7" s="43">
        <f>'BAR BB| Open rates'!H7*0.9*0.9</f>
        <v>19683</v>
      </c>
      <c r="M7" s="43">
        <f>'BAR BB| Open rates'!I7*0.9*0.9</f>
        <v>17253</v>
      </c>
      <c r="N7" s="43">
        <f>'BAR BB| Open rates'!J7*0.9*0.9</f>
        <v>14094</v>
      </c>
      <c r="O7" s="43">
        <f>'BAR BB| Open rates'!K7*0.9*0.9</f>
        <v>14094</v>
      </c>
      <c r="P7" s="43">
        <f>'BAR BB| Open rates'!L7*0.9*0.9</f>
        <v>14094</v>
      </c>
      <c r="Q7" s="43">
        <f>'BAR BB| Open rates'!M7*0.9*0.9</f>
        <v>17253</v>
      </c>
      <c r="R7" s="43">
        <f>'BAR BB| Open rates'!N7*0.9*0.9</f>
        <v>15471</v>
      </c>
      <c r="S7" s="43">
        <f>'BAR BB| Open rates'!O7*0.9*0.9</f>
        <v>17253</v>
      </c>
      <c r="T7" s="43">
        <f>'BAR BB| Open rates'!P7*0.9*0.9</f>
        <v>17253</v>
      </c>
      <c r="U7" s="43">
        <f>'BAR BB| Open rates'!Q7*0.9*0.9</f>
        <v>18873</v>
      </c>
      <c r="V7" s="43">
        <f>'BAR BB| Open rates'!R7*0.9*0.9</f>
        <v>17253</v>
      </c>
      <c r="W7" s="43">
        <f>'BAR BB| Open rates'!S7*0.9*0.9</f>
        <v>18873</v>
      </c>
      <c r="X7" s="43">
        <f>'BAR BB| Open rates'!T7*0.9*0.9</f>
        <v>17253</v>
      </c>
      <c r="Y7" s="43">
        <f>'BAR BB| Open rates'!U7*0.9*0.9</f>
        <v>15471</v>
      </c>
      <c r="Z7" s="43">
        <f>'BAR BB| Open rates'!V7*0.9*0.9</f>
        <v>34992</v>
      </c>
      <c r="AA7" s="43">
        <f>'BAR BB| Open rates'!W7*0.9*0.9</f>
        <v>40662</v>
      </c>
      <c r="AB7" s="43">
        <f>'BAR BB| Open rates'!X7*0.9*0.9</f>
        <v>34992</v>
      </c>
      <c r="AC7" s="43">
        <f>'BAR BB| Open rates'!Y7*0.9*0.9</f>
        <v>15471</v>
      </c>
      <c r="AD7" s="43">
        <f>'BAR BB| Open rates'!Z7*0.9*0.9</f>
        <v>15471</v>
      </c>
      <c r="AE7" s="43">
        <f>'BAR BB| Open rates'!AA7*0.9*0.9</f>
        <v>24543</v>
      </c>
      <c r="AF7" s="43">
        <f>'BAR BB| Open rates'!AB7*0.9*0.9</f>
        <v>27783</v>
      </c>
      <c r="AG7" s="43">
        <f>'BAR BB| Open rates'!AC7*0.9*0.9</f>
        <v>24543</v>
      </c>
      <c r="AH7" s="43">
        <f>'BAR BB| Open rates'!AD7*0.9*0.9</f>
        <v>27783</v>
      </c>
      <c r="AI7" s="43">
        <f>'BAR BB| Open rates'!AE7*0.9*0.9</f>
        <v>24543</v>
      </c>
      <c r="AJ7" s="43">
        <f>'BAR BB| Open rates'!AF7*0.9*0.9</f>
        <v>27783</v>
      </c>
      <c r="AK7" s="43">
        <f>'BAR BB| Open rates'!AG7*0.9*0.9</f>
        <v>24543</v>
      </c>
      <c r="AL7" s="43">
        <f>'BAR BB| Open rates'!AH7*0.9*0.9</f>
        <v>27783</v>
      </c>
      <c r="AM7" s="43">
        <f>'BAR BB| Open rates'!AI7*0.9*0.9</f>
        <v>24543</v>
      </c>
      <c r="AN7" s="43">
        <f>'BAR BB| Open rates'!AJ7*0.9*0.9</f>
        <v>26163</v>
      </c>
      <c r="AO7" s="43">
        <f>'BAR BB| Open rates'!AK7*0.9*0.9</f>
        <v>26163</v>
      </c>
      <c r="AP7" s="43">
        <f>'BAR BB| Open rates'!AL7*0.9*0.9</f>
        <v>22923</v>
      </c>
      <c r="AQ7" s="43">
        <f>'BAR BB| Open rates'!AM7*0.9*0.9</f>
        <v>26163</v>
      </c>
      <c r="AR7" s="43">
        <f>'BAR BB| Open rates'!AN7*0.9*0.9</f>
        <v>22923</v>
      </c>
      <c r="AS7" s="43">
        <f>'BAR BB| Open rates'!AO7*0.9*0.9</f>
        <v>26163</v>
      </c>
      <c r="AT7" s="43">
        <f>'BAR BB| Open rates'!AP7*0.9*0.9</f>
        <v>22923</v>
      </c>
      <c r="AU7" s="43">
        <f>'BAR BB| Open rates'!AQ7*0.9*0.9</f>
        <v>17253</v>
      </c>
      <c r="AV7" s="43">
        <f>'BAR BB| Open rates'!AR7*0.9*0.9</f>
        <v>18873</v>
      </c>
      <c r="AW7" s="43">
        <f>'BAR BB| Open rates'!AS7*0.9*0.9</f>
        <v>17253</v>
      </c>
      <c r="AX7" s="43">
        <f>'BAR BB| Open rates'!AT7*0.9*0.9</f>
        <v>18873</v>
      </c>
      <c r="AY7" s="43">
        <f>'BAR BB| Open rates'!AU7*0.9*0.9</f>
        <v>17253</v>
      </c>
      <c r="AZ7" s="43">
        <f>'BAR BB| Open rates'!AV7*0.9*0.9</f>
        <v>18873</v>
      </c>
      <c r="BA7" s="43">
        <f>'BAR BB| Open rates'!AW7*0.9*0.9</f>
        <v>17253</v>
      </c>
      <c r="BB7" s="43">
        <f>'BAR BB| Open rates'!AX7*0.9*0.9</f>
        <v>18873</v>
      </c>
      <c r="BC7" s="43">
        <f>'BAR BB| Open rates'!AY7*0.9*0.9</f>
        <v>17253</v>
      </c>
    </row>
    <row r="8" spans="1:55"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row>
    <row r="9" spans="1:55" s="36" customFormat="1" ht="12" customHeight="1" x14ac:dyDescent="0.2">
      <c r="A9" s="237">
        <v>1</v>
      </c>
      <c r="B9" s="43" t="e">
        <f>'BAR BB| Open rates'!#REF!*0.9*0.9</f>
        <v>#REF!</v>
      </c>
      <c r="C9" s="43" t="e">
        <f>'BAR BB| Open rates'!#REF!*0.9*0.9</f>
        <v>#REF!</v>
      </c>
      <c r="D9" s="43" t="e">
        <f>'BAR BB| Open rates'!#REF!*0.9*0.9</f>
        <v>#REF!</v>
      </c>
      <c r="E9" s="43" t="e">
        <f>'BAR BB| Open rates'!#REF!*0.9*0.9</f>
        <v>#REF!</v>
      </c>
      <c r="F9" s="43">
        <f>'BAR BB| Open rates'!B9*0.9*0.9</f>
        <v>12069</v>
      </c>
      <c r="G9" s="43">
        <f>'BAR BB| Open rates'!C9*0.9*0.9</f>
        <v>12069</v>
      </c>
      <c r="H9" s="43">
        <f>'BAR BB| Open rates'!D9*0.9*0.9</f>
        <v>12069</v>
      </c>
      <c r="I9" s="43">
        <f>'BAR BB| Open rates'!E9*0.9*0.9</f>
        <v>26568</v>
      </c>
      <c r="J9" s="43">
        <f>'BAR BB| Open rates'!F9*0.9*0.9</f>
        <v>20088</v>
      </c>
      <c r="K9" s="43">
        <f>'BAR BB| Open rates'!G9*0.9*0.9</f>
        <v>17658</v>
      </c>
      <c r="L9" s="43">
        <f>'BAR BB| Open rates'!H9*0.9*0.9</f>
        <v>20088</v>
      </c>
      <c r="M9" s="43">
        <f>'BAR BB| Open rates'!I9*0.9*0.9</f>
        <v>17658</v>
      </c>
      <c r="N9" s="43">
        <f>'BAR BB| Open rates'!J9*0.9*0.9</f>
        <v>14499</v>
      </c>
      <c r="O9" s="43">
        <f>'BAR BB| Open rates'!K9*0.9*0.9</f>
        <v>14499</v>
      </c>
      <c r="P9" s="43">
        <f>'BAR BB| Open rates'!L9*0.9*0.9</f>
        <v>14499</v>
      </c>
      <c r="Q9" s="43">
        <f>'BAR BB| Open rates'!M9*0.9*0.9</f>
        <v>17658</v>
      </c>
      <c r="R9" s="43">
        <f>'BAR BB| Open rates'!N9*0.9*0.9</f>
        <v>15876</v>
      </c>
      <c r="S9" s="43">
        <f>'BAR BB| Open rates'!O9*0.9*0.9</f>
        <v>17658</v>
      </c>
      <c r="T9" s="43">
        <f>'BAR BB| Open rates'!P9*0.9*0.9</f>
        <v>17658</v>
      </c>
      <c r="U9" s="43">
        <f>'BAR BB| Open rates'!Q9*0.9*0.9</f>
        <v>19278</v>
      </c>
      <c r="V9" s="43">
        <f>'BAR BB| Open rates'!R9*0.9*0.9</f>
        <v>17658</v>
      </c>
      <c r="W9" s="43">
        <f>'BAR BB| Open rates'!S9*0.9*0.9</f>
        <v>19278</v>
      </c>
      <c r="X9" s="43">
        <f>'BAR BB| Open rates'!T9*0.9*0.9</f>
        <v>17658</v>
      </c>
      <c r="Y9" s="43">
        <f>'BAR BB| Open rates'!U9*0.9*0.9</f>
        <v>15876</v>
      </c>
      <c r="Z9" s="43">
        <f>'BAR BB| Open rates'!V9*0.9*0.9</f>
        <v>35397</v>
      </c>
      <c r="AA9" s="43">
        <f>'BAR BB| Open rates'!W9*0.9*0.9</f>
        <v>41067</v>
      </c>
      <c r="AB9" s="43">
        <f>'BAR BB| Open rates'!X9*0.9*0.9</f>
        <v>35397</v>
      </c>
      <c r="AC9" s="43">
        <f>'BAR BB| Open rates'!Y9*0.9*0.9</f>
        <v>15876</v>
      </c>
      <c r="AD9" s="43">
        <f>'BAR BB| Open rates'!Z9*0.9*0.9</f>
        <v>15876</v>
      </c>
      <c r="AE9" s="43">
        <f>'BAR BB| Open rates'!AA9*0.9*0.9</f>
        <v>24948</v>
      </c>
      <c r="AF9" s="43">
        <f>'BAR BB| Open rates'!AB9*0.9*0.9</f>
        <v>28188</v>
      </c>
      <c r="AG9" s="43">
        <f>'BAR BB| Open rates'!AC9*0.9*0.9</f>
        <v>24948</v>
      </c>
      <c r="AH9" s="43">
        <f>'BAR BB| Open rates'!AD9*0.9*0.9</f>
        <v>28188</v>
      </c>
      <c r="AI9" s="43">
        <f>'BAR BB| Open rates'!AE9*0.9*0.9</f>
        <v>24948</v>
      </c>
      <c r="AJ9" s="43">
        <f>'BAR BB| Open rates'!AF9*0.9*0.9</f>
        <v>28188</v>
      </c>
      <c r="AK9" s="43">
        <f>'BAR BB| Open rates'!AG9*0.9*0.9</f>
        <v>24948</v>
      </c>
      <c r="AL9" s="43">
        <f>'BAR BB| Open rates'!AH9*0.9*0.9</f>
        <v>28188</v>
      </c>
      <c r="AM9" s="43">
        <f>'BAR BB| Open rates'!AI9*0.9*0.9</f>
        <v>24948</v>
      </c>
      <c r="AN9" s="43">
        <f>'BAR BB| Open rates'!AJ9*0.9*0.9</f>
        <v>26568</v>
      </c>
      <c r="AO9" s="43">
        <f>'BAR BB| Open rates'!AK9*0.9*0.9</f>
        <v>26568</v>
      </c>
      <c r="AP9" s="43">
        <f>'BAR BB| Open rates'!AL9*0.9*0.9</f>
        <v>23328</v>
      </c>
      <c r="AQ9" s="43">
        <f>'BAR BB| Open rates'!AM9*0.9*0.9</f>
        <v>26568</v>
      </c>
      <c r="AR9" s="43">
        <f>'BAR BB| Open rates'!AN9*0.9*0.9</f>
        <v>23328</v>
      </c>
      <c r="AS9" s="43">
        <f>'BAR BB| Open rates'!AO9*0.9*0.9</f>
        <v>26568</v>
      </c>
      <c r="AT9" s="43">
        <f>'BAR BB| Open rates'!AP9*0.9*0.9</f>
        <v>23328</v>
      </c>
      <c r="AU9" s="43">
        <f>'BAR BB| Open rates'!AQ9*0.9*0.9</f>
        <v>17658</v>
      </c>
      <c r="AV9" s="43">
        <f>'BAR BB| Open rates'!AR9*0.9*0.9</f>
        <v>19278</v>
      </c>
      <c r="AW9" s="43">
        <f>'BAR BB| Open rates'!AS9*0.9*0.9</f>
        <v>17658</v>
      </c>
      <c r="AX9" s="43">
        <f>'BAR BB| Open rates'!AT9*0.9*0.9</f>
        <v>19278</v>
      </c>
      <c r="AY9" s="43">
        <f>'BAR BB| Open rates'!AU9*0.9*0.9</f>
        <v>17658</v>
      </c>
      <c r="AZ9" s="43">
        <f>'BAR BB| Open rates'!AV9*0.9*0.9</f>
        <v>19278</v>
      </c>
      <c r="BA9" s="43">
        <f>'BAR BB| Open rates'!AW9*0.9*0.9</f>
        <v>17658</v>
      </c>
      <c r="BB9" s="43">
        <f>'BAR BB| Open rates'!AX9*0.9*0.9</f>
        <v>19278</v>
      </c>
      <c r="BC9" s="43">
        <f>'BAR BB| Open rates'!AY9*0.9*0.9</f>
        <v>17658</v>
      </c>
    </row>
    <row r="10" spans="1:55" s="36" customFormat="1" ht="12" customHeight="1" x14ac:dyDescent="0.2">
      <c r="A10" s="237">
        <v>2</v>
      </c>
      <c r="B10" s="43" t="e">
        <f>'BAR BB| Open rates'!#REF!*0.9*0.9</f>
        <v>#REF!</v>
      </c>
      <c r="C10" s="43" t="e">
        <f>'BAR BB| Open rates'!#REF!*0.9*0.9</f>
        <v>#REF!</v>
      </c>
      <c r="D10" s="43" t="e">
        <f>'BAR BB| Open rates'!#REF!*0.9*0.9</f>
        <v>#REF!</v>
      </c>
      <c r="E10" s="43" t="e">
        <f>'BAR BB| Open rates'!#REF!*0.9*0.9</f>
        <v>#REF!</v>
      </c>
      <c r="F10" s="43">
        <f>'BAR BB| Open rates'!B10*0.9*0.9</f>
        <v>14094</v>
      </c>
      <c r="G10" s="43">
        <f>'BAR BB| Open rates'!C10*0.9*0.9</f>
        <v>14094</v>
      </c>
      <c r="H10" s="43">
        <f>'BAR BB| Open rates'!D10*0.9*0.9</f>
        <v>14094</v>
      </c>
      <c r="I10" s="43">
        <f>'BAR BB| Open rates'!E10*0.9*0.9</f>
        <v>28593</v>
      </c>
      <c r="J10" s="43">
        <f>'BAR BB| Open rates'!F10*0.9*0.9</f>
        <v>22113</v>
      </c>
      <c r="K10" s="43">
        <f>'BAR BB| Open rates'!G10*0.9*0.9</f>
        <v>19683</v>
      </c>
      <c r="L10" s="43">
        <f>'BAR BB| Open rates'!H10*0.9*0.9</f>
        <v>22113</v>
      </c>
      <c r="M10" s="43">
        <f>'BAR BB| Open rates'!I10*0.9*0.9</f>
        <v>19683</v>
      </c>
      <c r="N10" s="43">
        <f>'BAR BB| Open rates'!J10*0.9*0.9</f>
        <v>16524</v>
      </c>
      <c r="O10" s="43">
        <f>'BAR BB| Open rates'!K10*0.9*0.9</f>
        <v>16524</v>
      </c>
      <c r="P10" s="43">
        <f>'BAR BB| Open rates'!L10*0.9*0.9</f>
        <v>16524</v>
      </c>
      <c r="Q10" s="43">
        <f>'BAR BB| Open rates'!M10*0.9*0.9</f>
        <v>19683</v>
      </c>
      <c r="R10" s="43">
        <f>'BAR BB| Open rates'!N10*0.9*0.9</f>
        <v>17901</v>
      </c>
      <c r="S10" s="43">
        <f>'BAR BB| Open rates'!O10*0.9*0.9</f>
        <v>19683</v>
      </c>
      <c r="T10" s="43">
        <f>'BAR BB| Open rates'!P10*0.9*0.9</f>
        <v>19683</v>
      </c>
      <c r="U10" s="43">
        <f>'BAR BB| Open rates'!Q10*0.9*0.9</f>
        <v>21303</v>
      </c>
      <c r="V10" s="43">
        <f>'BAR BB| Open rates'!R10*0.9*0.9</f>
        <v>19683</v>
      </c>
      <c r="W10" s="43">
        <f>'BAR BB| Open rates'!S10*0.9*0.9</f>
        <v>21303</v>
      </c>
      <c r="X10" s="43">
        <f>'BAR BB| Open rates'!T10*0.9*0.9</f>
        <v>19683</v>
      </c>
      <c r="Y10" s="43">
        <f>'BAR BB| Open rates'!U10*0.9*0.9</f>
        <v>17901</v>
      </c>
      <c r="Z10" s="43">
        <f>'BAR BB| Open rates'!V10*0.9*0.9</f>
        <v>37422</v>
      </c>
      <c r="AA10" s="43">
        <f>'BAR BB| Open rates'!W10*0.9*0.9</f>
        <v>43092</v>
      </c>
      <c r="AB10" s="43">
        <f>'BAR BB| Open rates'!X10*0.9*0.9</f>
        <v>37422</v>
      </c>
      <c r="AC10" s="43">
        <f>'BAR BB| Open rates'!Y10*0.9*0.9</f>
        <v>17901</v>
      </c>
      <c r="AD10" s="43">
        <f>'BAR BB| Open rates'!Z10*0.9*0.9</f>
        <v>17901</v>
      </c>
      <c r="AE10" s="43">
        <f>'BAR BB| Open rates'!AA10*0.9*0.9</f>
        <v>26973</v>
      </c>
      <c r="AF10" s="43">
        <f>'BAR BB| Open rates'!AB10*0.9*0.9</f>
        <v>30213</v>
      </c>
      <c r="AG10" s="43">
        <f>'BAR BB| Open rates'!AC10*0.9*0.9</f>
        <v>26973</v>
      </c>
      <c r="AH10" s="43">
        <f>'BAR BB| Open rates'!AD10*0.9*0.9</f>
        <v>30213</v>
      </c>
      <c r="AI10" s="43">
        <f>'BAR BB| Open rates'!AE10*0.9*0.9</f>
        <v>26973</v>
      </c>
      <c r="AJ10" s="43">
        <f>'BAR BB| Open rates'!AF10*0.9*0.9</f>
        <v>30213</v>
      </c>
      <c r="AK10" s="43">
        <f>'BAR BB| Open rates'!AG10*0.9*0.9</f>
        <v>26973</v>
      </c>
      <c r="AL10" s="43">
        <f>'BAR BB| Open rates'!AH10*0.9*0.9</f>
        <v>30213</v>
      </c>
      <c r="AM10" s="43">
        <f>'BAR BB| Open rates'!AI10*0.9*0.9</f>
        <v>26973</v>
      </c>
      <c r="AN10" s="43">
        <f>'BAR BB| Open rates'!AJ10*0.9*0.9</f>
        <v>28593</v>
      </c>
      <c r="AO10" s="43">
        <f>'BAR BB| Open rates'!AK10*0.9*0.9</f>
        <v>28593</v>
      </c>
      <c r="AP10" s="43">
        <f>'BAR BB| Open rates'!AL10*0.9*0.9</f>
        <v>25353</v>
      </c>
      <c r="AQ10" s="43">
        <f>'BAR BB| Open rates'!AM10*0.9*0.9</f>
        <v>28593</v>
      </c>
      <c r="AR10" s="43">
        <f>'BAR BB| Open rates'!AN10*0.9*0.9</f>
        <v>25353</v>
      </c>
      <c r="AS10" s="43">
        <f>'BAR BB| Open rates'!AO10*0.9*0.9</f>
        <v>28593</v>
      </c>
      <c r="AT10" s="43">
        <f>'BAR BB| Open rates'!AP10*0.9*0.9</f>
        <v>25353</v>
      </c>
      <c r="AU10" s="43">
        <f>'BAR BB| Open rates'!AQ10*0.9*0.9</f>
        <v>19683</v>
      </c>
      <c r="AV10" s="43">
        <f>'BAR BB| Open rates'!AR10*0.9*0.9</f>
        <v>21303</v>
      </c>
      <c r="AW10" s="43">
        <f>'BAR BB| Open rates'!AS10*0.9*0.9</f>
        <v>19683</v>
      </c>
      <c r="AX10" s="43">
        <f>'BAR BB| Open rates'!AT10*0.9*0.9</f>
        <v>21303</v>
      </c>
      <c r="AY10" s="43">
        <f>'BAR BB| Open rates'!AU10*0.9*0.9</f>
        <v>19683</v>
      </c>
      <c r="AZ10" s="43">
        <f>'BAR BB| Open rates'!AV10*0.9*0.9</f>
        <v>21303</v>
      </c>
      <c r="BA10" s="43">
        <f>'BAR BB| Open rates'!AW10*0.9*0.9</f>
        <v>19683</v>
      </c>
      <c r="BB10" s="43">
        <f>'BAR BB| Open rates'!AX10*0.9*0.9</f>
        <v>21303</v>
      </c>
      <c r="BC10" s="43">
        <f>'BAR BB| Open rates'!AY10*0.9*0.9</f>
        <v>19683</v>
      </c>
    </row>
    <row r="11" spans="1:55"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row>
    <row r="12" spans="1:55" s="36" customFormat="1" ht="12" customHeight="1" x14ac:dyDescent="0.2">
      <c r="A12" s="237">
        <v>1</v>
      </c>
      <c r="B12" s="43" t="e">
        <f>'BAR BB| Open rates'!#REF!*0.9*0.9</f>
        <v>#REF!</v>
      </c>
      <c r="C12" s="43" t="e">
        <f>'BAR BB| Open rates'!#REF!*0.9*0.9</f>
        <v>#REF!</v>
      </c>
      <c r="D12" s="43" t="e">
        <f>'BAR BB| Open rates'!#REF!*0.9*0.9</f>
        <v>#REF!</v>
      </c>
      <c r="E12" s="43" t="e">
        <f>'BAR BB| Open rates'!#REF!*0.9*0.9</f>
        <v>#REF!</v>
      </c>
      <c r="F12" s="43">
        <f>'BAR BB| Open rates'!B12*0.9*0.9</f>
        <v>15228</v>
      </c>
      <c r="G12" s="43">
        <f>'BAR BB| Open rates'!C12*0.9*0.9</f>
        <v>15228</v>
      </c>
      <c r="H12" s="43">
        <f>'BAR BB| Open rates'!D12*0.9*0.9</f>
        <v>15228</v>
      </c>
      <c r="I12" s="43">
        <f>'BAR BB| Open rates'!E12*0.9*0.9</f>
        <v>29727</v>
      </c>
      <c r="J12" s="43">
        <f>'BAR BB| Open rates'!F12*0.9*0.9</f>
        <v>23247</v>
      </c>
      <c r="K12" s="43">
        <f>'BAR BB| Open rates'!G12*0.9*0.9</f>
        <v>20817</v>
      </c>
      <c r="L12" s="43">
        <f>'BAR BB| Open rates'!H12*0.9*0.9</f>
        <v>23247</v>
      </c>
      <c r="M12" s="43">
        <f>'BAR BB| Open rates'!I12*0.9*0.9</f>
        <v>20817</v>
      </c>
      <c r="N12" s="43">
        <f>'BAR BB| Open rates'!J12*0.9*0.9</f>
        <v>17658</v>
      </c>
      <c r="O12" s="43">
        <f>'BAR BB| Open rates'!K12*0.9*0.9</f>
        <v>17658</v>
      </c>
      <c r="P12" s="43">
        <f>'BAR BB| Open rates'!L12*0.9*0.9</f>
        <v>17658</v>
      </c>
      <c r="Q12" s="43">
        <f>'BAR BB| Open rates'!M12*0.9*0.9</f>
        <v>20817</v>
      </c>
      <c r="R12" s="43">
        <f>'BAR BB| Open rates'!N12*0.9*0.9</f>
        <v>19035</v>
      </c>
      <c r="S12" s="43">
        <f>'BAR BB| Open rates'!O12*0.9*0.9</f>
        <v>20817</v>
      </c>
      <c r="T12" s="43">
        <f>'BAR BB| Open rates'!P12*0.9*0.9</f>
        <v>20817</v>
      </c>
      <c r="U12" s="43">
        <f>'BAR BB| Open rates'!Q12*0.9*0.9</f>
        <v>22437</v>
      </c>
      <c r="V12" s="43">
        <f>'BAR BB| Open rates'!R12*0.9*0.9</f>
        <v>20817</v>
      </c>
      <c r="W12" s="43">
        <f>'BAR BB| Open rates'!S12*0.9*0.9</f>
        <v>22437</v>
      </c>
      <c r="X12" s="43">
        <f>'BAR BB| Open rates'!T12*0.9*0.9</f>
        <v>20817</v>
      </c>
      <c r="Y12" s="43">
        <f>'BAR BB| Open rates'!U12*0.9*0.9</f>
        <v>19035</v>
      </c>
      <c r="Z12" s="43">
        <f>'BAR BB| Open rates'!V12*0.9*0.9</f>
        <v>38556</v>
      </c>
      <c r="AA12" s="43">
        <f>'BAR BB| Open rates'!W12*0.9*0.9</f>
        <v>44226</v>
      </c>
      <c r="AB12" s="43">
        <f>'BAR BB| Open rates'!X12*0.9*0.9</f>
        <v>38556</v>
      </c>
      <c r="AC12" s="43">
        <f>'BAR BB| Open rates'!Y12*0.9*0.9</f>
        <v>19035</v>
      </c>
      <c r="AD12" s="43">
        <f>'BAR BB| Open rates'!Z12*0.9*0.9</f>
        <v>19035</v>
      </c>
      <c r="AE12" s="43">
        <f>'BAR BB| Open rates'!AA12*0.9*0.9</f>
        <v>28107</v>
      </c>
      <c r="AF12" s="43">
        <f>'BAR BB| Open rates'!AB12*0.9*0.9</f>
        <v>31347</v>
      </c>
      <c r="AG12" s="43">
        <f>'BAR BB| Open rates'!AC12*0.9*0.9</f>
        <v>28107</v>
      </c>
      <c r="AH12" s="43">
        <f>'BAR BB| Open rates'!AD12*0.9*0.9</f>
        <v>31347</v>
      </c>
      <c r="AI12" s="43">
        <f>'BAR BB| Open rates'!AE12*0.9*0.9</f>
        <v>28107</v>
      </c>
      <c r="AJ12" s="43">
        <f>'BAR BB| Open rates'!AF12*0.9*0.9</f>
        <v>31347</v>
      </c>
      <c r="AK12" s="43">
        <f>'BAR BB| Open rates'!AG12*0.9*0.9</f>
        <v>28107</v>
      </c>
      <c r="AL12" s="43">
        <f>'BAR BB| Open rates'!AH12*0.9*0.9</f>
        <v>31347</v>
      </c>
      <c r="AM12" s="43">
        <f>'BAR BB| Open rates'!AI12*0.9*0.9</f>
        <v>28107</v>
      </c>
      <c r="AN12" s="43">
        <f>'BAR BB| Open rates'!AJ12*0.9*0.9</f>
        <v>29727</v>
      </c>
      <c r="AO12" s="43">
        <f>'BAR BB| Open rates'!AK12*0.9*0.9</f>
        <v>29727</v>
      </c>
      <c r="AP12" s="43">
        <f>'BAR BB| Open rates'!AL12*0.9*0.9</f>
        <v>26487</v>
      </c>
      <c r="AQ12" s="43">
        <f>'BAR BB| Open rates'!AM12*0.9*0.9</f>
        <v>29727</v>
      </c>
      <c r="AR12" s="43">
        <f>'BAR BB| Open rates'!AN12*0.9*0.9</f>
        <v>26487</v>
      </c>
      <c r="AS12" s="43">
        <f>'BAR BB| Open rates'!AO12*0.9*0.9</f>
        <v>29727</v>
      </c>
      <c r="AT12" s="43">
        <f>'BAR BB| Open rates'!AP12*0.9*0.9</f>
        <v>26487</v>
      </c>
      <c r="AU12" s="43">
        <f>'BAR BB| Open rates'!AQ12*0.9*0.9</f>
        <v>20817</v>
      </c>
      <c r="AV12" s="43">
        <f>'BAR BB| Open rates'!AR12*0.9*0.9</f>
        <v>22437</v>
      </c>
      <c r="AW12" s="43">
        <f>'BAR BB| Open rates'!AS12*0.9*0.9</f>
        <v>20817</v>
      </c>
      <c r="AX12" s="43">
        <f>'BAR BB| Open rates'!AT12*0.9*0.9</f>
        <v>22437</v>
      </c>
      <c r="AY12" s="43">
        <f>'BAR BB| Open rates'!AU12*0.9*0.9</f>
        <v>20817</v>
      </c>
      <c r="AZ12" s="43">
        <f>'BAR BB| Open rates'!AV12*0.9*0.9</f>
        <v>22437</v>
      </c>
      <c r="BA12" s="43">
        <f>'BAR BB| Open rates'!AW12*0.9*0.9</f>
        <v>20817</v>
      </c>
      <c r="BB12" s="43">
        <f>'BAR BB| Open rates'!AX12*0.9*0.9</f>
        <v>22437</v>
      </c>
      <c r="BC12" s="43">
        <f>'BAR BB| Open rates'!AY12*0.9*0.9</f>
        <v>20817</v>
      </c>
    </row>
    <row r="13" spans="1:55" s="36" customFormat="1" ht="12" customHeight="1" x14ac:dyDescent="0.2">
      <c r="A13" s="237">
        <v>2</v>
      </c>
      <c r="B13" s="43" t="e">
        <f>'BAR BB| Open rates'!#REF!*0.9*0.9</f>
        <v>#REF!</v>
      </c>
      <c r="C13" s="43" t="e">
        <f>'BAR BB| Open rates'!#REF!*0.9*0.9</f>
        <v>#REF!</v>
      </c>
      <c r="D13" s="43" t="e">
        <f>'BAR BB| Open rates'!#REF!*0.9*0.9</f>
        <v>#REF!</v>
      </c>
      <c r="E13" s="43" t="e">
        <f>'BAR BB| Open rates'!#REF!*0.9*0.9</f>
        <v>#REF!</v>
      </c>
      <c r="F13" s="43">
        <f>'BAR BB| Open rates'!B13*0.9*0.9</f>
        <v>17253</v>
      </c>
      <c r="G13" s="43">
        <f>'BAR BB| Open rates'!C13*0.9*0.9</f>
        <v>17253</v>
      </c>
      <c r="H13" s="43">
        <f>'BAR BB| Open rates'!D13*0.9*0.9</f>
        <v>17253</v>
      </c>
      <c r="I13" s="43">
        <f>'BAR BB| Open rates'!E13*0.9*0.9</f>
        <v>31752</v>
      </c>
      <c r="J13" s="43">
        <f>'BAR BB| Open rates'!F13*0.9*0.9</f>
        <v>25272</v>
      </c>
      <c r="K13" s="43">
        <f>'BAR BB| Open rates'!G13*0.9*0.9</f>
        <v>22842</v>
      </c>
      <c r="L13" s="43">
        <f>'BAR BB| Open rates'!H13*0.9*0.9</f>
        <v>25272</v>
      </c>
      <c r="M13" s="43">
        <f>'BAR BB| Open rates'!I13*0.9*0.9</f>
        <v>22842</v>
      </c>
      <c r="N13" s="43">
        <f>'BAR BB| Open rates'!J13*0.9*0.9</f>
        <v>19683</v>
      </c>
      <c r="O13" s="43">
        <f>'BAR BB| Open rates'!K13*0.9*0.9</f>
        <v>19683</v>
      </c>
      <c r="P13" s="43">
        <f>'BAR BB| Open rates'!L13*0.9*0.9</f>
        <v>19683</v>
      </c>
      <c r="Q13" s="43">
        <f>'BAR BB| Open rates'!M13*0.9*0.9</f>
        <v>22842</v>
      </c>
      <c r="R13" s="43">
        <f>'BAR BB| Open rates'!N13*0.9*0.9</f>
        <v>21060</v>
      </c>
      <c r="S13" s="43">
        <f>'BAR BB| Open rates'!O13*0.9*0.9</f>
        <v>22842</v>
      </c>
      <c r="T13" s="43">
        <f>'BAR BB| Open rates'!P13*0.9*0.9</f>
        <v>22842</v>
      </c>
      <c r="U13" s="43">
        <f>'BAR BB| Open rates'!Q13*0.9*0.9</f>
        <v>24462</v>
      </c>
      <c r="V13" s="43">
        <f>'BAR BB| Open rates'!R13*0.9*0.9</f>
        <v>22842</v>
      </c>
      <c r="W13" s="43">
        <f>'BAR BB| Open rates'!S13*0.9*0.9</f>
        <v>24462</v>
      </c>
      <c r="X13" s="43">
        <f>'BAR BB| Open rates'!T13*0.9*0.9</f>
        <v>22842</v>
      </c>
      <c r="Y13" s="43">
        <f>'BAR BB| Open rates'!U13*0.9*0.9</f>
        <v>21060</v>
      </c>
      <c r="Z13" s="43">
        <f>'BAR BB| Open rates'!V13*0.9*0.9</f>
        <v>40581</v>
      </c>
      <c r="AA13" s="43">
        <f>'BAR BB| Open rates'!W13*0.9*0.9</f>
        <v>46251</v>
      </c>
      <c r="AB13" s="43">
        <f>'BAR BB| Open rates'!X13*0.9*0.9</f>
        <v>40581</v>
      </c>
      <c r="AC13" s="43">
        <f>'BAR BB| Open rates'!Y13*0.9*0.9</f>
        <v>21060</v>
      </c>
      <c r="AD13" s="43">
        <f>'BAR BB| Open rates'!Z13*0.9*0.9</f>
        <v>21060</v>
      </c>
      <c r="AE13" s="43">
        <f>'BAR BB| Open rates'!AA13*0.9*0.9</f>
        <v>30132</v>
      </c>
      <c r="AF13" s="43">
        <f>'BAR BB| Open rates'!AB13*0.9*0.9</f>
        <v>33372</v>
      </c>
      <c r="AG13" s="43">
        <f>'BAR BB| Open rates'!AC13*0.9*0.9</f>
        <v>30132</v>
      </c>
      <c r="AH13" s="43">
        <f>'BAR BB| Open rates'!AD13*0.9*0.9</f>
        <v>33372</v>
      </c>
      <c r="AI13" s="43">
        <f>'BAR BB| Open rates'!AE13*0.9*0.9</f>
        <v>30132</v>
      </c>
      <c r="AJ13" s="43">
        <f>'BAR BB| Open rates'!AF13*0.9*0.9</f>
        <v>33372</v>
      </c>
      <c r="AK13" s="43">
        <f>'BAR BB| Open rates'!AG13*0.9*0.9</f>
        <v>30132</v>
      </c>
      <c r="AL13" s="43">
        <f>'BAR BB| Open rates'!AH13*0.9*0.9</f>
        <v>33372</v>
      </c>
      <c r="AM13" s="43">
        <f>'BAR BB| Open rates'!AI13*0.9*0.9</f>
        <v>30132</v>
      </c>
      <c r="AN13" s="43">
        <f>'BAR BB| Open rates'!AJ13*0.9*0.9</f>
        <v>31752</v>
      </c>
      <c r="AO13" s="43">
        <f>'BAR BB| Open rates'!AK13*0.9*0.9</f>
        <v>31752</v>
      </c>
      <c r="AP13" s="43">
        <f>'BAR BB| Open rates'!AL13*0.9*0.9</f>
        <v>28512</v>
      </c>
      <c r="AQ13" s="43">
        <f>'BAR BB| Open rates'!AM13*0.9*0.9</f>
        <v>31752</v>
      </c>
      <c r="AR13" s="43">
        <f>'BAR BB| Open rates'!AN13*0.9*0.9</f>
        <v>28512</v>
      </c>
      <c r="AS13" s="43">
        <f>'BAR BB| Open rates'!AO13*0.9*0.9</f>
        <v>31752</v>
      </c>
      <c r="AT13" s="43">
        <f>'BAR BB| Open rates'!AP13*0.9*0.9</f>
        <v>28512</v>
      </c>
      <c r="AU13" s="43">
        <f>'BAR BB| Open rates'!AQ13*0.9*0.9</f>
        <v>22842</v>
      </c>
      <c r="AV13" s="43">
        <f>'BAR BB| Open rates'!AR13*0.9*0.9</f>
        <v>24462</v>
      </c>
      <c r="AW13" s="43">
        <f>'BAR BB| Open rates'!AS13*0.9*0.9</f>
        <v>22842</v>
      </c>
      <c r="AX13" s="43">
        <f>'BAR BB| Open rates'!AT13*0.9*0.9</f>
        <v>24462</v>
      </c>
      <c r="AY13" s="43">
        <f>'BAR BB| Open rates'!AU13*0.9*0.9</f>
        <v>22842</v>
      </c>
      <c r="AZ13" s="43">
        <f>'BAR BB| Open rates'!AV13*0.9*0.9</f>
        <v>24462</v>
      </c>
      <c r="BA13" s="43">
        <f>'BAR BB| Open rates'!AW13*0.9*0.9</f>
        <v>22842</v>
      </c>
      <c r="BB13" s="43">
        <f>'BAR BB| Open rates'!AX13*0.9*0.9</f>
        <v>24462</v>
      </c>
      <c r="BC13" s="43">
        <f>'BAR BB| Open rates'!AY13*0.9*0.9</f>
        <v>22842</v>
      </c>
    </row>
    <row r="14" spans="1:55"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row>
    <row r="15" spans="1:55" s="36" customFormat="1" ht="12" customHeight="1" x14ac:dyDescent="0.2">
      <c r="A15" s="237">
        <v>1</v>
      </c>
      <c r="B15" s="43" t="e">
        <f>'BAR BB| Open rates'!#REF!*0.9*0.9</f>
        <v>#REF!</v>
      </c>
      <c r="C15" s="43" t="e">
        <f>'BAR BB| Open rates'!#REF!*0.9*0.9</f>
        <v>#REF!</v>
      </c>
      <c r="D15" s="43" t="e">
        <f>'BAR BB| Open rates'!#REF!*0.9*0.9</f>
        <v>#REF!</v>
      </c>
      <c r="E15" s="43" t="e">
        <f>'BAR BB| Open rates'!#REF!*0.9*0.9</f>
        <v>#REF!</v>
      </c>
      <c r="F15" s="43">
        <f>'BAR BB| Open rates'!B15*0.9*0.9</f>
        <v>20898</v>
      </c>
      <c r="G15" s="43">
        <f>'BAR BB| Open rates'!C15*0.9*0.9</f>
        <v>20898</v>
      </c>
      <c r="H15" s="43">
        <f>'BAR BB| Open rates'!D15*0.9*0.9</f>
        <v>20898</v>
      </c>
      <c r="I15" s="43">
        <f>'BAR BB| Open rates'!E15*0.9*0.9</f>
        <v>35397</v>
      </c>
      <c r="J15" s="43">
        <f>'BAR BB| Open rates'!F15*0.9*0.9</f>
        <v>28917</v>
      </c>
      <c r="K15" s="43">
        <f>'BAR BB| Open rates'!G15*0.9*0.9</f>
        <v>26487</v>
      </c>
      <c r="L15" s="43">
        <f>'BAR BB| Open rates'!H15*0.9*0.9</f>
        <v>28917</v>
      </c>
      <c r="M15" s="43">
        <f>'BAR BB| Open rates'!I15*0.9*0.9</f>
        <v>26487</v>
      </c>
      <c r="N15" s="43">
        <f>'BAR BB| Open rates'!J15*0.9*0.9</f>
        <v>23328</v>
      </c>
      <c r="O15" s="43">
        <f>'BAR BB| Open rates'!K15*0.9*0.9</f>
        <v>23328</v>
      </c>
      <c r="P15" s="43">
        <f>'BAR BB| Open rates'!L15*0.9*0.9</f>
        <v>23328</v>
      </c>
      <c r="Q15" s="43">
        <f>'BAR BB| Open rates'!M15*0.9*0.9</f>
        <v>26487</v>
      </c>
      <c r="R15" s="43">
        <f>'BAR BB| Open rates'!N15*0.9*0.9</f>
        <v>24705</v>
      </c>
      <c r="S15" s="43">
        <f>'BAR BB| Open rates'!O15*0.9*0.9</f>
        <v>26487</v>
      </c>
      <c r="T15" s="43">
        <f>'BAR BB| Open rates'!P15*0.9*0.9</f>
        <v>26487</v>
      </c>
      <c r="U15" s="43">
        <f>'BAR BB| Open rates'!Q15*0.9*0.9</f>
        <v>28107</v>
      </c>
      <c r="V15" s="43">
        <f>'BAR BB| Open rates'!R15*0.9*0.9</f>
        <v>26487</v>
      </c>
      <c r="W15" s="43">
        <f>'BAR BB| Open rates'!S15*0.9*0.9</f>
        <v>28107</v>
      </c>
      <c r="X15" s="43">
        <f>'BAR BB| Open rates'!T15*0.9*0.9</f>
        <v>26487</v>
      </c>
      <c r="Y15" s="43">
        <f>'BAR BB| Open rates'!U15*0.9*0.9</f>
        <v>24705</v>
      </c>
      <c r="Z15" s="43">
        <f>'BAR BB| Open rates'!V15*0.9*0.9</f>
        <v>44226</v>
      </c>
      <c r="AA15" s="43">
        <f>'BAR BB| Open rates'!W15*0.9*0.9</f>
        <v>49896</v>
      </c>
      <c r="AB15" s="43">
        <f>'BAR BB| Open rates'!X15*0.9*0.9</f>
        <v>44226</v>
      </c>
      <c r="AC15" s="43">
        <f>'BAR BB| Open rates'!Y15*0.9*0.9</f>
        <v>24705</v>
      </c>
      <c r="AD15" s="43">
        <f>'BAR BB| Open rates'!Z15*0.9*0.9</f>
        <v>24705</v>
      </c>
      <c r="AE15" s="43">
        <f>'BAR BB| Open rates'!AA15*0.9*0.9</f>
        <v>37017</v>
      </c>
      <c r="AF15" s="43">
        <f>'BAR BB| Open rates'!AB15*0.9*0.9</f>
        <v>40257</v>
      </c>
      <c r="AG15" s="43">
        <f>'BAR BB| Open rates'!AC15*0.9*0.9</f>
        <v>37017</v>
      </c>
      <c r="AH15" s="43">
        <f>'BAR BB| Open rates'!AD15*0.9*0.9</f>
        <v>40257</v>
      </c>
      <c r="AI15" s="43">
        <f>'BAR BB| Open rates'!AE15*0.9*0.9</f>
        <v>37017</v>
      </c>
      <c r="AJ15" s="43">
        <f>'BAR BB| Open rates'!AF15*0.9*0.9</f>
        <v>40257</v>
      </c>
      <c r="AK15" s="43">
        <f>'BAR BB| Open rates'!AG15*0.9*0.9</f>
        <v>37017</v>
      </c>
      <c r="AL15" s="43">
        <f>'BAR BB| Open rates'!AH15*0.9*0.9</f>
        <v>40257</v>
      </c>
      <c r="AM15" s="43">
        <f>'BAR BB| Open rates'!AI15*0.9*0.9</f>
        <v>37017</v>
      </c>
      <c r="AN15" s="43">
        <f>'BAR BB| Open rates'!AJ15*0.9*0.9</f>
        <v>38637</v>
      </c>
      <c r="AO15" s="43">
        <f>'BAR BB| Open rates'!AK15*0.9*0.9</f>
        <v>38637</v>
      </c>
      <c r="AP15" s="43">
        <f>'BAR BB| Open rates'!AL15*0.9*0.9</f>
        <v>35397</v>
      </c>
      <c r="AQ15" s="43">
        <f>'BAR BB| Open rates'!AM15*0.9*0.9</f>
        <v>38637</v>
      </c>
      <c r="AR15" s="43">
        <f>'BAR BB| Open rates'!AN15*0.9*0.9</f>
        <v>35397</v>
      </c>
      <c r="AS15" s="43">
        <f>'BAR BB| Open rates'!AO15*0.9*0.9</f>
        <v>38637</v>
      </c>
      <c r="AT15" s="43">
        <f>'BAR BB| Open rates'!AP15*0.9*0.9</f>
        <v>35397</v>
      </c>
      <c r="AU15" s="43">
        <f>'BAR BB| Open rates'!AQ15*0.9*0.9</f>
        <v>29727</v>
      </c>
      <c r="AV15" s="43">
        <f>'BAR BB| Open rates'!AR15*0.9*0.9</f>
        <v>31347</v>
      </c>
      <c r="AW15" s="43">
        <f>'BAR BB| Open rates'!AS15*0.9*0.9</f>
        <v>29727</v>
      </c>
      <c r="AX15" s="43">
        <f>'BAR BB| Open rates'!AT15*0.9*0.9</f>
        <v>31347</v>
      </c>
      <c r="AY15" s="43">
        <f>'BAR BB| Open rates'!AU15*0.9*0.9</f>
        <v>29727</v>
      </c>
      <c r="AZ15" s="43">
        <f>'BAR BB| Open rates'!AV15*0.9*0.9</f>
        <v>31347</v>
      </c>
      <c r="BA15" s="43">
        <f>'BAR BB| Open rates'!AW15*0.9*0.9</f>
        <v>29727</v>
      </c>
      <c r="BB15" s="43">
        <f>'BAR BB| Open rates'!AX15*0.9*0.9</f>
        <v>31347</v>
      </c>
      <c r="BC15" s="43">
        <f>'BAR BB| Open rates'!AY15*0.9*0.9</f>
        <v>29727</v>
      </c>
    </row>
    <row r="16" spans="1:55" s="36" customFormat="1" ht="12" customHeight="1" x14ac:dyDescent="0.2">
      <c r="A16" s="237">
        <v>2</v>
      </c>
      <c r="B16" s="43" t="e">
        <f>'BAR BB| Open rates'!#REF!*0.9*0.9</f>
        <v>#REF!</v>
      </c>
      <c r="C16" s="43" t="e">
        <f>'BAR BB| Open rates'!#REF!*0.9*0.9</f>
        <v>#REF!</v>
      </c>
      <c r="D16" s="43" t="e">
        <f>'BAR BB| Open rates'!#REF!*0.9*0.9</f>
        <v>#REF!</v>
      </c>
      <c r="E16" s="43" t="e">
        <f>'BAR BB| Open rates'!#REF!*0.9*0.9</f>
        <v>#REF!</v>
      </c>
      <c r="F16" s="43">
        <f>'BAR BB| Open rates'!B16*0.9*0.9</f>
        <v>22923</v>
      </c>
      <c r="G16" s="43">
        <f>'BAR BB| Open rates'!C16*0.9*0.9</f>
        <v>22923</v>
      </c>
      <c r="H16" s="43">
        <f>'BAR BB| Open rates'!D16*0.9*0.9</f>
        <v>22923</v>
      </c>
      <c r="I16" s="43">
        <f>'BAR BB| Open rates'!E16*0.9*0.9</f>
        <v>37422</v>
      </c>
      <c r="J16" s="43">
        <f>'BAR BB| Open rates'!F16*0.9*0.9</f>
        <v>30942</v>
      </c>
      <c r="K16" s="43">
        <f>'BAR BB| Open rates'!G16*0.9*0.9</f>
        <v>28512</v>
      </c>
      <c r="L16" s="43">
        <f>'BAR BB| Open rates'!H16*0.9*0.9</f>
        <v>30942</v>
      </c>
      <c r="M16" s="43">
        <f>'BAR BB| Open rates'!I16*0.9*0.9</f>
        <v>28512</v>
      </c>
      <c r="N16" s="43">
        <f>'BAR BB| Open rates'!J16*0.9*0.9</f>
        <v>25353</v>
      </c>
      <c r="O16" s="43">
        <f>'BAR BB| Open rates'!K16*0.9*0.9</f>
        <v>25353</v>
      </c>
      <c r="P16" s="43">
        <f>'BAR BB| Open rates'!L16*0.9*0.9</f>
        <v>25353</v>
      </c>
      <c r="Q16" s="43">
        <f>'BAR BB| Open rates'!M16*0.9*0.9</f>
        <v>28512</v>
      </c>
      <c r="R16" s="43">
        <f>'BAR BB| Open rates'!N16*0.9*0.9</f>
        <v>26730</v>
      </c>
      <c r="S16" s="43">
        <f>'BAR BB| Open rates'!O16*0.9*0.9</f>
        <v>28512</v>
      </c>
      <c r="T16" s="43">
        <f>'BAR BB| Open rates'!P16*0.9*0.9</f>
        <v>28512</v>
      </c>
      <c r="U16" s="43">
        <f>'BAR BB| Open rates'!Q16*0.9*0.9</f>
        <v>30132</v>
      </c>
      <c r="V16" s="43">
        <f>'BAR BB| Open rates'!R16*0.9*0.9</f>
        <v>28512</v>
      </c>
      <c r="W16" s="43">
        <f>'BAR BB| Open rates'!S16*0.9*0.9</f>
        <v>30132</v>
      </c>
      <c r="X16" s="43">
        <f>'BAR BB| Open rates'!T16*0.9*0.9</f>
        <v>28512</v>
      </c>
      <c r="Y16" s="43">
        <f>'BAR BB| Open rates'!U16*0.9*0.9</f>
        <v>26730</v>
      </c>
      <c r="Z16" s="43">
        <f>'BAR BB| Open rates'!V16*0.9*0.9</f>
        <v>46251</v>
      </c>
      <c r="AA16" s="43">
        <f>'BAR BB| Open rates'!W16*0.9*0.9</f>
        <v>51921</v>
      </c>
      <c r="AB16" s="43">
        <f>'BAR BB| Open rates'!X16*0.9*0.9</f>
        <v>46251</v>
      </c>
      <c r="AC16" s="43">
        <f>'BAR BB| Open rates'!Y16*0.9*0.9</f>
        <v>26730</v>
      </c>
      <c r="AD16" s="43">
        <f>'BAR BB| Open rates'!Z16*0.9*0.9</f>
        <v>26730</v>
      </c>
      <c r="AE16" s="43">
        <f>'BAR BB| Open rates'!AA16*0.9*0.9</f>
        <v>39042</v>
      </c>
      <c r="AF16" s="43">
        <f>'BAR BB| Open rates'!AB16*0.9*0.9</f>
        <v>42282</v>
      </c>
      <c r="AG16" s="43">
        <f>'BAR BB| Open rates'!AC16*0.9*0.9</f>
        <v>39042</v>
      </c>
      <c r="AH16" s="43">
        <f>'BAR BB| Open rates'!AD16*0.9*0.9</f>
        <v>42282</v>
      </c>
      <c r="AI16" s="43">
        <f>'BAR BB| Open rates'!AE16*0.9*0.9</f>
        <v>39042</v>
      </c>
      <c r="AJ16" s="43">
        <f>'BAR BB| Open rates'!AF16*0.9*0.9</f>
        <v>42282</v>
      </c>
      <c r="AK16" s="43">
        <f>'BAR BB| Open rates'!AG16*0.9*0.9</f>
        <v>39042</v>
      </c>
      <c r="AL16" s="43">
        <f>'BAR BB| Open rates'!AH16*0.9*0.9</f>
        <v>42282</v>
      </c>
      <c r="AM16" s="43">
        <f>'BAR BB| Open rates'!AI16*0.9*0.9</f>
        <v>39042</v>
      </c>
      <c r="AN16" s="43">
        <f>'BAR BB| Open rates'!AJ16*0.9*0.9</f>
        <v>40662</v>
      </c>
      <c r="AO16" s="43">
        <f>'BAR BB| Open rates'!AK16*0.9*0.9</f>
        <v>40662</v>
      </c>
      <c r="AP16" s="43">
        <f>'BAR BB| Open rates'!AL16*0.9*0.9</f>
        <v>37422</v>
      </c>
      <c r="AQ16" s="43">
        <f>'BAR BB| Open rates'!AM16*0.9*0.9</f>
        <v>40662</v>
      </c>
      <c r="AR16" s="43">
        <f>'BAR BB| Open rates'!AN16*0.9*0.9</f>
        <v>37422</v>
      </c>
      <c r="AS16" s="43">
        <f>'BAR BB| Open rates'!AO16*0.9*0.9</f>
        <v>40662</v>
      </c>
      <c r="AT16" s="43">
        <f>'BAR BB| Open rates'!AP16*0.9*0.9</f>
        <v>37422</v>
      </c>
      <c r="AU16" s="43">
        <f>'BAR BB| Open rates'!AQ16*0.9*0.9</f>
        <v>31752</v>
      </c>
      <c r="AV16" s="43">
        <f>'BAR BB| Open rates'!AR16*0.9*0.9</f>
        <v>33372</v>
      </c>
      <c r="AW16" s="43">
        <f>'BAR BB| Open rates'!AS16*0.9*0.9</f>
        <v>31752</v>
      </c>
      <c r="AX16" s="43">
        <f>'BAR BB| Open rates'!AT16*0.9*0.9</f>
        <v>33372</v>
      </c>
      <c r="AY16" s="43">
        <f>'BAR BB| Open rates'!AU16*0.9*0.9</f>
        <v>31752</v>
      </c>
      <c r="AZ16" s="43">
        <f>'BAR BB| Open rates'!AV16*0.9*0.9</f>
        <v>33372</v>
      </c>
      <c r="BA16" s="43">
        <f>'BAR BB| Open rates'!AW16*0.9*0.9</f>
        <v>31752</v>
      </c>
      <c r="BB16" s="43">
        <f>'BAR BB| Open rates'!AX16*0.9*0.9</f>
        <v>33372</v>
      </c>
      <c r="BC16" s="43">
        <f>'BAR BB| Open rates'!AY16*0.9*0.9</f>
        <v>31752</v>
      </c>
    </row>
    <row r="17" spans="1:55"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row>
    <row r="18" spans="1:55" s="36" customFormat="1" ht="12" customHeight="1" x14ac:dyDescent="0.2">
      <c r="A18" s="237">
        <v>1</v>
      </c>
      <c r="B18" s="43" t="e">
        <f>'BAR BB| Open rates'!#REF!*0.9*0.9</f>
        <v>#REF!</v>
      </c>
      <c r="C18" s="43" t="e">
        <f>'BAR BB| Open rates'!#REF!*0.9*0.9</f>
        <v>#REF!</v>
      </c>
      <c r="D18" s="43" t="e">
        <f>'BAR BB| Open rates'!#REF!*0.9*0.9</f>
        <v>#REF!</v>
      </c>
      <c r="E18" s="43" t="e">
        <f>'BAR BB| Open rates'!#REF!*0.9*0.9</f>
        <v>#REF!</v>
      </c>
      <c r="F18" s="43">
        <f>'BAR BB| Open rates'!B18*0.9*0.9</f>
        <v>17739</v>
      </c>
      <c r="G18" s="43">
        <f>'BAR BB| Open rates'!C18*0.9*0.9</f>
        <v>17739</v>
      </c>
      <c r="H18" s="43">
        <f>'BAR BB| Open rates'!D18*0.9*0.9</f>
        <v>17739</v>
      </c>
      <c r="I18" s="43">
        <f>'BAR BB| Open rates'!E18*0.9*0.9</f>
        <v>32238</v>
      </c>
      <c r="J18" s="43">
        <f>'BAR BB| Open rates'!F18*0.9*0.9</f>
        <v>25758</v>
      </c>
      <c r="K18" s="43">
        <f>'BAR BB| Open rates'!G18*0.9*0.9</f>
        <v>23328</v>
      </c>
      <c r="L18" s="43">
        <f>'BAR BB| Open rates'!H18*0.9*0.9</f>
        <v>25758</v>
      </c>
      <c r="M18" s="43">
        <f>'BAR BB| Open rates'!I18*0.9*0.9</f>
        <v>23328</v>
      </c>
      <c r="N18" s="43">
        <f>'BAR BB| Open rates'!J18*0.9*0.9</f>
        <v>20169</v>
      </c>
      <c r="O18" s="43">
        <f>'BAR BB| Open rates'!K18*0.9*0.9</f>
        <v>20169</v>
      </c>
      <c r="P18" s="43">
        <f>'BAR BB| Open rates'!L18*0.9*0.9</f>
        <v>20169</v>
      </c>
      <c r="Q18" s="43">
        <f>'BAR BB| Open rates'!M18*0.9*0.9</f>
        <v>23328</v>
      </c>
      <c r="R18" s="43">
        <f>'BAR BB| Open rates'!N18*0.9*0.9</f>
        <v>21546</v>
      </c>
      <c r="S18" s="43">
        <f>'BAR BB| Open rates'!O18*0.9*0.9</f>
        <v>23328</v>
      </c>
      <c r="T18" s="43">
        <f>'BAR BB| Open rates'!P18*0.9*0.9</f>
        <v>23328</v>
      </c>
      <c r="U18" s="43">
        <f>'BAR BB| Open rates'!Q18*0.9*0.9</f>
        <v>24948</v>
      </c>
      <c r="V18" s="43">
        <f>'BAR BB| Open rates'!R18*0.9*0.9</f>
        <v>23328</v>
      </c>
      <c r="W18" s="43">
        <f>'BAR BB| Open rates'!S18*0.9*0.9</f>
        <v>24948</v>
      </c>
      <c r="X18" s="43">
        <f>'BAR BB| Open rates'!T18*0.9*0.9</f>
        <v>23328</v>
      </c>
      <c r="Y18" s="43">
        <f>'BAR BB| Open rates'!U18*0.9*0.9</f>
        <v>21546</v>
      </c>
      <c r="Z18" s="43">
        <f>'BAR BB| Open rates'!V18*0.9*0.9</f>
        <v>41067</v>
      </c>
      <c r="AA18" s="43">
        <f>'BAR BB| Open rates'!W18*0.9*0.9</f>
        <v>46737</v>
      </c>
      <c r="AB18" s="43">
        <f>'BAR BB| Open rates'!X18*0.9*0.9</f>
        <v>41067</v>
      </c>
      <c r="AC18" s="43">
        <f>'BAR BB| Open rates'!Y18*0.9*0.9</f>
        <v>21546</v>
      </c>
      <c r="AD18" s="43">
        <f>'BAR BB| Open rates'!Z18*0.9*0.9</f>
        <v>21546</v>
      </c>
      <c r="AE18" s="43">
        <f>'BAR BB| Open rates'!AA18*0.9*0.9</f>
        <v>35397</v>
      </c>
      <c r="AF18" s="43">
        <f>'BAR BB| Open rates'!AB18*0.9*0.9</f>
        <v>38637</v>
      </c>
      <c r="AG18" s="43">
        <f>'BAR BB| Open rates'!AC18*0.9*0.9</f>
        <v>35397</v>
      </c>
      <c r="AH18" s="43">
        <f>'BAR BB| Open rates'!AD18*0.9*0.9</f>
        <v>38637</v>
      </c>
      <c r="AI18" s="43">
        <f>'BAR BB| Open rates'!AE18*0.9*0.9</f>
        <v>35397</v>
      </c>
      <c r="AJ18" s="43">
        <f>'BAR BB| Open rates'!AF18*0.9*0.9</f>
        <v>38637</v>
      </c>
      <c r="AK18" s="43">
        <f>'BAR BB| Open rates'!AG18*0.9*0.9</f>
        <v>35397</v>
      </c>
      <c r="AL18" s="43">
        <f>'BAR BB| Open rates'!AH18*0.9*0.9</f>
        <v>38637</v>
      </c>
      <c r="AM18" s="43">
        <f>'BAR BB| Open rates'!AI18*0.9*0.9</f>
        <v>35397</v>
      </c>
      <c r="AN18" s="43">
        <f>'BAR BB| Open rates'!AJ18*0.9*0.9</f>
        <v>37017</v>
      </c>
      <c r="AO18" s="43">
        <f>'BAR BB| Open rates'!AK18*0.9*0.9</f>
        <v>37017</v>
      </c>
      <c r="AP18" s="43">
        <f>'BAR BB| Open rates'!AL18*0.9*0.9</f>
        <v>33777</v>
      </c>
      <c r="AQ18" s="43">
        <f>'BAR BB| Open rates'!AM18*0.9*0.9</f>
        <v>37017</v>
      </c>
      <c r="AR18" s="43">
        <f>'BAR BB| Open rates'!AN18*0.9*0.9</f>
        <v>33777</v>
      </c>
      <c r="AS18" s="43">
        <f>'BAR BB| Open rates'!AO18*0.9*0.9</f>
        <v>37017</v>
      </c>
      <c r="AT18" s="43">
        <f>'BAR BB| Open rates'!AP18*0.9*0.9</f>
        <v>33777</v>
      </c>
      <c r="AU18" s="43">
        <f>'BAR BB| Open rates'!AQ18*0.9*0.9</f>
        <v>28107</v>
      </c>
      <c r="AV18" s="43">
        <f>'BAR BB| Open rates'!AR18*0.9*0.9</f>
        <v>29727</v>
      </c>
      <c r="AW18" s="43">
        <f>'BAR BB| Open rates'!AS18*0.9*0.9</f>
        <v>28107</v>
      </c>
      <c r="AX18" s="43">
        <f>'BAR BB| Open rates'!AT18*0.9*0.9</f>
        <v>29727</v>
      </c>
      <c r="AY18" s="43">
        <f>'BAR BB| Open rates'!AU18*0.9*0.9</f>
        <v>28107</v>
      </c>
      <c r="AZ18" s="43">
        <f>'BAR BB| Open rates'!AV18*0.9*0.9</f>
        <v>29727</v>
      </c>
      <c r="BA18" s="43">
        <f>'BAR BB| Open rates'!AW18*0.9*0.9</f>
        <v>28107</v>
      </c>
      <c r="BB18" s="43">
        <f>'BAR BB| Open rates'!AX18*0.9*0.9</f>
        <v>29727</v>
      </c>
      <c r="BC18" s="43">
        <f>'BAR BB| Open rates'!AY18*0.9*0.9</f>
        <v>28107</v>
      </c>
    </row>
    <row r="19" spans="1:55" s="36" customFormat="1" ht="12" customHeight="1" x14ac:dyDescent="0.2">
      <c r="A19" s="237">
        <v>2</v>
      </c>
      <c r="B19" s="43" t="e">
        <f>'BAR BB| Open rates'!#REF!*0.9*0.9</f>
        <v>#REF!</v>
      </c>
      <c r="C19" s="43" t="e">
        <f>'BAR BB| Open rates'!#REF!*0.9*0.9</f>
        <v>#REF!</v>
      </c>
      <c r="D19" s="43" t="e">
        <f>'BAR BB| Open rates'!#REF!*0.9*0.9</f>
        <v>#REF!</v>
      </c>
      <c r="E19" s="43" t="e">
        <f>'BAR BB| Open rates'!#REF!*0.9*0.9</f>
        <v>#REF!</v>
      </c>
      <c r="F19" s="43">
        <f>'BAR BB| Open rates'!B19*0.9*0.9</f>
        <v>19764</v>
      </c>
      <c r="G19" s="43">
        <f>'BAR BB| Open rates'!C19*0.9*0.9</f>
        <v>19764</v>
      </c>
      <c r="H19" s="43">
        <f>'BAR BB| Open rates'!D19*0.9*0.9</f>
        <v>19764</v>
      </c>
      <c r="I19" s="43">
        <f>'BAR BB| Open rates'!E19*0.9*0.9</f>
        <v>34263</v>
      </c>
      <c r="J19" s="43">
        <f>'BAR BB| Open rates'!F19*0.9*0.9</f>
        <v>27783</v>
      </c>
      <c r="K19" s="43">
        <f>'BAR BB| Open rates'!G19*0.9*0.9</f>
        <v>25353</v>
      </c>
      <c r="L19" s="43">
        <f>'BAR BB| Open rates'!H19*0.9*0.9</f>
        <v>27783</v>
      </c>
      <c r="M19" s="43">
        <f>'BAR BB| Open rates'!I19*0.9*0.9</f>
        <v>25353</v>
      </c>
      <c r="N19" s="43">
        <f>'BAR BB| Open rates'!J19*0.9*0.9</f>
        <v>22194</v>
      </c>
      <c r="O19" s="43">
        <f>'BAR BB| Open rates'!K19*0.9*0.9</f>
        <v>22194</v>
      </c>
      <c r="P19" s="43">
        <f>'BAR BB| Open rates'!L19*0.9*0.9</f>
        <v>22194</v>
      </c>
      <c r="Q19" s="43">
        <f>'BAR BB| Open rates'!M19*0.9*0.9</f>
        <v>25353</v>
      </c>
      <c r="R19" s="43">
        <f>'BAR BB| Open rates'!N19*0.9*0.9</f>
        <v>23571</v>
      </c>
      <c r="S19" s="43">
        <f>'BAR BB| Open rates'!O19*0.9*0.9</f>
        <v>25353</v>
      </c>
      <c r="T19" s="43">
        <f>'BAR BB| Open rates'!P19*0.9*0.9</f>
        <v>25353</v>
      </c>
      <c r="U19" s="43">
        <f>'BAR BB| Open rates'!Q19*0.9*0.9</f>
        <v>26973</v>
      </c>
      <c r="V19" s="43">
        <f>'BAR BB| Open rates'!R19*0.9*0.9</f>
        <v>25353</v>
      </c>
      <c r="W19" s="43">
        <f>'BAR BB| Open rates'!S19*0.9*0.9</f>
        <v>26973</v>
      </c>
      <c r="X19" s="43">
        <f>'BAR BB| Open rates'!T19*0.9*0.9</f>
        <v>25353</v>
      </c>
      <c r="Y19" s="43">
        <f>'BAR BB| Open rates'!U19*0.9*0.9</f>
        <v>23571</v>
      </c>
      <c r="Z19" s="43">
        <f>'BAR BB| Open rates'!V19*0.9*0.9</f>
        <v>43092</v>
      </c>
      <c r="AA19" s="43">
        <f>'BAR BB| Open rates'!W19*0.9*0.9</f>
        <v>48762</v>
      </c>
      <c r="AB19" s="43">
        <f>'BAR BB| Open rates'!X19*0.9*0.9</f>
        <v>43092</v>
      </c>
      <c r="AC19" s="43">
        <f>'BAR BB| Open rates'!Y19*0.9*0.9</f>
        <v>23571</v>
      </c>
      <c r="AD19" s="43">
        <f>'BAR BB| Open rates'!Z19*0.9*0.9</f>
        <v>23571</v>
      </c>
      <c r="AE19" s="43">
        <f>'BAR BB| Open rates'!AA19*0.9*0.9</f>
        <v>37422</v>
      </c>
      <c r="AF19" s="43">
        <f>'BAR BB| Open rates'!AB19*0.9*0.9</f>
        <v>40662</v>
      </c>
      <c r="AG19" s="43">
        <f>'BAR BB| Open rates'!AC19*0.9*0.9</f>
        <v>37422</v>
      </c>
      <c r="AH19" s="43">
        <f>'BAR BB| Open rates'!AD19*0.9*0.9</f>
        <v>40662</v>
      </c>
      <c r="AI19" s="43">
        <f>'BAR BB| Open rates'!AE19*0.9*0.9</f>
        <v>37422</v>
      </c>
      <c r="AJ19" s="43">
        <f>'BAR BB| Open rates'!AF19*0.9*0.9</f>
        <v>40662</v>
      </c>
      <c r="AK19" s="43">
        <f>'BAR BB| Open rates'!AG19*0.9*0.9</f>
        <v>37422</v>
      </c>
      <c r="AL19" s="43">
        <f>'BAR BB| Open rates'!AH19*0.9*0.9</f>
        <v>40662</v>
      </c>
      <c r="AM19" s="43">
        <f>'BAR BB| Open rates'!AI19*0.9*0.9</f>
        <v>37422</v>
      </c>
      <c r="AN19" s="43">
        <f>'BAR BB| Open rates'!AJ19*0.9*0.9</f>
        <v>39042</v>
      </c>
      <c r="AO19" s="43">
        <f>'BAR BB| Open rates'!AK19*0.9*0.9</f>
        <v>39042</v>
      </c>
      <c r="AP19" s="43">
        <f>'BAR BB| Open rates'!AL19*0.9*0.9</f>
        <v>35802</v>
      </c>
      <c r="AQ19" s="43">
        <f>'BAR BB| Open rates'!AM19*0.9*0.9</f>
        <v>39042</v>
      </c>
      <c r="AR19" s="43">
        <f>'BAR BB| Open rates'!AN19*0.9*0.9</f>
        <v>35802</v>
      </c>
      <c r="AS19" s="43">
        <f>'BAR BB| Open rates'!AO19*0.9*0.9</f>
        <v>39042</v>
      </c>
      <c r="AT19" s="43">
        <f>'BAR BB| Open rates'!AP19*0.9*0.9</f>
        <v>35802</v>
      </c>
      <c r="AU19" s="43">
        <f>'BAR BB| Open rates'!AQ19*0.9*0.9</f>
        <v>30132</v>
      </c>
      <c r="AV19" s="43">
        <f>'BAR BB| Open rates'!AR19*0.9*0.9</f>
        <v>31752</v>
      </c>
      <c r="AW19" s="43">
        <f>'BAR BB| Open rates'!AS19*0.9*0.9</f>
        <v>30132</v>
      </c>
      <c r="AX19" s="43">
        <f>'BAR BB| Open rates'!AT19*0.9*0.9</f>
        <v>31752</v>
      </c>
      <c r="AY19" s="43">
        <f>'BAR BB| Open rates'!AU19*0.9*0.9</f>
        <v>30132</v>
      </c>
      <c r="AZ19" s="43">
        <f>'BAR BB| Open rates'!AV19*0.9*0.9</f>
        <v>31752</v>
      </c>
      <c r="BA19" s="43">
        <f>'BAR BB| Open rates'!AW19*0.9*0.9</f>
        <v>30132</v>
      </c>
      <c r="BB19" s="43">
        <f>'BAR BB| Open rates'!AX19*0.9*0.9</f>
        <v>31752</v>
      </c>
      <c r="BC19" s="43">
        <f>'BAR BB| Open rates'!AY19*0.9*0.9</f>
        <v>30132</v>
      </c>
    </row>
    <row r="20" spans="1:55"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row>
    <row r="21" spans="1:55" s="36" customFormat="1" ht="12" customHeight="1" x14ac:dyDescent="0.2">
      <c r="A21" s="237">
        <v>1</v>
      </c>
      <c r="B21" s="43" t="e">
        <f>'BAR BB| Open rates'!#REF!*0.9*0.9</f>
        <v>#REF!</v>
      </c>
      <c r="C21" s="43" t="e">
        <f>'BAR BB| Open rates'!#REF!*0.9*0.9</f>
        <v>#REF!</v>
      </c>
      <c r="D21" s="43" t="e">
        <f>'BAR BB| Open rates'!#REF!*0.9*0.9</f>
        <v>#REF!</v>
      </c>
      <c r="E21" s="43" t="e">
        <f>'BAR BB| Open rates'!#REF!*0.9*0.9</f>
        <v>#REF!</v>
      </c>
      <c r="F21" s="43">
        <f>'BAR BB| Open rates'!B21*0.9*0.9</f>
        <v>20898</v>
      </c>
      <c r="G21" s="43">
        <f>'BAR BB| Open rates'!C21*0.9*0.9</f>
        <v>20898</v>
      </c>
      <c r="H21" s="43">
        <f>'BAR BB| Open rates'!D21*0.9*0.9</f>
        <v>20898</v>
      </c>
      <c r="I21" s="43">
        <f>'BAR BB| Open rates'!E21*0.9*0.9</f>
        <v>35397</v>
      </c>
      <c r="J21" s="43">
        <f>'BAR BB| Open rates'!F21*0.9*0.9</f>
        <v>28917</v>
      </c>
      <c r="K21" s="43">
        <f>'BAR BB| Open rates'!G21*0.9*0.9</f>
        <v>26487</v>
      </c>
      <c r="L21" s="43">
        <f>'BAR BB| Open rates'!H21*0.9*0.9</f>
        <v>28917</v>
      </c>
      <c r="M21" s="43">
        <f>'BAR BB| Open rates'!I21*0.9*0.9</f>
        <v>26487</v>
      </c>
      <c r="N21" s="43">
        <f>'BAR BB| Open rates'!J21*0.9*0.9</f>
        <v>23328</v>
      </c>
      <c r="O21" s="43">
        <f>'BAR BB| Open rates'!K21*0.9*0.9</f>
        <v>23328</v>
      </c>
      <c r="P21" s="43">
        <f>'BAR BB| Open rates'!L21*0.9*0.9</f>
        <v>23328</v>
      </c>
      <c r="Q21" s="43">
        <f>'BAR BB| Open rates'!M21*0.9*0.9</f>
        <v>26487</v>
      </c>
      <c r="R21" s="43">
        <f>'BAR BB| Open rates'!N21*0.9*0.9</f>
        <v>24705</v>
      </c>
      <c r="S21" s="43">
        <f>'BAR BB| Open rates'!O21*0.9*0.9</f>
        <v>26487</v>
      </c>
      <c r="T21" s="43">
        <f>'BAR BB| Open rates'!P21*0.9*0.9</f>
        <v>26487</v>
      </c>
      <c r="U21" s="43">
        <f>'BAR BB| Open rates'!Q21*0.9*0.9</f>
        <v>28107</v>
      </c>
      <c r="V21" s="43">
        <f>'BAR BB| Open rates'!R21*0.9*0.9</f>
        <v>26487</v>
      </c>
      <c r="W21" s="43">
        <f>'BAR BB| Open rates'!S21*0.9*0.9</f>
        <v>28107</v>
      </c>
      <c r="X21" s="43">
        <f>'BAR BB| Open rates'!T21*0.9*0.9</f>
        <v>26487</v>
      </c>
      <c r="Y21" s="43">
        <f>'BAR BB| Open rates'!U21*0.9*0.9</f>
        <v>24705</v>
      </c>
      <c r="Z21" s="43">
        <f>'BAR BB| Open rates'!V21*0.9*0.9</f>
        <v>44226</v>
      </c>
      <c r="AA21" s="43">
        <f>'BAR BB| Open rates'!W21*0.9*0.9</f>
        <v>49896</v>
      </c>
      <c r="AB21" s="43">
        <f>'BAR BB| Open rates'!X21*0.9*0.9</f>
        <v>44226</v>
      </c>
      <c r="AC21" s="43">
        <f>'BAR BB| Open rates'!Y21*0.9*0.9</f>
        <v>24705</v>
      </c>
      <c r="AD21" s="43">
        <f>'BAR BB| Open rates'!Z21*0.9*0.9</f>
        <v>24705</v>
      </c>
      <c r="AE21" s="43">
        <f>'BAR BB| Open rates'!AA21*0.9*0.9</f>
        <v>38637</v>
      </c>
      <c r="AF21" s="43">
        <f>'BAR BB| Open rates'!AB21*0.9*0.9</f>
        <v>41877</v>
      </c>
      <c r="AG21" s="43">
        <f>'BAR BB| Open rates'!AC21*0.9*0.9</f>
        <v>38637</v>
      </c>
      <c r="AH21" s="43">
        <f>'BAR BB| Open rates'!AD21*0.9*0.9</f>
        <v>41877</v>
      </c>
      <c r="AI21" s="43">
        <f>'BAR BB| Open rates'!AE21*0.9*0.9</f>
        <v>38637</v>
      </c>
      <c r="AJ21" s="43">
        <f>'BAR BB| Open rates'!AF21*0.9*0.9</f>
        <v>41877</v>
      </c>
      <c r="AK21" s="43">
        <f>'BAR BB| Open rates'!AG21*0.9*0.9</f>
        <v>38637</v>
      </c>
      <c r="AL21" s="43">
        <f>'BAR BB| Open rates'!AH21*0.9*0.9</f>
        <v>41877</v>
      </c>
      <c r="AM21" s="43">
        <f>'BAR BB| Open rates'!AI21*0.9*0.9</f>
        <v>38637</v>
      </c>
      <c r="AN21" s="43">
        <f>'BAR BB| Open rates'!AJ21*0.9*0.9</f>
        <v>40257</v>
      </c>
      <c r="AO21" s="43">
        <f>'BAR BB| Open rates'!AK21*0.9*0.9</f>
        <v>40257</v>
      </c>
      <c r="AP21" s="43">
        <f>'BAR BB| Open rates'!AL21*0.9*0.9</f>
        <v>37017</v>
      </c>
      <c r="AQ21" s="43">
        <f>'BAR BB| Open rates'!AM21*0.9*0.9</f>
        <v>40257</v>
      </c>
      <c r="AR21" s="43">
        <f>'BAR BB| Open rates'!AN21*0.9*0.9</f>
        <v>37017</v>
      </c>
      <c r="AS21" s="43">
        <f>'BAR BB| Open rates'!AO21*0.9*0.9</f>
        <v>40257</v>
      </c>
      <c r="AT21" s="43">
        <f>'BAR BB| Open rates'!AP21*0.9*0.9</f>
        <v>37017</v>
      </c>
      <c r="AU21" s="43">
        <f>'BAR BB| Open rates'!AQ21*0.9*0.9</f>
        <v>31347</v>
      </c>
      <c r="AV21" s="43">
        <f>'BAR BB| Open rates'!AR21*0.9*0.9</f>
        <v>32967</v>
      </c>
      <c r="AW21" s="43">
        <f>'BAR BB| Open rates'!AS21*0.9*0.9</f>
        <v>31347</v>
      </c>
      <c r="AX21" s="43">
        <f>'BAR BB| Open rates'!AT21*0.9*0.9</f>
        <v>32967</v>
      </c>
      <c r="AY21" s="43">
        <f>'BAR BB| Open rates'!AU21*0.9*0.9</f>
        <v>31347</v>
      </c>
      <c r="AZ21" s="43">
        <f>'BAR BB| Open rates'!AV21*0.9*0.9</f>
        <v>32967</v>
      </c>
      <c r="BA21" s="43">
        <f>'BAR BB| Open rates'!AW21*0.9*0.9</f>
        <v>31347</v>
      </c>
      <c r="BB21" s="43">
        <f>'BAR BB| Open rates'!AX21*0.9*0.9</f>
        <v>32967</v>
      </c>
      <c r="BC21" s="43">
        <f>'BAR BB| Open rates'!AY21*0.9*0.9</f>
        <v>31347</v>
      </c>
    </row>
    <row r="22" spans="1:55" s="36" customFormat="1" ht="12" customHeight="1" x14ac:dyDescent="0.2">
      <c r="A22" s="237">
        <v>2</v>
      </c>
      <c r="B22" s="43" t="e">
        <f>'BAR BB| Open rates'!#REF!*0.9*0.9</f>
        <v>#REF!</v>
      </c>
      <c r="C22" s="43" t="e">
        <f>'BAR BB| Open rates'!#REF!*0.9*0.9</f>
        <v>#REF!</v>
      </c>
      <c r="D22" s="43" t="e">
        <f>'BAR BB| Open rates'!#REF!*0.9*0.9</f>
        <v>#REF!</v>
      </c>
      <c r="E22" s="43" t="e">
        <f>'BAR BB| Open rates'!#REF!*0.9*0.9</f>
        <v>#REF!</v>
      </c>
      <c r="F22" s="43">
        <f>'BAR BB| Open rates'!B22*0.9*0.9</f>
        <v>22923</v>
      </c>
      <c r="G22" s="43">
        <f>'BAR BB| Open rates'!C22*0.9*0.9</f>
        <v>22923</v>
      </c>
      <c r="H22" s="43">
        <f>'BAR BB| Open rates'!D22*0.9*0.9</f>
        <v>22923</v>
      </c>
      <c r="I22" s="43">
        <f>'BAR BB| Open rates'!E22*0.9*0.9</f>
        <v>37422</v>
      </c>
      <c r="J22" s="43">
        <f>'BAR BB| Open rates'!F22*0.9*0.9</f>
        <v>30942</v>
      </c>
      <c r="K22" s="43">
        <f>'BAR BB| Open rates'!G22*0.9*0.9</f>
        <v>28512</v>
      </c>
      <c r="L22" s="43">
        <f>'BAR BB| Open rates'!H22*0.9*0.9</f>
        <v>30942</v>
      </c>
      <c r="M22" s="43">
        <f>'BAR BB| Open rates'!I22*0.9*0.9</f>
        <v>28512</v>
      </c>
      <c r="N22" s="43">
        <f>'BAR BB| Open rates'!J22*0.9*0.9</f>
        <v>25353</v>
      </c>
      <c r="O22" s="43">
        <f>'BAR BB| Open rates'!K22*0.9*0.9</f>
        <v>25353</v>
      </c>
      <c r="P22" s="43">
        <f>'BAR BB| Open rates'!L22*0.9*0.9</f>
        <v>25353</v>
      </c>
      <c r="Q22" s="43">
        <f>'BAR BB| Open rates'!M22*0.9*0.9</f>
        <v>28512</v>
      </c>
      <c r="R22" s="43">
        <f>'BAR BB| Open rates'!N22*0.9*0.9</f>
        <v>26730</v>
      </c>
      <c r="S22" s="43">
        <f>'BAR BB| Open rates'!O22*0.9*0.9</f>
        <v>28512</v>
      </c>
      <c r="T22" s="43">
        <f>'BAR BB| Open rates'!P22*0.9*0.9</f>
        <v>28512</v>
      </c>
      <c r="U22" s="43">
        <f>'BAR BB| Open rates'!Q22*0.9*0.9</f>
        <v>30132</v>
      </c>
      <c r="V22" s="43">
        <f>'BAR BB| Open rates'!R22*0.9*0.9</f>
        <v>28512</v>
      </c>
      <c r="W22" s="43">
        <f>'BAR BB| Open rates'!S22*0.9*0.9</f>
        <v>30132</v>
      </c>
      <c r="X22" s="43">
        <f>'BAR BB| Open rates'!T22*0.9*0.9</f>
        <v>28512</v>
      </c>
      <c r="Y22" s="43">
        <f>'BAR BB| Open rates'!U22*0.9*0.9</f>
        <v>26730</v>
      </c>
      <c r="Z22" s="43">
        <f>'BAR BB| Open rates'!V22*0.9*0.9</f>
        <v>46251</v>
      </c>
      <c r="AA22" s="43">
        <f>'BAR BB| Open rates'!W22*0.9*0.9</f>
        <v>51921</v>
      </c>
      <c r="AB22" s="43">
        <f>'BAR BB| Open rates'!X22*0.9*0.9</f>
        <v>46251</v>
      </c>
      <c r="AC22" s="43">
        <f>'BAR BB| Open rates'!Y22*0.9*0.9</f>
        <v>26730</v>
      </c>
      <c r="AD22" s="43">
        <f>'BAR BB| Open rates'!Z22*0.9*0.9</f>
        <v>26730</v>
      </c>
      <c r="AE22" s="43">
        <f>'BAR BB| Open rates'!AA22*0.9*0.9</f>
        <v>40662</v>
      </c>
      <c r="AF22" s="43">
        <f>'BAR BB| Open rates'!AB22*0.9*0.9</f>
        <v>43902</v>
      </c>
      <c r="AG22" s="43">
        <f>'BAR BB| Open rates'!AC22*0.9*0.9</f>
        <v>40662</v>
      </c>
      <c r="AH22" s="43">
        <f>'BAR BB| Open rates'!AD22*0.9*0.9</f>
        <v>43902</v>
      </c>
      <c r="AI22" s="43">
        <f>'BAR BB| Open rates'!AE22*0.9*0.9</f>
        <v>40662</v>
      </c>
      <c r="AJ22" s="43">
        <f>'BAR BB| Open rates'!AF22*0.9*0.9</f>
        <v>43902</v>
      </c>
      <c r="AK22" s="43">
        <f>'BAR BB| Open rates'!AG22*0.9*0.9</f>
        <v>40662</v>
      </c>
      <c r="AL22" s="43">
        <f>'BAR BB| Open rates'!AH22*0.9*0.9</f>
        <v>43902</v>
      </c>
      <c r="AM22" s="43">
        <f>'BAR BB| Open rates'!AI22*0.9*0.9</f>
        <v>40662</v>
      </c>
      <c r="AN22" s="43">
        <f>'BAR BB| Open rates'!AJ22*0.9*0.9</f>
        <v>42282</v>
      </c>
      <c r="AO22" s="43">
        <f>'BAR BB| Open rates'!AK22*0.9*0.9</f>
        <v>42282</v>
      </c>
      <c r="AP22" s="43">
        <f>'BAR BB| Open rates'!AL22*0.9*0.9</f>
        <v>39042</v>
      </c>
      <c r="AQ22" s="43">
        <f>'BAR BB| Open rates'!AM22*0.9*0.9</f>
        <v>42282</v>
      </c>
      <c r="AR22" s="43">
        <f>'BAR BB| Open rates'!AN22*0.9*0.9</f>
        <v>39042</v>
      </c>
      <c r="AS22" s="43">
        <f>'BAR BB| Open rates'!AO22*0.9*0.9</f>
        <v>42282</v>
      </c>
      <c r="AT22" s="43">
        <f>'BAR BB| Open rates'!AP22*0.9*0.9</f>
        <v>39042</v>
      </c>
      <c r="AU22" s="43">
        <f>'BAR BB| Open rates'!AQ22*0.9*0.9</f>
        <v>33372</v>
      </c>
      <c r="AV22" s="43">
        <f>'BAR BB| Open rates'!AR22*0.9*0.9</f>
        <v>34992</v>
      </c>
      <c r="AW22" s="43">
        <f>'BAR BB| Open rates'!AS22*0.9*0.9</f>
        <v>33372</v>
      </c>
      <c r="AX22" s="43">
        <f>'BAR BB| Open rates'!AT22*0.9*0.9</f>
        <v>34992</v>
      </c>
      <c r="AY22" s="43">
        <f>'BAR BB| Open rates'!AU22*0.9*0.9</f>
        <v>33372</v>
      </c>
      <c r="AZ22" s="43">
        <f>'BAR BB| Open rates'!AV22*0.9*0.9</f>
        <v>34992</v>
      </c>
      <c r="BA22" s="43">
        <f>'BAR BB| Open rates'!AW22*0.9*0.9</f>
        <v>33372</v>
      </c>
      <c r="BB22" s="43">
        <f>'BAR BB| Open rates'!AX22*0.9*0.9</f>
        <v>34992</v>
      </c>
      <c r="BC22" s="43">
        <f>'BAR BB| Open rates'!AY22*0.9*0.9</f>
        <v>33372</v>
      </c>
    </row>
    <row r="23" spans="1:55"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row>
    <row r="24" spans="1:55" s="36" customFormat="1" ht="12" customHeight="1" x14ac:dyDescent="0.2">
      <c r="A24" s="237">
        <v>1</v>
      </c>
      <c r="B24" s="43" t="e">
        <f>'BAR BB| Open rates'!#REF!*0.9*0.9</f>
        <v>#REF!</v>
      </c>
      <c r="C24" s="43" t="e">
        <f>'BAR BB| Open rates'!#REF!*0.9*0.9</f>
        <v>#REF!</v>
      </c>
      <c r="D24" s="43" t="e">
        <f>'BAR BB| Open rates'!#REF!*0.9*0.9</f>
        <v>#REF!</v>
      </c>
      <c r="E24" s="43" t="e">
        <f>'BAR BB| Open rates'!#REF!*0.9*0.9</f>
        <v>#REF!</v>
      </c>
      <c r="F24" s="43">
        <f>'BAR BB| Open rates'!B24*0.9*0.9</f>
        <v>29808</v>
      </c>
      <c r="G24" s="43">
        <f>'BAR BB| Open rates'!C24*0.9*0.9</f>
        <v>29808</v>
      </c>
      <c r="H24" s="43">
        <f>'BAR BB| Open rates'!D24*0.9*0.9</f>
        <v>29808</v>
      </c>
      <c r="I24" s="43">
        <f>'BAR BB| Open rates'!E24*0.9*0.9</f>
        <v>44307</v>
      </c>
      <c r="J24" s="43">
        <f>'BAR BB| Open rates'!F24*0.9*0.9</f>
        <v>37827</v>
      </c>
      <c r="K24" s="43">
        <f>'BAR BB| Open rates'!G24*0.9*0.9</f>
        <v>35397</v>
      </c>
      <c r="L24" s="43">
        <f>'BAR BB| Open rates'!H24*0.9*0.9</f>
        <v>37827</v>
      </c>
      <c r="M24" s="43">
        <f>'BAR BB| Open rates'!I24*0.9*0.9</f>
        <v>35397</v>
      </c>
      <c r="N24" s="43">
        <f>'BAR BB| Open rates'!J24*0.9*0.9</f>
        <v>32238</v>
      </c>
      <c r="O24" s="43">
        <f>'BAR BB| Open rates'!K24*0.9*0.9</f>
        <v>32238</v>
      </c>
      <c r="P24" s="43">
        <f>'BAR BB| Open rates'!L24*0.9*0.9</f>
        <v>32238</v>
      </c>
      <c r="Q24" s="43">
        <f>'BAR BB| Open rates'!M24*0.9*0.9</f>
        <v>35397</v>
      </c>
      <c r="R24" s="43">
        <f>'BAR BB| Open rates'!N24*0.9*0.9</f>
        <v>33615</v>
      </c>
      <c r="S24" s="43">
        <f>'BAR BB| Open rates'!O24*0.9*0.9</f>
        <v>35397</v>
      </c>
      <c r="T24" s="43">
        <f>'BAR BB| Open rates'!P24*0.9*0.9</f>
        <v>35397</v>
      </c>
      <c r="U24" s="43">
        <f>'BAR BB| Open rates'!Q24*0.9*0.9</f>
        <v>37017</v>
      </c>
      <c r="V24" s="43">
        <f>'BAR BB| Open rates'!R24*0.9*0.9</f>
        <v>35397</v>
      </c>
      <c r="W24" s="43">
        <f>'BAR BB| Open rates'!S24*0.9*0.9</f>
        <v>37017</v>
      </c>
      <c r="X24" s="43">
        <f>'BAR BB| Open rates'!T24*0.9*0.9</f>
        <v>35397</v>
      </c>
      <c r="Y24" s="43">
        <f>'BAR BB| Open rates'!U24*0.9*0.9</f>
        <v>33615</v>
      </c>
      <c r="Z24" s="43">
        <f>'BAR BB| Open rates'!V24*0.9*0.9</f>
        <v>53136</v>
      </c>
      <c r="AA24" s="43">
        <f>'BAR BB| Open rates'!W24*0.9*0.9</f>
        <v>58806</v>
      </c>
      <c r="AB24" s="43">
        <f>'BAR BB| Open rates'!X24*0.9*0.9</f>
        <v>53136</v>
      </c>
      <c r="AC24" s="43">
        <f>'BAR BB| Open rates'!Y24*0.9*0.9</f>
        <v>33615</v>
      </c>
      <c r="AD24" s="43">
        <f>'BAR BB| Open rates'!Z24*0.9*0.9</f>
        <v>33615</v>
      </c>
      <c r="AE24" s="43">
        <f>'BAR BB| Open rates'!AA24*0.9*0.9</f>
        <v>47547</v>
      </c>
      <c r="AF24" s="43">
        <f>'BAR BB| Open rates'!AB24*0.9*0.9</f>
        <v>50787</v>
      </c>
      <c r="AG24" s="43">
        <f>'BAR BB| Open rates'!AC24*0.9*0.9</f>
        <v>47547</v>
      </c>
      <c r="AH24" s="43">
        <f>'BAR BB| Open rates'!AD24*0.9*0.9</f>
        <v>50787</v>
      </c>
      <c r="AI24" s="43">
        <f>'BAR BB| Open rates'!AE24*0.9*0.9</f>
        <v>47547</v>
      </c>
      <c r="AJ24" s="43">
        <f>'BAR BB| Open rates'!AF24*0.9*0.9</f>
        <v>50787</v>
      </c>
      <c r="AK24" s="43">
        <f>'BAR BB| Open rates'!AG24*0.9*0.9</f>
        <v>47547</v>
      </c>
      <c r="AL24" s="43">
        <f>'BAR BB| Open rates'!AH24*0.9*0.9</f>
        <v>50787</v>
      </c>
      <c r="AM24" s="43">
        <f>'BAR BB| Open rates'!AI24*0.9*0.9</f>
        <v>47547</v>
      </c>
      <c r="AN24" s="43">
        <f>'BAR BB| Open rates'!AJ24*0.9*0.9</f>
        <v>49167</v>
      </c>
      <c r="AO24" s="43">
        <f>'BAR BB| Open rates'!AK24*0.9*0.9</f>
        <v>49167</v>
      </c>
      <c r="AP24" s="43">
        <f>'BAR BB| Open rates'!AL24*0.9*0.9</f>
        <v>45927</v>
      </c>
      <c r="AQ24" s="43">
        <f>'BAR BB| Open rates'!AM24*0.9*0.9</f>
        <v>49167</v>
      </c>
      <c r="AR24" s="43">
        <f>'BAR BB| Open rates'!AN24*0.9*0.9</f>
        <v>45927</v>
      </c>
      <c r="AS24" s="43">
        <f>'BAR BB| Open rates'!AO24*0.9*0.9</f>
        <v>49167</v>
      </c>
      <c r="AT24" s="43">
        <f>'BAR BB| Open rates'!AP24*0.9*0.9</f>
        <v>45927</v>
      </c>
      <c r="AU24" s="43">
        <f>'BAR BB| Open rates'!AQ24*0.9*0.9</f>
        <v>40257</v>
      </c>
      <c r="AV24" s="43">
        <f>'BAR BB| Open rates'!AR24*0.9*0.9</f>
        <v>41877</v>
      </c>
      <c r="AW24" s="43">
        <f>'BAR BB| Open rates'!AS24*0.9*0.9</f>
        <v>40257</v>
      </c>
      <c r="AX24" s="43">
        <f>'BAR BB| Open rates'!AT24*0.9*0.9</f>
        <v>41877</v>
      </c>
      <c r="AY24" s="43">
        <f>'BAR BB| Open rates'!AU24*0.9*0.9</f>
        <v>40257</v>
      </c>
      <c r="AZ24" s="43">
        <f>'BAR BB| Open rates'!AV24*0.9*0.9</f>
        <v>41877</v>
      </c>
      <c r="BA24" s="43">
        <f>'BAR BB| Open rates'!AW24*0.9*0.9</f>
        <v>40257</v>
      </c>
      <c r="BB24" s="43">
        <f>'BAR BB| Open rates'!AX24*0.9*0.9</f>
        <v>41877</v>
      </c>
      <c r="BC24" s="43">
        <f>'BAR BB| Open rates'!AY24*0.9*0.9</f>
        <v>40257</v>
      </c>
    </row>
    <row r="25" spans="1:55" s="36" customFormat="1" ht="12" customHeight="1" x14ac:dyDescent="0.2">
      <c r="A25" s="237">
        <v>2</v>
      </c>
      <c r="B25" s="43" t="e">
        <f>'BAR BB| Open rates'!#REF!*0.9*0.9</f>
        <v>#REF!</v>
      </c>
      <c r="C25" s="43" t="e">
        <f>'BAR BB| Open rates'!#REF!*0.9*0.9</f>
        <v>#REF!</v>
      </c>
      <c r="D25" s="43" t="e">
        <f>'BAR BB| Open rates'!#REF!*0.9*0.9</f>
        <v>#REF!</v>
      </c>
      <c r="E25" s="43" t="e">
        <f>'BAR BB| Open rates'!#REF!*0.9*0.9</f>
        <v>#REF!</v>
      </c>
      <c r="F25" s="43">
        <f>'BAR BB| Open rates'!B25*0.9*0.9</f>
        <v>31833</v>
      </c>
      <c r="G25" s="43">
        <f>'BAR BB| Open rates'!C25*0.9*0.9</f>
        <v>31833</v>
      </c>
      <c r="H25" s="43">
        <f>'BAR BB| Open rates'!D25*0.9*0.9</f>
        <v>31833</v>
      </c>
      <c r="I25" s="43">
        <f>'BAR BB| Open rates'!E25*0.9*0.9</f>
        <v>46332</v>
      </c>
      <c r="J25" s="43">
        <f>'BAR BB| Open rates'!F25*0.9*0.9</f>
        <v>39852</v>
      </c>
      <c r="K25" s="43">
        <f>'BAR BB| Open rates'!G25*0.9*0.9</f>
        <v>37422</v>
      </c>
      <c r="L25" s="43">
        <f>'BAR BB| Open rates'!H25*0.9*0.9</f>
        <v>39852</v>
      </c>
      <c r="M25" s="43">
        <f>'BAR BB| Open rates'!I25*0.9*0.9</f>
        <v>37422</v>
      </c>
      <c r="N25" s="43">
        <f>'BAR BB| Open rates'!J25*0.9*0.9</f>
        <v>34263</v>
      </c>
      <c r="O25" s="43">
        <f>'BAR BB| Open rates'!K25*0.9*0.9</f>
        <v>34263</v>
      </c>
      <c r="P25" s="43">
        <f>'BAR BB| Open rates'!L25*0.9*0.9</f>
        <v>34263</v>
      </c>
      <c r="Q25" s="43">
        <f>'BAR BB| Open rates'!M25*0.9*0.9</f>
        <v>37422</v>
      </c>
      <c r="R25" s="43">
        <f>'BAR BB| Open rates'!N25*0.9*0.9</f>
        <v>35640</v>
      </c>
      <c r="S25" s="43">
        <f>'BAR BB| Open rates'!O25*0.9*0.9</f>
        <v>37422</v>
      </c>
      <c r="T25" s="43">
        <f>'BAR BB| Open rates'!P25*0.9*0.9</f>
        <v>37422</v>
      </c>
      <c r="U25" s="43">
        <f>'BAR BB| Open rates'!Q25*0.9*0.9</f>
        <v>39042</v>
      </c>
      <c r="V25" s="43">
        <f>'BAR BB| Open rates'!R25*0.9*0.9</f>
        <v>37422</v>
      </c>
      <c r="W25" s="43">
        <f>'BAR BB| Open rates'!S25*0.9*0.9</f>
        <v>39042</v>
      </c>
      <c r="X25" s="43">
        <f>'BAR BB| Open rates'!T25*0.9*0.9</f>
        <v>37422</v>
      </c>
      <c r="Y25" s="43">
        <f>'BAR BB| Open rates'!U25*0.9*0.9</f>
        <v>35640</v>
      </c>
      <c r="Z25" s="43">
        <f>'BAR BB| Open rates'!V25*0.9*0.9</f>
        <v>55161</v>
      </c>
      <c r="AA25" s="43">
        <f>'BAR BB| Open rates'!W25*0.9*0.9</f>
        <v>60831</v>
      </c>
      <c r="AB25" s="43">
        <f>'BAR BB| Open rates'!X25*0.9*0.9</f>
        <v>55161</v>
      </c>
      <c r="AC25" s="43">
        <f>'BAR BB| Open rates'!Y25*0.9*0.9</f>
        <v>35640</v>
      </c>
      <c r="AD25" s="43">
        <f>'BAR BB| Open rates'!Z25*0.9*0.9</f>
        <v>35640</v>
      </c>
      <c r="AE25" s="43">
        <f>'BAR BB| Open rates'!AA25*0.9*0.9</f>
        <v>49572</v>
      </c>
      <c r="AF25" s="43">
        <f>'BAR BB| Open rates'!AB25*0.9*0.9</f>
        <v>52812</v>
      </c>
      <c r="AG25" s="43">
        <f>'BAR BB| Open rates'!AC25*0.9*0.9</f>
        <v>49572</v>
      </c>
      <c r="AH25" s="43">
        <f>'BAR BB| Open rates'!AD25*0.9*0.9</f>
        <v>52812</v>
      </c>
      <c r="AI25" s="43">
        <f>'BAR BB| Open rates'!AE25*0.9*0.9</f>
        <v>49572</v>
      </c>
      <c r="AJ25" s="43">
        <f>'BAR BB| Open rates'!AF25*0.9*0.9</f>
        <v>52812</v>
      </c>
      <c r="AK25" s="43">
        <f>'BAR BB| Open rates'!AG25*0.9*0.9</f>
        <v>49572</v>
      </c>
      <c r="AL25" s="43">
        <f>'BAR BB| Open rates'!AH25*0.9*0.9</f>
        <v>52812</v>
      </c>
      <c r="AM25" s="43">
        <f>'BAR BB| Open rates'!AI25*0.9*0.9</f>
        <v>49572</v>
      </c>
      <c r="AN25" s="43">
        <f>'BAR BB| Open rates'!AJ25*0.9*0.9</f>
        <v>51192</v>
      </c>
      <c r="AO25" s="43">
        <f>'BAR BB| Open rates'!AK25*0.9*0.9</f>
        <v>51192</v>
      </c>
      <c r="AP25" s="43">
        <f>'BAR BB| Open rates'!AL25*0.9*0.9</f>
        <v>47952</v>
      </c>
      <c r="AQ25" s="43">
        <f>'BAR BB| Open rates'!AM25*0.9*0.9</f>
        <v>51192</v>
      </c>
      <c r="AR25" s="43">
        <f>'BAR BB| Open rates'!AN25*0.9*0.9</f>
        <v>47952</v>
      </c>
      <c r="AS25" s="43">
        <f>'BAR BB| Open rates'!AO25*0.9*0.9</f>
        <v>51192</v>
      </c>
      <c r="AT25" s="43">
        <f>'BAR BB| Open rates'!AP25*0.9*0.9</f>
        <v>47952</v>
      </c>
      <c r="AU25" s="43">
        <f>'BAR BB| Open rates'!AQ25*0.9*0.9</f>
        <v>42282</v>
      </c>
      <c r="AV25" s="43">
        <f>'BAR BB| Open rates'!AR25*0.9*0.9</f>
        <v>43902</v>
      </c>
      <c r="AW25" s="43">
        <f>'BAR BB| Open rates'!AS25*0.9*0.9</f>
        <v>42282</v>
      </c>
      <c r="AX25" s="43">
        <f>'BAR BB| Open rates'!AT25*0.9*0.9</f>
        <v>43902</v>
      </c>
      <c r="AY25" s="43">
        <f>'BAR BB| Open rates'!AU25*0.9*0.9</f>
        <v>42282</v>
      </c>
      <c r="AZ25" s="43">
        <f>'BAR BB| Open rates'!AV25*0.9*0.9</f>
        <v>43902</v>
      </c>
      <c r="BA25" s="43">
        <f>'BAR BB| Open rates'!AW25*0.9*0.9</f>
        <v>42282</v>
      </c>
      <c r="BB25" s="43">
        <f>'BAR BB| Open rates'!AX25*0.9*0.9</f>
        <v>43902</v>
      </c>
      <c r="BC25" s="43">
        <f>'BAR BB| Open rates'!AY25*0.9*0.9</f>
        <v>42282</v>
      </c>
    </row>
    <row r="26" spans="1:55" s="36" customFormat="1" ht="12" customHeight="1" x14ac:dyDescent="0.2">
      <c r="A26" s="237">
        <v>3</v>
      </c>
      <c r="B26" s="43" t="e">
        <f>'BAR BB| Open rates'!#REF!*0.9*0.9</f>
        <v>#REF!</v>
      </c>
      <c r="C26" s="43" t="e">
        <f>'BAR BB| Open rates'!#REF!*0.9*0.9</f>
        <v>#REF!</v>
      </c>
      <c r="D26" s="43" t="e">
        <f>'BAR BB| Open rates'!#REF!*0.9*0.9</f>
        <v>#REF!</v>
      </c>
      <c r="E26" s="43" t="e">
        <f>'BAR BB| Open rates'!#REF!*0.9*0.9</f>
        <v>#REF!</v>
      </c>
      <c r="F26" s="43">
        <f>'BAR BB| Open rates'!B26*0.9*0.9</f>
        <v>33858</v>
      </c>
      <c r="G26" s="43">
        <f>'BAR BB| Open rates'!C26*0.9*0.9</f>
        <v>33858</v>
      </c>
      <c r="H26" s="43">
        <f>'BAR BB| Open rates'!D26*0.9*0.9</f>
        <v>33858</v>
      </c>
      <c r="I26" s="43">
        <f>'BAR BB| Open rates'!E26*0.9*0.9</f>
        <v>48357</v>
      </c>
      <c r="J26" s="43">
        <f>'BAR BB| Open rates'!F26*0.9*0.9</f>
        <v>41877</v>
      </c>
      <c r="K26" s="43">
        <f>'BAR BB| Open rates'!G26*0.9*0.9</f>
        <v>39447</v>
      </c>
      <c r="L26" s="43">
        <f>'BAR BB| Open rates'!H26*0.9*0.9</f>
        <v>41877</v>
      </c>
      <c r="M26" s="43">
        <f>'BAR BB| Open rates'!I26*0.9*0.9</f>
        <v>39447</v>
      </c>
      <c r="N26" s="43">
        <f>'BAR BB| Open rates'!J26*0.9*0.9</f>
        <v>36288</v>
      </c>
      <c r="O26" s="43">
        <f>'BAR BB| Open rates'!K26*0.9*0.9</f>
        <v>36288</v>
      </c>
      <c r="P26" s="43">
        <f>'BAR BB| Open rates'!L26*0.9*0.9</f>
        <v>36288</v>
      </c>
      <c r="Q26" s="43">
        <f>'BAR BB| Open rates'!M26*0.9*0.9</f>
        <v>39447</v>
      </c>
      <c r="R26" s="43">
        <f>'BAR BB| Open rates'!N26*0.9*0.9</f>
        <v>37665</v>
      </c>
      <c r="S26" s="43">
        <f>'BAR BB| Open rates'!O26*0.9*0.9</f>
        <v>39447</v>
      </c>
      <c r="T26" s="43">
        <f>'BAR BB| Open rates'!P26*0.9*0.9</f>
        <v>39447</v>
      </c>
      <c r="U26" s="43">
        <f>'BAR BB| Open rates'!Q26*0.9*0.9</f>
        <v>41067</v>
      </c>
      <c r="V26" s="43">
        <f>'BAR BB| Open rates'!R26*0.9*0.9</f>
        <v>39447</v>
      </c>
      <c r="W26" s="43">
        <f>'BAR BB| Open rates'!S26*0.9*0.9</f>
        <v>41067</v>
      </c>
      <c r="X26" s="43">
        <f>'BAR BB| Open rates'!T26*0.9*0.9</f>
        <v>39447</v>
      </c>
      <c r="Y26" s="43">
        <f>'BAR BB| Open rates'!U26*0.9*0.9</f>
        <v>37665</v>
      </c>
      <c r="Z26" s="43">
        <f>'BAR BB| Open rates'!V26*0.9*0.9</f>
        <v>57186</v>
      </c>
      <c r="AA26" s="43">
        <f>'BAR BB| Open rates'!W26*0.9*0.9</f>
        <v>62856</v>
      </c>
      <c r="AB26" s="43">
        <f>'BAR BB| Open rates'!X26*0.9*0.9</f>
        <v>57186</v>
      </c>
      <c r="AC26" s="43">
        <f>'BAR BB| Open rates'!Y26*0.9*0.9</f>
        <v>37665</v>
      </c>
      <c r="AD26" s="43">
        <f>'BAR BB| Open rates'!Z26*0.9*0.9</f>
        <v>37665</v>
      </c>
      <c r="AE26" s="43">
        <f>'BAR BB| Open rates'!AA26*0.9*0.9</f>
        <v>51597</v>
      </c>
      <c r="AF26" s="43">
        <f>'BAR BB| Open rates'!AB26*0.9*0.9</f>
        <v>54837</v>
      </c>
      <c r="AG26" s="43">
        <f>'BAR BB| Open rates'!AC26*0.9*0.9</f>
        <v>51597</v>
      </c>
      <c r="AH26" s="43">
        <f>'BAR BB| Open rates'!AD26*0.9*0.9</f>
        <v>54837</v>
      </c>
      <c r="AI26" s="43">
        <f>'BAR BB| Open rates'!AE26*0.9*0.9</f>
        <v>51597</v>
      </c>
      <c r="AJ26" s="43">
        <f>'BAR BB| Open rates'!AF26*0.9*0.9</f>
        <v>54837</v>
      </c>
      <c r="AK26" s="43">
        <f>'BAR BB| Open rates'!AG26*0.9*0.9</f>
        <v>51597</v>
      </c>
      <c r="AL26" s="43">
        <f>'BAR BB| Open rates'!AH26*0.9*0.9</f>
        <v>54837</v>
      </c>
      <c r="AM26" s="43">
        <f>'BAR BB| Open rates'!AI26*0.9*0.9</f>
        <v>51597</v>
      </c>
      <c r="AN26" s="43">
        <f>'BAR BB| Open rates'!AJ26*0.9*0.9</f>
        <v>53217</v>
      </c>
      <c r="AO26" s="43">
        <f>'BAR BB| Open rates'!AK26*0.9*0.9</f>
        <v>53217</v>
      </c>
      <c r="AP26" s="43">
        <f>'BAR BB| Open rates'!AL26*0.9*0.9</f>
        <v>49977</v>
      </c>
      <c r="AQ26" s="43">
        <f>'BAR BB| Open rates'!AM26*0.9*0.9</f>
        <v>53217</v>
      </c>
      <c r="AR26" s="43">
        <f>'BAR BB| Open rates'!AN26*0.9*0.9</f>
        <v>49977</v>
      </c>
      <c r="AS26" s="43">
        <f>'BAR BB| Open rates'!AO26*0.9*0.9</f>
        <v>53217</v>
      </c>
      <c r="AT26" s="43">
        <f>'BAR BB| Open rates'!AP26*0.9*0.9</f>
        <v>49977</v>
      </c>
      <c r="AU26" s="43">
        <f>'BAR BB| Open rates'!AQ26*0.9*0.9</f>
        <v>44307</v>
      </c>
      <c r="AV26" s="43">
        <f>'BAR BB| Open rates'!AR26*0.9*0.9</f>
        <v>45927</v>
      </c>
      <c r="AW26" s="43">
        <f>'BAR BB| Open rates'!AS26*0.9*0.9</f>
        <v>44307</v>
      </c>
      <c r="AX26" s="43">
        <f>'BAR BB| Open rates'!AT26*0.9*0.9</f>
        <v>45927</v>
      </c>
      <c r="AY26" s="43">
        <f>'BAR BB| Open rates'!AU26*0.9*0.9</f>
        <v>44307</v>
      </c>
      <c r="AZ26" s="43">
        <f>'BAR BB| Open rates'!AV26*0.9*0.9</f>
        <v>45927</v>
      </c>
      <c r="BA26" s="43">
        <f>'BAR BB| Open rates'!AW26*0.9*0.9</f>
        <v>44307</v>
      </c>
      <c r="BB26" s="43">
        <f>'BAR BB| Open rates'!AX26*0.9*0.9</f>
        <v>45927</v>
      </c>
      <c r="BC26" s="43">
        <f>'BAR BB| Open rates'!AY26*0.9*0.9</f>
        <v>44307</v>
      </c>
    </row>
    <row r="27" spans="1:55" s="36" customFormat="1" ht="12" customHeight="1" x14ac:dyDescent="0.2">
      <c r="A27" s="237">
        <v>4</v>
      </c>
      <c r="B27" s="43" t="e">
        <f>'BAR BB| Open rates'!#REF!*0.9*0.9</f>
        <v>#REF!</v>
      </c>
      <c r="C27" s="43" t="e">
        <f>'BAR BB| Open rates'!#REF!*0.9*0.9</f>
        <v>#REF!</v>
      </c>
      <c r="D27" s="43" t="e">
        <f>'BAR BB| Open rates'!#REF!*0.9*0.9</f>
        <v>#REF!</v>
      </c>
      <c r="E27" s="43" t="e">
        <f>'BAR BB| Open rates'!#REF!*0.9*0.9</f>
        <v>#REF!</v>
      </c>
      <c r="F27" s="43">
        <f>'BAR BB| Open rates'!B27*0.9*0.9</f>
        <v>35883</v>
      </c>
      <c r="G27" s="43">
        <f>'BAR BB| Open rates'!C27*0.9*0.9</f>
        <v>35883</v>
      </c>
      <c r="H27" s="43">
        <f>'BAR BB| Open rates'!D27*0.9*0.9</f>
        <v>35883</v>
      </c>
      <c r="I27" s="43">
        <f>'BAR BB| Open rates'!E27*0.9*0.9</f>
        <v>50382</v>
      </c>
      <c r="J27" s="43">
        <f>'BAR BB| Open rates'!F27*0.9*0.9</f>
        <v>43902</v>
      </c>
      <c r="K27" s="43">
        <f>'BAR BB| Open rates'!G27*0.9*0.9</f>
        <v>41472</v>
      </c>
      <c r="L27" s="43">
        <f>'BAR BB| Open rates'!H27*0.9*0.9</f>
        <v>43902</v>
      </c>
      <c r="M27" s="43">
        <f>'BAR BB| Open rates'!I27*0.9*0.9</f>
        <v>41472</v>
      </c>
      <c r="N27" s="43">
        <f>'BAR BB| Open rates'!J27*0.9*0.9</f>
        <v>38313</v>
      </c>
      <c r="O27" s="43">
        <f>'BAR BB| Open rates'!K27*0.9*0.9</f>
        <v>38313</v>
      </c>
      <c r="P27" s="43">
        <f>'BAR BB| Open rates'!L27*0.9*0.9</f>
        <v>38313</v>
      </c>
      <c r="Q27" s="43">
        <f>'BAR BB| Open rates'!M27*0.9*0.9</f>
        <v>41472</v>
      </c>
      <c r="R27" s="43">
        <f>'BAR BB| Open rates'!N27*0.9*0.9</f>
        <v>39690</v>
      </c>
      <c r="S27" s="43">
        <f>'BAR BB| Open rates'!O27*0.9*0.9</f>
        <v>41472</v>
      </c>
      <c r="T27" s="43">
        <f>'BAR BB| Open rates'!P27*0.9*0.9</f>
        <v>41472</v>
      </c>
      <c r="U27" s="43">
        <f>'BAR BB| Open rates'!Q27*0.9*0.9</f>
        <v>43092</v>
      </c>
      <c r="V27" s="43">
        <f>'BAR BB| Open rates'!R27*0.9*0.9</f>
        <v>41472</v>
      </c>
      <c r="W27" s="43">
        <f>'BAR BB| Open rates'!S27*0.9*0.9</f>
        <v>43092</v>
      </c>
      <c r="X27" s="43">
        <f>'BAR BB| Open rates'!T27*0.9*0.9</f>
        <v>41472</v>
      </c>
      <c r="Y27" s="43">
        <f>'BAR BB| Open rates'!U27*0.9*0.9</f>
        <v>39690</v>
      </c>
      <c r="Z27" s="43">
        <f>'BAR BB| Open rates'!V27*0.9*0.9</f>
        <v>59211</v>
      </c>
      <c r="AA27" s="43">
        <f>'BAR BB| Open rates'!W27*0.9*0.9</f>
        <v>64881</v>
      </c>
      <c r="AB27" s="43">
        <f>'BAR BB| Open rates'!X27*0.9*0.9</f>
        <v>59211</v>
      </c>
      <c r="AC27" s="43">
        <f>'BAR BB| Open rates'!Y27*0.9*0.9</f>
        <v>39690</v>
      </c>
      <c r="AD27" s="43">
        <f>'BAR BB| Open rates'!Z27*0.9*0.9</f>
        <v>39690</v>
      </c>
      <c r="AE27" s="43">
        <f>'BAR BB| Open rates'!AA27*0.9*0.9</f>
        <v>53622</v>
      </c>
      <c r="AF27" s="43">
        <f>'BAR BB| Open rates'!AB27*0.9*0.9</f>
        <v>56862</v>
      </c>
      <c r="AG27" s="43">
        <f>'BAR BB| Open rates'!AC27*0.9*0.9</f>
        <v>53622</v>
      </c>
      <c r="AH27" s="43">
        <f>'BAR BB| Open rates'!AD27*0.9*0.9</f>
        <v>56862</v>
      </c>
      <c r="AI27" s="43">
        <f>'BAR BB| Open rates'!AE27*0.9*0.9</f>
        <v>53622</v>
      </c>
      <c r="AJ27" s="43">
        <f>'BAR BB| Open rates'!AF27*0.9*0.9</f>
        <v>56862</v>
      </c>
      <c r="AK27" s="43">
        <f>'BAR BB| Open rates'!AG27*0.9*0.9</f>
        <v>53622</v>
      </c>
      <c r="AL27" s="43">
        <f>'BAR BB| Open rates'!AH27*0.9*0.9</f>
        <v>56862</v>
      </c>
      <c r="AM27" s="43">
        <f>'BAR BB| Open rates'!AI27*0.9*0.9</f>
        <v>53622</v>
      </c>
      <c r="AN27" s="43">
        <f>'BAR BB| Open rates'!AJ27*0.9*0.9</f>
        <v>55242</v>
      </c>
      <c r="AO27" s="43">
        <f>'BAR BB| Open rates'!AK27*0.9*0.9</f>
        <v>55242</v>
      </c>
      <c r="AP27" s="43">
        <f>'BAR BB| Open rates'!AL27*0.9*0.9</f>
        <v>52002</v>
      </c>
      <c r="AQ27" s="43">
        <f>'BAR BB| Open rates'!AM27*0.9*0.9</f>
        <v>55242</v>
      </c>
      <c r="AR27" s="43">
        <f>'BAR BB| Open rates'!AN27*0.9*0.9</f>
        <v>52002</v>
      </c>
      <c r="AS27" s="43">
        <f>'BAR BB| Open rates'!AO27*0.9*0.9</f>
        <v>55242</v>
      </c>
      <c r="AT27" s="43">
        <f>'BAR BB| Open rates'!AP27*0.9*0.9</f>
        <v>52002</v>
      </c>
      <c r="AU27" s="43">
        <f>'BAR BB| Open rates'!AQ27*0.9*0.9</f>
        <v>46332</v>
      </c>
      <c r="AV27" s="43">
        <f>'BAR BB| Open rates'!AR27*0.9*0.9</f>
        <v>47952</v>
      </c>
      <c r="AW27" s="43">
        <f>'BAR BB| Open rates'!AS27*0.9*0.9</f>
        <v>46332</v>
      </c>
      <c r="AX27" s="43">
        <f>'BAR BB| Open rates'!AT27*0.9*0.9</f>
        <v>47952</v>
      </c>
      <c r="AY27" s="43">
        <f>'BAR BB| Open rates'!AU27*0.9*0.9</f>
        <v>46332</v>
      </c>
      <c r="AZ27" s="43">
        <f>'BAR BB| Open rates'!AV27*0.9*0.9</f>
        <v>47952</v>
      </c>
      <c r="BA27" s="43">
        <f>'BAR BB| Open rates'!AW27*0.9*0.9</f>
        <v>46332</v>
      </c>
      <c r="BB27" s="43">
        <f>'BAR BB| Open rates'!AX27*0.9*0.9</f>
        <v>47952</v>
      </c>
      <c r="BC27" s="43">
        <f>'BAR BB| Open rates'!AY27*0.9*0.9</f>
        <v>46332</v>
      </c>
    </row>
    <row r="28" spans="1:55"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row>
    <row r="29" spans="1:55" s="36" customFormat="1" ht="12" customHeight="1" x14ac:dyDescent="0.2">
      <c r="A29" s="237">
        <v>1</v>
      </c>
      <c r="B29" s="43" t="e">
        <f>'BAR BB| Open rates'!#REF!*0.9*0.9</f>
        <v>#REF!</v>
      </c>
      <c r="C29" s="43" t="e">
        <f>'BAR BB| Open rates'!#REF!*0.9*0.9</f>
        <v>#REF!</v>
      </c>
      <c r="D29" s="43" t="e">
        <f>'BAR BB| Open rates'!#REF!*0.9*0.9</f>
        <v>#REF!</v>
      </c>
      <c r="E29" s="43" t="e">
        <f>'BAR BB| Open rates'!#REF!*0.9*0.9</f>
        <v>#REF!</v>
      </c>
      <c r="F29" s="43">
        <f>'BAR BB| Open rates'!B29*0.9*0.9</f>
        <v>33048</v>
      </c>
      <c r="G29" s="43">
        <f>'BAR BB| Open rates'!C29*0.9*0.9</f>
        <v>33048</v>
      </c>
      <c r="H29" s="43">
        <f>'BAR BB| Open rates'!D29*0.9*0.9</f>
        <v>33048</v>
      </c>
      <c r="I29" s="43">
        <f>'BAR BB| Open rates'!E29*0.9*0.9</f>
        <v>47547</v>
      </c>
      <c r="J29" s="43">
        <f>'BAR BB| Open rates'!F29*0.9*0.9</f>
        <v>41067</v>
      </c>
      <c r="K29" s="43">
        <f>'BAR BB| Open rates'!G29*0.9*0.9</f>
        <v>38637</v>
      </c>
      <c r="L29" s="43">
        <f>'BAR BB| Open rates'!H29*0.9*0.9</f>
        <v>41067</v>
      </c>
      <c r="M29" s="43">
        <f>'BAR BB| Open rates'!I29*0.9*0.9</f>
        <v>38637</v>
      </c>
      <c r="N29" s="43">
        <f>'BAR BB| Open rates'!J29*0.9*0.9</f>
        <v>35478</v>
      </c>
      <c r="O29" s="43">
        <f>'BAR BB| Open rates'!K29*0.9*0.9</f>
        <v>35478</v>
      </c>
      <c r="P29" s="43">
        <f>'BAR BB| Open rates'!L29*0.9*0.9</f>
        <v>35478</v>
      </c>
      <c r="Q29" s="43">
        <f>'BAR BB| Open rates'!M29*0.9*0.9</f>
        <v>38637</v>
      </c>
      <c r="R29" s="43">
        <f>'BAR BB| Open rates'!N29*0.9*0.9</f>
        <v>36855</v>
      </c>
      <c r="S29" s="43">
        <f>'BAR BB| Open rates'!O29*0.9*0.9</f>
        <v>38637</v>
      </c>
      <c r="T29" s="43">
        <f>'BAR BB| Open rates'!P29*0.9*0.9</f>
        <v>38637</v>
      </c>
      <c r="U29" s="43">
        <f>'BAR BB| Open rates'!Q29*0.9*0.9</f>
        <v>40257</v>
      </c>
      <c r="V29" s="43">
        <f>'BAR BB| Open rates'!R29*0.9*0.9</f>
        <v>38637</v>
      </c>
      <c r="W29" s="43">
        <f>'BAR BB| Open rates'!S29*0.9*0.9</f>
        <v>40257</v>
      </c>
      <c r="X29" s="43">
        <f>'BAR BB| Open rates'!T29*0.9*0.9</f>
        <v>38637</v>
      </c>
      <c r="Y29" s="43">
        <f>'BAR BB| Open rates'!U29*0.9*0.9</f>
        <v>36855</v>
      </c>
      <c r="Z29" s="43">
        <f>'BAR BB| Open rates'!V29*0.9*0.9</f>
        <v>56376</v>
      </c>
      <c r="AA29" s="43">
        <f>'BAR BB| Open rates'!W29*0.9*0.9</f>
        <v>62046</v>
      </c>
      <c r="AB29" s="43">
        <f>'BAR BB| Open rates'!X29*0.9*0.9</f>
        <v>56376</v>
      </c>
      <c r="AC29" s="43">
        <f>'BAR BB| Open rates'!Y29*0.9*0.9</f>
        <v>36855</v>
      </c>
      <c r="AD29" s="43">
        <f>'BAR BB| Open rates'!Z29*0.9*0.9</f>
        <v>36855</v>
      </c>
      <c r="AE29" s="43">
        <f>'BAR BB| Open rates'!AA29*0.9*0.9</f>
        <v>51597</v>
      </c>
      <c r="AF29" s="43">
        <f>'BAR BB| Open rates'!AB29*0.9*0.9</f>
        <v>54837</v>
      </c>
      <c r="AG29" s="43">
        <f>'BAR BB| Open rates'!AC29*0.9*0.9</f>
        <v>51597</v>
      </c>
      <c r="AH29" s="43">
        <f>'BAR BB| Open rates'!AD29*0.9*0.9</f>
        <v>54837</v>
      </c>
      <c r="AI29" s="43">
        <f>'BAR BB| Open rates'!AE29*0.9*0.9</f>
        <v>51597</v>
      </c>
      <c r="AJ29" s="43">
        <f>'BAR BB| Open rates'!AF29*0.9*0.9</f>
        <v>54837</v>
      </c>
      <c r="AK29" s="43">
        <f>'BAR BB| Open rates'!AG29*0.9*0.9</f>
        <v>51597</v>
      </c>
      <c r="AL29" s="43">
        <f>'BAR BB| Open rates'!AH29*0.9*0.9</f>
        <v>54837</v>
      </c>
      <c r="AM29" s="43">
        <f>'BAR BB| Open rates'!AI29*0.9*0.9</f>
        <v>51597</v>
      </c>
      <c r="AN29" s="43">
        <f>'BAR BB| Open rates'!AJ29*0.9*0.9</f>
        <v>53217</v>
      </c>
      <c r="AO29" s="43">
        <f>'BAR BB| Open rates'!AK29*0.9*0.9</f>
        <v>53217</v>
      </c>
      <c r="AP29" s="43">
        <f>'BAR BB| Open rates'!AL29*0.9*0.9</f>
        <v>49977</v>
      </c>
      <c r="AQ29" s="43">
        <f>'BAR BB| Open rates'!AM29*0.9*0.9</f>
        <v>53217</v>
      </c>
      <c r="AR29" s="43">
        <f>'BAR BB| Open rates'!AN29*0.9*0.9</f>
        <v>49977</v>
      </c>
      <c r="AS29" s="43">
        <f>'BAR BB| Open rates'!AO29*0.9*0.9</f>
        <v>53217</v>
      </c>
      <c r="AT29" s="43">
        <f>'BAR BB| Open rates'!AP29*0.9*0.9</f>
        <v>49977</v>
      </c>
      <c r="AU29" s="43">
        <f>'BAR BB| Open rates'!AQ29*0.9*0.9</f>
        <v>44307</v>
      </c>
      <c r="AV29" s="43">
        <f>'BAR BB| Open rates'!AR29*0.9*0.9</f>
        <v>45927</v>
      </c>
      <c r="AW29" s="43">
        <f>'BAR BB| Open rates'!AS29*0.9*0.9</f>
        <v>44307</v>
      </c>
      <c r="AX29" s="43">
        <f>'BAR BB| Open rates'!AT29*0.9*0.9</f>
        <v>45927</v>
      </c>
      <c r="AY29" s="43">
        <f>'BAR BB| Open rates'!AU29*0.9*0.9</f>
        <v>44307</v>
      </c>
      <c r="AZ29" s="43">
        <f>'BAR BB| Open rates'!AV29*0.9*0.9</f>
        <v>45927</v>
      </c>
      <c r="BA29" s="43">
        <f>'BAR BB| Open rates'!AW29*0.9*0.9</f>
        <v>44307</v>
      </c>
      <c r="BB29" s="43">
        <f>'BAR BB| Open rates'!AX29*0.9*0.9</f>
        <v>45927</v>
      </c>
      <c r="BC29" s="43">
        <f>'BAR BB| Open rates'!AY29*0.9*0.9</f>
        <v>44307</v>
      </c>
    </row>
    <row r="30" spans="1:55" s="36" customFormat="1" ht="12" customHeight="1" x14ac:dyDescent="0.2">
      <c r="A30" s="237">
        <v>2</v>
      </c>
      <c r="B30" s="43" t="e">
        <f>'BAR BB| Open rates'!#REF!*0.9*0.9</f>
        <v>#REF!</v>
      </c>
      <c r="C30" s="43" t="e">
        <f>'BAR BB| Open rates'!#REF!*0.9*0.9</f>
        <v>#REF!</v>
      </c>
      <c r="D30" s="43" t="e">
        <f>'BAR BB| Open rates'!#REF!*0.9*0.9</f>
        <v>#REF!</v>
      </c>
      <c r="E30" s="43" t="e">
        <f>'BAR BB| Open rates'!#REF!*0.9*0.9</f>
        <v>#REF!</v>
      </c>
      <c r="F30" s="43">
        <f>'BAR BB| Open rates'!B30*0.9*0.9</f>
        <v>35073</v>
      </c>
      <c r="G30" s="43">
        <f>'BAR BB| Open rates'!C30*0.9*0.9</f>
        <v>35073</v>
      </c>
      <c r="H30" s="43">
        <f>'BAR BB| Open rates'!D30*0.9*0.9</f>
        <v>35073</v>
      </c>
      <c r="I30" s="43">
        <f>'BAR BB| Open rates'!E30*0.9*0.9</f>
        <v>49572</v>
      </c>
      <c r="J30" s="43">
        <f>'BAR BB| Open rates'!F30*0.9*0.9</f>
        <v>43092</v>
      </c>
      <c r="K30" s="43">
        <f>'BAR BB| Open rates'!G30*0.9*0.9</f>
        <v>40662</v>
      </c>
      <c r="L30" s="43">
        <f>'BAR BB| Open rates'!H30*0.9*0.9</f>
        <v>43092</v>
      </c>
      <c r="M30" s="43">
        <f>'BAR BB| Open rates'!I30*0.9*0.9</f>
        <v>40662</v>
      </c>
      <c r="N30" s="43">
        <f>'BAR BB| Open rates'!J30*0.9*0.9</f>
        <v>37503</v>
      </c>
      <c r="O30" s="43">
        <f>'BAR BB| Open rates'!K30*0.9*0.9</f>
        <v>37503</v>
      </c>
      <c r="P30" s="43">
        <f>'BAR BB| Open rates'!L30*0.9*0.9</f>
        <v>37503</v>
      </c>
      <c r="Q30" s="43">
        <f>'BAR BB| Open rates'!M30*0.9*0.9</f>
        <v>40662</v>
      </c>
      <c r="R30" s="43">
        <f>'BAR BB| Open rates'!N30*0.9*0.9</f>
        <v>38880</v>
      </c>
      <c r="S30" s="43">
        <f>'BAR BB| Open rates'!O30*0.9*0.9</f>
        <v>40662</v>
      </c>
      <c r="T30" s="43">
        <f>'BAR BB| Open rates'!P30*0.9*0.9</f>
        <v>40662</v>
      </c>
      <c r="U30" s="43">
        <f>'BAR BB| Open rates'!Q30*0.9*0.9</f>
        <v>42282</v>
      </c>
      <c r="V30" s="43">
        <f>'BAR BB| Open rates'!R30*0.9*0.9</f>
        <v>40662</v>
      </c>
      <c r="W30" s="43">
        <f>'BAR BB| Open rates'!S30*0.9*0.9</f>
        <v>42282</v>
      </c>
      <c r="X30" s="43">
        <f>'BAR BB| Open rates'!T30*0.9*0.9</f>
        <v>40662</v>
      </c>
      <c r="Y30" s="43">
        <f>'BAR BB| Open rates'!U30*0.9*0.9</f>
        <v>38880</v>
      </c>
      <c r="Z30" s="43">
        <f>'BAR BB| Open rates'!V30*0.9*0.9</f>
        <v>58401</v>
      </c>
      <c r="AA30" s="43">
        <f>'BAR BB| Open rates'!W30*0.9*0.9</f>
        <v>64071</v>
      </c>
      <c r="AB30" s="43">
        <f>'BAR BB| Open rates'!X30*0.9*0.9</f>
        <v>58401</v>
      </c>
      <c r="AC30" s="43">
        <f>'BAR BB| Open rates'!Y30*0.9*0.9</f>
        <v>38880</v>
      </c>
      <c r="AD30" s="43">
        <f>'BAR BB| Open rates'!Z30*0.9*0.9</f>
        <v>38880</v>
      </c>
      <c r="AE30" s="43">
        <f>'BAR BB| Open rates'!AA30*0.9*0.9</f>
        <v>53622</v>
      </c>
      <c r="AF30" s="43">
        <f>'BAR BB| Open rates'!AB30*0.9*0.9</f>
        <v>56862</v>
      </c>
      <c r="AG30" s="43">
        <f>'BAR BB| Open rates'!AC30*0.9*0.9</f>
        <v>53622</v>
      </c>
      <c r="AH30" s="43">
        <f>'BAR BB| Open rates'!AD30*0.9*0.9</f>
        <v>56862</v>
      </c>
      <c r="AI30" s="43">
        <f>'BAR BB| Open rates'!AE30*0.9*0.9</f>
        <v>53622</v>
      </c>
      <c r="AJ30" s="43">
        <f>'BAR BB| Open rates'!AF30*0.9*0.9</f>
        <v>56862</v>
      </c>
      <c r="AK30" s="43">
        <f>'BAR BB| Open rates'!AG30*0.9*0.9</f>
        <v>53622</v>
      </c>
      <c r="AL30" s="43">
        <f>'BAR BB| Open rates'!AH30*0.9*0.9</f>
        <v>56862</v>
      </c>
      <c r="AM30" s="43">
        <f>'BAR BB| Open rates'!AI30*0.9*0.9</f>
        <v>53622</v>
      </c>
      <c r="AN30" s="43">
        <f>'BAR BB| Open rates'!AJ30*0.9*0.9</f>
        <v>55242</v>
      </c>
      <c r="AO30" s="43">
        <f>'BAR BB| Open rates'!AK30*0.9*0.9</f>
        <v>55242</v>
      </c>
      <c r="AP30" s="43">
        <f>'BAR BB| Open rates'!AL30*0.9*0.9</f>
        <v>52002</v>
      </c>
      <c r="AQ30" s="43">
        <f>'BAR BB| Open rates'!AM30*0.9*0.9</f>
        <v>55242</v>
      </c>
      <c r="AR30" s="43">
        <f>'BAR BB| Open rates'!AN30*0.9*0.9</f>
        <v>52002</v>
      </c>
      <c r="AS30" s="43">
        <f>'BAR BB| Open rates'!AO30*0.9*0.9</f>
        <v>55242</v>
      </c>
      <c r="AT30" s="43">
        <f>'BAR BB| Open rates'!AP30*0.9*0.9</f>
        <v>52002</v>
      </c>
      <c r="AU30" s="43">
        <f>'BAR BB| Open rates'!AQ30*0.9*0.9</f>
        <v>46332</v>
      </c>
      <c r="AV30" s="43">
        <f>'BAR BB| Open rates'!AR30*0.9*0.9</f>
        <v>47952</v>
      </c>
      <c r="AW30" s="43">
        <f>'BAR BB| Open rates'!AS30*0.9*0.9</f>
        <v>46332</v>
      </c>
      <c r="AX30" s="43">
        <f>'BAR BB| Open rates'!AT30*0.9*0.9</f>
        <v>47952</v>
      </c>
      <c r="AY30" s="43">
        <f>'BAR BB| Open rates'!AU30*0.9*0.9</f>
        <v>46332</v>
      </c>
      <c r="AZ30" s="43">
        <f>'BAR BB| Open rates'!AV30*0.9*0.9</f>
        <v>47952</v>
      </c>
      <c r="BA30" s="43">
        <f>'BAR BB| Open rates'!AW30*0.9*0.9</f>
        <v>46332</v>
      </c>
      <c r="BB30" s="43">
        <f>'BAR BB| Open rates'!AX30*0.9*0.9</f>
        <v>47952</v>
      </c>
      <c r="BC30" s="43">
        <f>'BAR BB| Open rates'!AY30*0.9*0.9</f>
        <v>46332</v>
      </c>
    </row>
    <row r="31" spans="1:55" s="36" customFormat="1" ht="12" customHeight="1" x14ac:dyDescent="0.2">
      <c r="A31" s="237">
        <v>3</v>
      </c>
      <c r="B31" s="43" t="e">
        <f>'BAR BB| Open rates'!#REF!*0.9*0.9</f>
        <v>#REF!</v>
      </c>
      <c r="C31" s="43" t="e">
        <f>'BAR BB| Open rates'!#REF!*0.9*0.9</f>
        <v>#REF!</v>
      </c>
      <c r="D31" s="43" t="e">
        <f>'BAR BB| Open rates'!#REF!*0.9*0.9</f>
        <v>#REF!</v>
      </c>
      <c r="E31" s="43" t="e">
        <f>'BAR BB| Open rates'!#REF!*0.9*0.9</f>
        <v>#REF!</v>
      </c>
      <c r="F31" s="43">
        <f>'BAR BB| Open rates'!B31*0.9*0.9</f>
        <v>37098</v>
      </c>
      <c r="G31" s="43">
        <f>'BAR BB| Open rates'!C31*0.9*0.9</f>
        <v>37098</v>
      </c>
      <c r="H31" s="43">
        <f>'BAR BB| Open rates'!D31*0.9*0.9</f>
        <v>37098</v>
      </c>
      <c r="I31" s="43">
        <f>'BAR BB| Open rates'!E31*0.9*0.9</f>
        <v>51597</v>
      </c>
      <c r="J31" s="43">
        <f>'BAR BB| Open rates'!F31*0.9*0.9</f>
        <v>45117</v>
      </c>
      <c r="K31" s="43">
        <f>'BAR BB| Open rates'!G31*0.9*0.9</f>
        <v>42687</v>
      </c>
      <c r="L31" s="43">
        <f>'BAR BB| Open rates'!H31*0.9*0.9</f>
        <v>45117</v>
      </c>
      <c r="M31" s="43">
        <f>'BAR BB| Open rates'!I31*0.9*0.9</f>
        <v>42687</v>
      </c>
      <c r="N31" s="43">
        <f>'BAR BB| Open rates'!J31*0.9*0.9</f>
        <v>39528</v>
      </c>
      <c r="O31" s="43">
        <f>'BAR BB| Open rates'!K31*0.9*0.9</f>
        <v>39528</v>
      </c>
      <c r="P31" s="43">
        <f>'BAR BB| Open rates'!L31*0.9*0.9</f>
        <v>39528</v>
      </c>
      <c r="Q31" s="43">
        <f>'BAR BB| Open rates'!M31*0.9*0.9</f>
        <v>42687</v>
      </c>
      <c r="R31" s="43">
        <f>'BAR BB| Open rates'!N31*0.9*0.9</f>
        <v>40905</v>
      </c>
      <c r="S31" s="43">
        <f>'BAR BB| Open rates'!O31*0.9*0.9</f>
        <v>42687</v>
      </c>
      <c r="T31" s="43">
        <f>'BAR BB| Open rates'!P31*0.9*0.9</f>
        <v>42687</v>
      </c>
      <c r="U31" s="43">
        <f>'BAR BB| Open rates'!Q31*0.9*0.9</f>
        <v>44307</v>
      </c>
      <c r="V31" s="43">
        <f>'BAR BB| Open rates'!R31*0.9*0.9</f>
        <v>42687</v>
      </c>
      <c r="W31" s="43">
        <f>'BAR BB| Open rates'!S31*0.9*0.9</f>
        <v>44307</v>
      </c>
      <c r="X31" s="43">
        <f>'BAR BB| Open rates'!T31*0.9*0.9</f>
        <v>42687</v>
      </c>
      <c r="Y31" s="43">
        <f>'BAR BB| Open rates'!U31*0.9*0.9</f>
        <v>40905</v>
      </c>
      <c r="Z31" s="43">
        <f>'BAR BB| Open rates'!V31*0.9*0.9</f>
        <v>60426</v>
      </c>
      <c r="AA31" s="43">
        <f>'BAR BB| Open rates'!W31*0.9*0.9</f>
        <v>66096</v>
      </c>
      <c r="AB31" s="43">
        <f>'BAR BB| Open rates'!X31*0.9*0.9</f>
        <v>60426</v>
      </c>
      <c r="AC31" s="43">
        <f>'BAR BB| Open rates'!Y31*0.9*0.9</f>
        <v>40905</v>
      </c>
      <c r="AD31" s="43">
        <f>'BAR BB| Open rates'!Z31*0.9*0.9</f>
        <v>40905</v>
      </c>
      <c r="AE31" s="43">
        <f>'BAR BB| Open rates'!AA31*0.9*0.9</f>
        <v>55647</v>
      </c>
      <c r="AF31" s="43">
        <f>'BAR BB| Open rates'!AB31*0.9*0.9</f>
        <v>58887</v>
      </c>
      <c r="AG31" s="43">
        <f>'BAR BB| Open rates'!AC31*0.9*0.9</f>
        <v>55647</v>
      </c>
      <c r="AH31" s="43">
        <f>'BAR BB| Open rates'!AD31*0.9*0.9</f>
        <v>58887</v>
      </c>
      <c r="AI31" s="43">
        <f>'BAR BB| Open rates'!AE31*0.9*0.9</f>
        <v>55647</v>
      </c>
      <c r="AJ31" s="43">
        <f>'BAR BB| Open rates'!AF31*0.9*0.9</f>
        <v>58887</v>
      </c>
      <c r="AK31" s="43">
        <f>'BAR BB| Open rates'!AG31*0.9*0.9</f>
        <v>55647</v>
      </c>
      <c r="AL31" s="43">
        <f>'BAR BB| Open rates'!AH31*0.9*0.9</f>
        <v>58887</v>
      </c>
      <c r="AM31" s="43">
        <f>'BAR BB| Open rates'!AI31*0.9*0.9</f>
        <v>55647</v>
      </c>
      <c r="AN31" s="43">
        <f>'BAR BB| Open rates'!AJ31*0.9*0.9</f>
        <v>57267</v>
      </c>
      <c r="AO31" s="43">
        <f>'BAR BB| Open rates'!AK31*0.9*0.9</f>
        <v>57267</v>
      </c>
      <c r="AP31" s="43">
        <f>'BAR BB| Open rates'!AL31*0.9*0.9</f>
        <v>54027</v>
      </c>
      <c r="AQ31" s="43">
        <f>'BAR BB| Open rates'!AM31*0.9*0.9</f>
        <v>57267</v>
      </c>
      <c r="AR31" s="43">
        <f>'BAR BB| Open rates'!AN31*0.9*0.9</f>
        <v>54027</v>
      </c>
      <c r="AS31" s="43">
        <f>'BAR BB| Open rates'!AO31*0.9*0.9</f>
        <v>57267</v>
      </c>
      <c r="AT31" s="43">
        <f>'BAR BB| Open rates'!AP31*0.9*0.9</f>
        <v>54027</v>
      </c>
      <c r="AU31" s="43">
        <f>'BAR BB| Open rates'!AQ31*0.9*0.9</f>
        <v>48357</v>
      </c>
      <c r="AV31" s="43">
        <f>'BAR BB| Open rates'!AR31*0.9*0.9</f>
        <v>49977</v>
      </c>
      <c r="AW31" s="43">
        <f>'BAR BB| Open rates'!AS31*0.9*0.9</f>
        <v>48357</v>
      </c>
      <c r="AX31" s="43">
        <f>'BAR BB| Open rates'!AT31*0.9*0.9</f>
        <v>49977</v>
      </c>
      <c r="AY31" s="43">
        <f>'BAR BB| Open rates'!AU31*0.9*0.9</f>
        <v>48357</v>
      </c>
      <c r="AZ31" s="43">
        <f>'BAR BB| Open rates'!AV31*0.9*0.9</f>
        <v>49977</v>
      </c>
      <c r="BA31" s="43">
        <f>'BAR BB| Open rates'!AW31*0.9*0.9</f>
        <v>48357</v>
      </c>
      <c r="BB31" s="43">
        <f>'BAR BB| Open rates'!AX31*0.9*0.9</f>
        <v>49977</v>
      </c>
      <c r="BC31" s="43">
        <f>'BAR BB| Open rates'!AY31*0.9*0.9</f>
        <v>48357</v>
      </c>
    </row>
    <row r="32" spans="1:55" s="36" customFormat="1" ht="12" customHeight="1" x14ac:dyDescent="0.2">
      <c r="A32" s="237">
        <v>4</v>
      </c>
      <c r="B32" s="43" t="e">
        <f>'BAR BB| Open rates'!#REF!*0.9*0.9</f>
        <v>#REF!</v>
      </c>
      <c r="C32" s="43" t="e">
        <f>'BAR BB| Open rates'!#REF!*0.9*0.9</f>
        <v>#REF!</v>
      </c>
      <c r="D32" s="43" t="e">
        <f>'BAR BB| Open rates'!#REF!*0.9*0.9</f>
        <v>#REF!</v>
      </c>
      <c r="E32" s="43" t="e">
        <f>'BAR BB| Open rates'!#REF!*0.9*0.9</f>
        <v>#REF!</v>
      </c>
      <c r="F32" s="43">
        <f>'BAR BB| Open rates'!B32*0.9*0.9</f>
        <v>39123</v>
      </c>
      <c r="G32" s="43">
        <f>'BAR BB| Open rates'!C32*0.9*0.9</f>
        <v>39123</v>
      </c>
      <c r="H32" s="43">
        <f>'BAR BB| Open rates'!D32*0.9*0.9</f>
        <v>39123</v>
      </c>
      <c r="I32" s="43">
        <f>'BAR BB| Open rates'!E32*0.9*0.9</f>
        <v>53622</v>
      </c>
      <c r="J32" s="43">
        <f>'BAR BB| Open rates'!F32*0.9*0.9</f>
        <v>47142</v>
      </c>
      <c r="K32" s="43">
        <f>'BAR BB| Open rates'!G32*0.9*0.9</f>
        <v>44712</v>
      </c>
      <c r="L32" s="43">
        <f>'BAR BB| Open rates'!H32*0.9*0.9</f>
        <v>47142</v>
      </c>
      <c r="M32" s="43">
        <f>'BAR BB| Open rates'!I32*0.9*0.9</f>
        <v>44712</v>
      </c>
      <c r="N32" s="43">
        <f>'BAR BB| Open rates'!J32*0.9*0.9</f>
        <v>41553</v>
      </c>
      <c r="O32" s="43">
        <f>'BAR BB| Open rates'!K32*0.9*0.9</f>
        <v>41553</v>
      </c>
      <c r="P32" s="43">
        <f>'BAR BB| Open rates'!L32*0.9*0.9</f>
        <v>41553</v>
      </c>
      <c r="Q32" s="43">
        <f>'BAR BB| Open rates'!M32*0.9*0.9</f>
        <v>44712</v>
      </c>
      <c r="R32" s="43">
        <f>'BAR BB| Open rates'!N32*0.9*0.9</f>
        <v>42930</v>
      </c>
      <c r="S32" s="43">
        <f>'BAR BB| Open rates'!O32*0.9*0.9</f>
        <v>44712</v>
      </c>
      <c r="T32" s="43">
        <f>'BAR BB| Open rates'!P32*0.9*0.9</f>
        <v>44712</v>
      </c>
      <c r="U32" s="43">
        <f>'BAR BB| Open rates'!Q32*0.9*0.9</f>
        <v>46332</v>
      </c>
      <c r="V32" s="43">
        <f>'BAR BB| Open rates'!R32*0.9*0.9</f>
        <v>44712</v>
      </c>
      <c r="W32" s="43">
        <f>'BAR BB| Open rates'!S32*0.9*0.9</f>
        <v>46332</v>
      </c>
      <c r="X32" s="43">
        <f>'BAR BB| Open rates'!T32*0.9*0.9</f>
        <v>44712</v>
      </c>
      <c r="Y32" s="43">
        <f>'BAR BB| Open rates'!U32*0.9*0.9</f>
        <v>42930</v>
      </c>
      <c r="Z32" s="43">
        <f>'BAR BB| Open rates'!V32*0.9*0.9</f>
        <v>62451</v>
      </c>
      <c r="AA32" s="43">
        <f>'BAR BB| Open rates'!W32*0.9*0.9</f>
        <v>68121</v>
      </c>
      <c r="AB32" s="43">
        <f>'BAR BB| Open rates'!X32*0.9*0.9</f>
        <v>62451</v>
      </c>
      <c r="AC32" s="43">
        <f>'BAR BB| Open rates'!Y32*0.9*0.9</f>
        <v>42930</v>
      </c>
      <c r="AD32" s="43">
        <f>'BAR BB| Open rates'!Z32*0.9*0.9</f>
        <v>42930</v>
      </c>
      <c r="AE32" s="43">
        <f>'BAR BB| Open rates'!AA32*0.9*0.9</f>
        <v>57672</v>
      </c>
      <c r="AF32" s="43">
        <f>'BAR BB| Open rates'!AB32*0.9*0.9</f>
        <v>60912</v>
      </c>
      <c r="AG32" s="43">
        <f>'BAR BB| Open rates'!AC32*0.9*0.9</f>
        <v>57672</v>
      </c>
      <c r="AH32" s="43">
        <f>'BAR BB| Open rates'!AD32*0.9*0.9</f>
        <v>60912</v>
      </c>
      <c r="AI32" s="43">
        <f>'BAR BB| Open rates'!AE32*0.9*0.9</f>
        <v>57672</v>
      </c>
      <c r="AJ32" s="43">
        <f>'BAR BB| Open rates'!AF32*0.9*0.9</f>
        <v>60912</v>
      </c>
      <c r="AK32" s="43">
        <f>'BAR BB| Open rates'!AG32*0.9*0.9</f>
        <v>57672</v>
      </c>
      <c r="AL32" s="43">
        <f>'BAR BB| Open rates'!AH32*0.9*0.9</f>
        <v>60912</v>
      </c>
      <c r="AM32" s="43">
        <f>'BAR BB| Open rates'!AI32*0.9*0.9</f>
        <v>57672</v>
      </c>
      <c r="AN32" s="43">
        <f>'BAR BB| Open rates'!AJ32*0.9*0.9</f>
        <v>59292</v>
      </c>
      <c r="AO32" s="43">
        <f>'BAR BB| Open rates'!AK32*0.9*0.9</f>
        <v>59292</v>
      </c>
      <c r="AP32" s="43">
        <f>'BAR BB| Open rates'!AL32*0.9*0.9</f>
        <v>56052</v>
      </c>
      <c r="AQ32" s="43">
        <f>'BAR BB| Open rates'!AM32*0.9*0.9</f>
        <v>59292</v>
      </c>
      <c r="AR32" s="43">
        <f>'BAR BB| Open rates'!AN32*0.9*0.9</f>
        <v>56052</v>
      </c>
      <c r="AS32" s="43">
        <f>'BAR BB| Open rates'!AO32*0.9*0.9</f>
        <v>59292</v>
      </c>
      <c r="AT32" s="43">
        <f>'BAR BB| Open rates'!AP32*0.9*0.9</f>
        <v>56052</v>
      </c>
      <c r="AU32" s="43">
        <f>'BAR BB| Open rates'!AQ32*0.9*0.9</f>
        <v>50382</v>
      </c>
      <c r="AV32" s="43">
        <f>'BAR BB| Open rates'!AR32*0.9*0.9</f>
        <v>52002</v>
      </c>
      <c r="AW32" s="43">
        <f>'BAR BB| Open rates'!AS32*0.9*0.9</f>
        <v>50382</v>
      </c>
      <c r="AX32" s="43">
        <f>'BAR BB| Open rates'!AT32*0.9*0.9</f>
        <v>52002</v>
      </c>
      <c r="AY32" s="43">
        <f>'BAR BB| Open rates'!AU32*0.9*0.9</f>
        <v>50382</v>
      </c>
      <c r="AZ32" s="43">
        <f>'BAR BB| Open rates'!AV32*0.9*0.9</f>
        <v>52002</v>
      </c>
      <c r="BA32" s="43">
        <f>'BAR BB| Open rates'!AW32*0.9*0.9</f>
        <v>50382</v>
      </c>
      <c r="BB32" s="43">
        <f>'BAR BB| Open rates'!AX32*0.9*0.9</f>
        <v>52002</v>
      </c>
      <c r="BC32" s="43">
        <f>'BAR BB| Open rates'!AY32*0.9*0.9</f>
        <v>50382</v>
      </c>
    </row>
    <row r="33" spans="1:55" s="36" customFormat="1" ht="12"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row>
    <row r="34" spans="1:55" s="36" customFormat="1" ht="12" customHeight="1" x14ac:dyDescent="0.2">
      <c r="A34" s="237">
        <v>1</v>
      </c>
      <c r="B34" s="43" t="e">
        <f>'BAR BB| Open rates'!#REF!*0.9*0.9</f>
        <v>#REF!</v>
      </c>
      <c r="C34" s="43" t="e">
        <f>'BAR BB| Open rates'!#REF!*0.9*0.9</f>
        <v>#REF!</v>
      </c>
      <c r="D34" s="43" t="e">
        <f>'BAR BB| Open rates'!#REF!*0.9*0.9</f>
        <v>#REF!</v>
      </c>
      <c r="E34" s="43" t="e">
        <f>'BAR BB| Open rates'!#REF!*0.9*0.9</f>
        <v>#REF!</v>
      </c>
      <c r="F34" s="43">
        <f>'BAR BB| Open rates'!B34*0.9*0.9</f>
        <v>38718</v>
      </c>
      <c r="G34" s="43">
        <f>'BAR BB| Open rates'!C34*0.9*0.9</f>
        <v>38718</v>
      </c>
      <c r="H34" s="43">
        <f>'BAR BB| Open rates'!D34*0.9*0.9</f>
        <v>38718</v>
      </c>
      <c r="I34" s="43">
        <f>'BAR BB| Open rates'!E34*0.9*0.9</f>
        <v>53217</v>
      </c>
      <c r="J34" s="43">
        <f>'BAR BB| Open rates'!F34*0.9*0.9</f>
        <v>46737</v>
      </c>
      <c r="K34" s="43">
        <f>'BAR BB| Open rates'!G34*0.9*0.9</f>
        <v>44307</v>
      </c>
      <c r="L34" s="43">
        <f>'BAR BB| Open rates'!H34*0.9*0.9</f>
        <v>46737</v>
      </c>
      <c r="M34" s="43">
        <f>'BAR BB| Open rates'!I34*0.9*0.9</f>
        <v>44307</v>
      </c>
      <c r="N34" s="43">
        <f>'BAR BB| Open rates'!J34*0.9*0.9</f>
        <v>41148</v>
      </c>
      <c r="O34" s="43">
        <f>'BAR BB| Open rates'!K34*0.9*0.9</f>
        <v>41148</v>
      </c>
      <c r="P34" s="43">
        <f>'BAR BB| Open rates'!L34*0.9*0.9</f>
        <v>41148</v>
      </c>
      <c r="Q34" s="43">
        <f>'BAR BB| Open rates'!M34*0.9*0.9</f>
        <v>44307</v>
      </c>
      <c r="R34" s="43">
        <f>'BAR BB| Open rates'!N34*0.9*0.9</f>
        <v>42525</v>
      </c>
      <c r="S34" s="43">
        <f>'BAR BB| Open rates'!O34*0.9*0.9</f>
        <v>44307</v>
      </c>
      <c r="T34" s="43">
        <f>'BAR BB| Open rates'!P34*0.9*0.9</f>
        <v>44307</v>
      </c>
      <c r="U34" s="43">
        <f>'BAR BB| Open rates'!Q34*0.9*0.9</f>
        <v>45927</v>
      </c>
      <c r="V34" s="43">
        <f>'BAR BB| Open rates'!R34*0.9*0.9</f>
        <v>44307</v>
      </c>
      <c r="W34" s="43">
        <f>'BAR BB| Open rates'!S34*0.9*0.9</f>
        <v>45927</v>
      </c>
      <c r="X34" s="43">
        <f>'BAR BB| Open rates'!T34*0.9*0.9</f>
        <v>44307</v>
      </c>
      <c r="Y34" s="43">
        <f>'BAR BB| Open rates'!U34*0.9*0.9</f>
        <v>42525</v>
      </c>
      <c r="Z34" s="43">
        <f>'BAR BB| Open rates'!V34*0.9*0.9</f>
        <v>62046</v>
      </c>
      <c r="AA34" s="43">
        <f>'BAR BB| Open rates'!W34*0.9*0.9</f>
        <v>67716</v>
      </c>
      <c r="AB34" s="43">
        <f>'BAR BB| Open rates'!X34*0.9*0.9</f>
        <v>62046</v>
      </c>
      <c r="AC34" s="43">
        <f>'BAR BB| Open rates'!Y34*0.9*0.9</f>
        <v>42525</v>
      </c>
      <c r="AD34" s="43">
        <f>'BAR BB| Open rates'!Z34*0.9*0.9</f>
        <v>42525</v>
      </c>
      <c r="AE34" s="43">
        <f>'BAR BB| Open rates'!AA34*0.9*0.9</f>
        <v>62937</v>
      </c>
      <c r="AF34" s="43">
        <f>'BAR BB| Open rates'!AB34*0.9*0.9</f>
        <v>66177</v>
      </c>
      <c r="AG34" s="43">
        <f>'BAR BB| Open rates'!AC34*0.9*0.9</f>
        <v>62937</v>
      </c>
      <c r="AH34" s="43">
        <f>'BAR BB| Open rates'!AD34*0.9*0.9</f>
        <v>66177</v>
      </c>
      <c r="AI34" s="43">
        <f>'BAR BB| Open rates'!AE34*0.9*0.9</f>
        <v>62937</v>
      </c>
      <c r="AJ34" s="43">
        <f>'BAR BB| Open rates'!AF34*0.9*0.9</f>
        <v>66177</v>
      </c>
      <c r="AK34" s="43">
        <f>'BAR BB| Open rates'!AG34*0.9*0.9</f>
        <v>62937</v>
      </c>
      <c r="AL34" s="43">
        <f>'BAR BB| Open rates'!AH34*0.9*0.9</f>
        <v>66177</v>
      </c>
      <c r="AM34" s="43">
        <f>'BAR BB| Open rates'!AI34*0.9*0.9</f>
        <v>62937</v>
      </c>
      <c r="AN34" s="43">
        <f>'BAR BB| Open rates'!AJ34*0.9*0.9</f>
        <v>64557</v>
      </c>
      <c r="AO34" s="43">
        <f>'BAR BB| Open rates'!AK34*0.9*0.9</f>
        <v>64557</v>
      </c>
      <c r="AP34" s="43">
        <f>'BAR BB| Open rates'!AL34*0.9*0.9</f>
        <v>61317</v>
      </c>
      <c r="AQ34" s="43">
        <f>'BAR BB| Open rates'!AM34*0.9*0.9</f>
        <v>64557</v>
      </c>
      <c r="AR34" s="43">
        <f>'BAR BB| Open rates'!AN34*0.9*0.9</f>
        <v>61317</v>
      </c>
      <c r="AS34" s="43">
        <f>'BAR BB| Open rates'!AO34*0.9*0.9</f>
        <v>64557</v>
      </c>
      <c r="AT34" s="43">
        <f>'BAR BB| Open rates'!AP34*0.9*0.9</f>
        <v>61317</v>
      </c>
      <c r="AU34" s="43">
        <f>'BAR BB| Open rates'!AQ34*0.9*0.9</f>
        <v>55647</v>
      </c>
      <c r="AV34" s="43">
        <f>'BAR BB| Open rates'!AR34*0.9*0.9</f>
        <v>57267</v>
      </c>
      <c r="AW34" s="43">
        <f>'BAR BB| Open rates'!AS34*0.9*0.9</f>
        <v>55647</v>
      </c>
      <c r="AX34" s="43">
        <f>'BAR BB| Open rates'!AT34*0.9*0.9</f>
        <v>57267</v>
      </c>
      <c r="AY34" s="43">
        <f>'BAR BB| Open rates'!AU34*0.9*0.9</f>
        <v>55647</v>
      </c>
      <c r="AZ34" s="43">
        <f>'BAR BB| Open rates'!AV34*0.9*0.9</f>
        <v>57267</v>
      </c>
      <c r="BA34" s="43">
        <f>'BAR BB| Open rates'!AW34*0.9*0.9</f>
        <v>55647</v>
      </c>
      <c r="BB34" s="43">
        <f>'BAR BB| Open rates'!AX34*0.9*0.9</f>
        <v>57267</v>
      </c>
      <c r="BC34" s="43">
        <f>'BAR BB| Open rates'!AY34*0.9*0.9</f>
        <v>55647</v>
      </c>
    </row>
    <row r="35" spans="1:55" s="36" customFormat="1" ht="12" customHeight="1" x14ac:dyDescent="0.2">
      <c r="A35" s="237">
        <v>2</v>
      </c>
      <c r="B35" s="43" t="e">
        <f>'BAR BB| Open rates'!#REF!*0.9*0.9</f>
        <v>#REF!</v>
      </c>
      <c r="C35" s="43" t="e">
        <f>'BAR BB| Open rates'!#REF!*0.9*0.9</f>
        <v>#REF!</v>
      </c>
      <c r="D35" s="43" t="e">
        <f>'BAR BB| Open rates'!#REF!*0.9*0.9</f>
        <v>#REF!</v>
      </c>
      <c r="E35" s="43" t="e">
        <f>'BAR BB| Open rates'!#REF!*0.9*0.9</f>
        <v>#REF!</v>
      </c>
      <c r="F35" s="43">
        <f>'BAR BB| Open rates'!B35*0.9*0.9</f>
        <v>40743</v>
      </c>
      <c r="G35" s="43">
        <f>'BAR BB| Open rates'!C35*0.9*0.9</f>
        <v>40743</v>
      </c>
      <c r="H35" s="43">
        <f>'BAR BB| Open rates'!D35*0.9*0.9</f>
        <v>40743</v>
      </c>
      <c r="I35" s="43">
        <f>'BAR BB| Open rates'!E35*0.9*0.9</f>
        <v>55242</v>
      </c>
      <c r="J35" s="43">
        <f>'BAR BB| Open rates'!F35*0.9*0.9</f>
        <v>48762</v>
      </c>
      <c r="K35" s="43">
        <f>'BAR BB| Open rates'!G35*0.9*0.9</f>
        <v>46332</v>
      </c>
      <c r="L35" s="43">
        <f>'BAR BB| Open rates'!H35*0.9*0.9</f>
        <v>48762</v>
      </c>
      <c r="M35" s="43">
        <f>'BAR BB| Open rates'!I35*0.9*0.9</f>
        <v>46332</v>
      </c>
      <c r="N35" s="43">
        <f>'BAR BB| Open rates'!J35*0.9*0.9</f>
        <v>43173</v>
      </c>
      <c r="O35" s="43">
        <f>'BAR BB| Open rates'!K35*0.9*0.9</f>
        <v>43173</v>
      </c>
      <c r="P35" s="43">
        <f>'BAR BB| Open rates'!L35*0.9*0.9</f>
        <v>43173</v>
      </c>
      <c r="Q35" s="43">
        <f>'BAR BB| Open rates'!M35*0.9*0.9</f>
        <v>46332</v>
      </c>
      <c r="R35" s="43">
        <f>'BAR BB| Open rates'!N35*0.9*0.9</f>
        <v>44550</v>
      </c>
      <c r="S35" s="43">
        <f>'BAR BB| Open rates'!O35*0.9*0.9</f>
        <v>46332</v>
      </c>
      <c r="T35" s="43">
        <f>'BAR BB| Open rates'!P35*0.9*0.9</f>
        <v>46332</v>
      </c>
      <c r="U35" s="43">
        <f>'BAR BB| Open rates'!Q35*0.9*0.9</f>
        <v>47952</v>
      </c>
      <c r="V35" s="43">
        <f>'BAR BB| Open rates'!R35*0.9*0.9</f>
        <v>46332</v>
      </c>
      <c r="W35" s="43">
        <f>'BAR BB| Open rates'!S35*0.9*0.9</f>
        <v>47952</v>
      </c>
      <c r="X35" s="43">
        <f>'BAR BB| Open rates'!T35*0.9*0.9</f>
        <v>46332</v>
      </c>
      <c r="Y35" s="43">
        <f>'BAR BB| Open rates'!U35*0.9*0.9</f>
        <v>44550</v>
      </c>
      <c r="Z35" s="43">
        <f>'BAR BB| Open rates'!V35*0.9*0.9</f>
        <v>64071</v>
      </c>
      <c r="AA35" s="43">
        <f>'BAR BB| Open rates'!W35*0.9*0.9</f>
        <v>69741</v>
      </c>
      <c r="AB35" s="43">
        <f>'BAR BB| Open rates'!X35*0.9*0.9</f>
        <v>64071</v>
      </c>
      <c r="AC35" s="43">
        <f>'BAR BB| Open rates'!Y35*0.9*0.9</f>
        <v>44550</v>
      </c>
      <c r="AD35" s="43">
        <f>'BAR BB| Open rates'!Z35*0.9*0.9</f>
        <v>44550</v>
      </c>
      <c r="AE35" s="43">
        <f>'BAR BB| Open rates'!AA35*0.9*0.9</f>
        <v>64962</v>
      </c>
      <c r="AF35" s="43">
        <f>'BAR BB| Open rates'!AB35*0.9*0.9</f>
        <v>68202</v>
      </c>
      <c r="AG35" s="43">
        <f>'BAR BB| Open rates'!AC35*0.9*0.9</f>
        <v>64962</v>
      </c>
      <c r="AH35" s="43">
        <f>'BAR BB| Open rates'!AD35*0.9*0.9</f>
        <v>68202</v>
      </c>
      <c r="AI35" s="43">
        <f>'BAR BB| Open rates'!AE35*0.9*0.9</f>
        <v>64962</v>
      </c>
      <c r="AJ35" s="43">
        <f>'BAR BB| Open rates'!AF35*0.9*0.9</f>
        <v>68202</v>
      </c>
      <c r="AK35" s="43">
        <f>'BAR BB| Open rates'!AG35*0.9*0.9</f>
        <v>64962</v>
      </c>
      <c r="AL35" s="43">
        <f>'BAR BB| Open rates'!AH35*0.9*0.9</f>
        <v>68202</v>
      </c>
      <c r="AM35" s="43">
        <f>'BAR BB| Open rates'!AI35*0.9*0.9</f>
        <v>64962</v>
      </c>
      <c r="AN35" s="43">
        <f>'BAR BB| Open rates'!AJ35*0.9*0.9</f>
        <v>66582</v>
      </c>
      <c r="AO35" s="43">
        <f>'BAR BB| Open rates'!AK35*0.9*0.9</f>
        <v>66582</v>
      </c>
      <c r="AP35" s="43">
        <f>'BAR BB| Open rates'!AL35*0.9*0.9</f>
        <v>63342</v>
      </c>
      <c r="AQ35" s="43">
        <f>'BAR BB| Open rates'!AM35*0.9*0.9</f>
        <v>66582</v>
      </c>
      <c r="AR35" s="43">
        <f>'BAR BB| Open rates'!AN35*0.9*0.9</f>
        <v>63342</v>
      </c>
      <c r="AS35" s="43">
        <f>'BAR BB| Open rates'!AO35*0.9*0.9</f>
        <v>66582</v>
      </c>
      <c r="AT35" s="43">
        <f>'BAR BB| Open rates'!AP35*0.9*0.9</f>
        <v>63342</v>
      </c>
      <c r="AU35" s="43">
        <f>'BAR BB| Open rates'!AQ35*0.9*0.9</f>
        <v>57672</v>
      </c>
      <c r="AV35" s="43">
        <f>'BAR BB| Open rates'!AR35*0.9*0.9</f>
        <v>59292</v>
      </c>
      <c r="AW35" s="43">
        <f>'BAR BB| Open rates'!AS35*0.9*0.9</f>
        <v>57672</v>
      </c>
      <c r="AX35" s="43">
        <f>'BAR BB| Open rates'!AT35*0.9*0.9</f>
        <v>59292</v>
      </c>
      <c r="AY35" s="43">
        <f>'BAR BB| Open rates'!AU35*0.9*0.9</f>
        <v>57672</v>
      </c>
      <c r="AZ35" s="43">
        <f>'BAR BB| Open rates'!AV35*0.9*0.9</f>
        <v>59292</v>
      </c>
      <c r="BA35" s="43">
        <f>'BAR BB| Open rates'!AW35*0.9*0.9</f>
        <v>57672</v>
      </c>
      <c r="BB35" s="43">
        <f>'BAR BB| Open rates'!AX35*0.9*0.9</f>
        <v>59292</v>
      </c>
      <c r="BC35" s="43">
        <f>'BAR BB| Open rates'!AY35*0.9*0.9</f>
        <v>57672</v>
      </c>
    </row>
    <row r="36" spans="1:55" s="36" customFormat="1" ht="12" customHeight="1" x14ac:dyDescent="0.2">
      <c r="A36" s="237">
        <v>3</v>
      </c>
      <c r="B36" s="43" t="e">
        <f>'BAR BB| Open rates'!#REF!*0.9*0.9</f>
        <v>#REF!</v>
      </c>
      <c r="C36" s="43" t="e">
        <f>'BAR BB| Open rates'!#REF!*0.9*0.9</f>
        <v>#REF!</v>
      </c>
      <c r="D36" s="43" t="e">
        <f>'BAR BB| Open rates'!#REF!*0.9*0.9</f>
        <v>#REF!</v>
      </c>
      <c r="E36" s="43" t="e">
        <f>'BAR BB| Open rates'!#REF!*0.9*0.9</f>
        <v>#REF!</v>
      </c>
      <c r="F36" s="43">
        <f>'BAR BB| Open rates'!B36*0.9*0.9</f>
        <v>42768</v>
      </c>
      <c r="G36" s="43">
        <f>'BAR BB| Open rates'!C36*0.9*0.9</f>
        <v>42768</v>
      </c>
      <c r="H36" s="43">
        <f>'BAR BB| Open rates'!D36*0.9*0.9</f>
        <v>42768</v>
      </c>
      <c r="I36" s="43">
        <f>'BAR BB| Open rates'!E36*0.9*0.9</f>
        <v>57267</v>
      </c>
      <c r="J36" s="43">
        <f>'BAR BB| Open rates'!F36*0.9*0.9</f>
        <v>50787</v>
      </c>
      <c r="K36" s="43">
        <f>'BAR BB| Open rates'!G36*0.9*0.9</f>
        <v>48357</v>
      </c>
      <c r="L36" s="43">
        <f>'BAR BB| Open rates'!H36*0.9*0.9</f>
        <v>50787</v>
      </c>
      <c r="M36" s="43">
        <f>'BAR BB| Open rates'!I36*0.9*0.9</f>
        <v>48357</v>
      </c>
      <c r="N36" s="43">
        <f>'BAR BB| Open rates'!J36*0.9*0.9</f>
        <v>45198</v>
      </c>
      <c r="O36" s="43">
        <f>'BAR BB| Open rates'!K36*0.9*0.9</f>
        <v>45198</v>
      </c>
      <c r="P36" s="43">
        <f>'BAR BB| Open rates'!L36*0.9*0.9</f>
        <v>45198</v>
      </c>
      <c r="Q36" s="43">
        <f>'BAR BB| Open rates'!M36*0.9*0.9</f>
        <v>48357</v>
      </c>
      <c r="R36" s="43">
        <f>'BAR BB| Open rates'!N36*0.9*0.9</f>
        <v>46575</v>
      </c>
      <c r="S36" s="43">
        <f>'BAR BB| Open rates'!O36*0.9*0.9</f>
        <v>48357</v>
      </c>
      <c r="T36" s="43">
        <f>'BAR BB| Open rates'!P36*0.9*0.9</f>
        <v>48357</v>
      </c>
      <c r="U36" s="43">
        <f>'BAR BB| Open rates'!Q36*0.9*0.9</f>
        <v>49977</v>
      </c>
      <c r="V36" s="43">
        <f>'BAR BB| Open rates'!R36*0.9*0.9</f>
        <v>48357</v>
      </c>
      <c r="W36" s="43">
        <f>'BAR BB| Open rates'!S36*0.9*0.9</f>
        <v>49977</v>
      </c>
      <c r="X36" s="43">
        <f>'BAR BB| Open rates'!T36*0.9*0.9</f>
        <v>48357</v>
      </c>
      <c r="Y36" s="43">
        <f>'BAR BB| Open rates'!U36*0.9*0.9</f>
        <v>46575</v>
      </c>
      <c r="Z36" s="43">
        <f>'BAR BB| Open rates'!V36*0.9*0.9</f>
        <v>66096</v>
      </c>
      <c r="AA36" s="43">
        <f>'BAR BB| Open rates'!W36*0.9*0.9</f>
        <v>71766</v>
      </c>
      <c r="AB36" s="43">
        <f>'BAR BB| Open rates'!X36*0.9*0.9</f>
        <v>66096</v>
      </c>
      <c r="AC36" s="43">
        <f>'BAR BB| Open rates'!Y36*0.9*0.9</f>
        <v>46575</v>
      </c>
      <c r="AD36" s="43">
        <f>'BAR BB| Open rates'!Z36*0.9*0.9</f>
        <v>46575</v>
      </c>
      <c r="AE36" s="43">
        <f>'BAR BB| Open rates'!AA36*0.9*0.9</f>
        <v>66987</v>
      </c>
      <c r="AF36" s="43">
        <f>'BAR BB| Open rates'!AB36*0.9*0.9</f>
        <v>70227</v>
      </c>
      <c r="AG36" s="43">
        <f>'BAR BB| Open rates'!AC36*0.9*0.9</f>
        <v>66987</v>
      </c>
      <c r="AH36" s="43">
        <f>'BAR BB| Open rates'!AD36*0.9*0.9</f>
        <v>70227</v>
      </c>
      <c r="AI36" s="43">
        <f>'BAR BB| Open rates'!AE36*0.9*0.9</f>
        <v>66987</v>
      </c>
      <c r="AJ36" s="43">
        <f>'BAR BB| Open rates'!AF36*0.9*0.9</f>
        <v>70227</v>
      </c>
      <c r="AK36" s="43">
        <f>'BAR BB| Open rates'!AG36*0.9*0.9</f>
        <v>66987</v>
      </c>
      <c r="AL36" s="43">
        <f>'BAR BB| Open rates'!AH36*0.9*0.9</f>
        <v>70227</v>
      </c>
      <c r="AM36" s="43">
        <f>'BAR BB| Open rates'!AI36*0.9*0.9</f>
        <v>66987</v>
      </c>
      <c r="AN36" s="43">
        <f>'BAR BB| Open rates'!AJ36*0.9*0.9</f>
        <v>68607</v>
      </c>
      <c r="AO36" s="43">
        <f>'BAR BB| Open rates'!AK36*0.9*0.9</f>
        <v>68607</v>
      </c>
      <c r="AP36" s="43">
        <f>'BAR BB| Open rates'!AL36*0.9*0.9</f>
        <v>65367</v>
      </c>
      <c r="AQ36" s="43">
        <f>'BAR BB| Open rates'!AM36*0.9*0.9</f>
        <v>68607</v>
      </c>
      <c r="AR36" s="43">
        <f>'BAR BB| Open rates'!AN36*0.9*0.9</f>
        <v>65367</v>
      </c>
      <c r="AS36" s="43">
        <f>'BAR BB| Open rates'!AO36*0.9*0.9</f>
        <v>68607</v>
      </c>
      <c r="AT36" s="43">
        <f>'BAR BB| Open rates'!AP36*0.9*0.9</f>
        <v>65367</v>
      </c>
      <c r="AU36" s="43">
        <f>'BAR BB| Open rates'!AQ36*0.9*0.9</f>
        <v>59697</v>
      </c>
      <c r="AV36" s="43">
        <f>'BAR BB| Open rates'!AR36*0.9*0.9</f>
        <v>61317</v>
      </c>
      <c r="AW36" s="43">
        <f>'BAR BB| Open rates'!AS36*0.9*0.9</f>
        <v>59697</v>
      </c>
      <c r="AX36" s="43">
        <f>'BAR BB| Open rates'!AT36*0.9*0.9</f>
        <v>61317</v>
      </c>
      <c r="AY36" s="43">
        <f>'BAR BB| Open rates'!AU36*0.9*0.9</f>
        <v>59697</v>
      </c>
      <c r="AZ36" s="43">
        <f>'BAR BB| Open rates'!AV36*0.9*0.9</f>
        <v>61317</v>
      </c>
      <c r="BA36" s="43">
        <f>'BAR BB| Open rates'!AW36*0.9*0.9</f>
        <v>59697</v>
      </c>
      <c r="BB36" s="43">
        <f>'BAR BB| Open rates'!AX36*0.9*0.9</f>
        <v>61317</v>
      </c>
      <c r="BC36" s="43">
        <f>'BAR BB| Open rates'!AY36*0.9*0.9</f>
        <v>59697</v>
      </c>
    </row>
    <row r="37" spans="1:55" s="36" customFormat="1" ht="12" customHeight="1" x14ac:dyDescent="0.2">
      <c r="A37" s="237">
        <v>4</v>
      </c>
      <c r="B37" s="43" t="e">
        <f>'BAR BB| Open rates'!#REF!*0.9*0.9</f>
        <v>#REF!</v>
      </c>
      <c r="C37" s="43" t="e">
        <f>'BAR BB| Open rates'!#REF!*0.9*0.9</f>
        <v>#REF!</v>
      </c>
      <c r="D37" s="43" t="e">
        <f>'BAR BB| Open rates'!#REF!*0.9*0.9</f>
        <v>#REF!</v>
      </c>
      <c r="E37" s="43" t="e">
        <f>'BAR BB| Open rates'!#REF!*0.9*0.9</f>
        <v>#REF!</v>
      </c>
      <c r="F37" s="43">
        <f>'BAR BB| Open rates'!B37*0.9*0.9</f>
        <v>44793</v>
      </c>
      <c r="G37" s="43">
        <f>'BAR BB| Open rates'!C37*0.9*0.9</f>
        <v>44793</v>
      </c>
      <c r="H37" s="43">
        <f>'BAR BB| Open rates'!D37*0.9*0.9</f>
        <v>44793</v>
      </c>
      <c r="I37" s="43">
        <f>'BAR BB| Open rates'!E37*0.9*0.9</f>
        <v>59292</v>
      </c>
      <c r="J37" s="43">
        <f>'BAR BB| Open rates'!F37*0.9*0.9</f>
        <v>52812</v>
      </c>
      <c r="K37" s="43">
        <f>'BAR BB| Open rates'!G37*0.9*0.9</f>
        <v>50382</v>
      </c>
      <c r="L37" s="43">
        <f>'BAR BB| Open rates'!H37*0.9*0.9</f>
        <v>52812</v>
      </c>
      <c r="M37" s="43">
        <f>'BAR BB| Open rates'!I37*0.9*0.9</f>
        <v>50382</v>
      </c>
      <c r="N37" s="43">
        <f>'BAR BB| Open rates'!J37*0.9*0.9</f>
        <v>47223</v>
      </c>
      <c r="O37" s="43">
        <f>'BAR BB| Open rates'!K37*0.9*0.9</f>
        <v>47223</v>
      </c>
      <c r="P37" s="43">
        <f>'BAR BB| Open rates'!L37*0.9*0.9</f>
        <v>47223</v>
      </c>
      <c r="Q37" s="43">
        <f>'BAR BB| Open rates'!M37*0.9*0.9</f>
        <v>50382</v>
      </c>
      <c r="R37" s="43">
        <f>'BAR BB| Open rates'!N37*0.9*0.9</f>
        <v>48600</v>
      </c>
      <c r="S37" s="43">
        <f>'BAR BB| Open rates'!O37*0.9*0.9</f>
        <v>50382</v>
      </c>
      <c r="T37" s="43">
        <f>'BAR BB| Open rates'!P37*0.9*0.9</f>
        <v>50382</v>
      </c>
      <c r="U37" s="43">
        <f>'BAR BB| Open rates'!Q37*0.9*0.9</f>
        <v>52002</v>
      </c>
      <c r="V37" s="43">
        <f>'BAR BB| Open rates'!R37*0.9*0.9</f>
        <v>50382</v>
      </c>
      <c r="W37" s="43">
        <f>'BAR BB| Open rates'!S37*0.9*0.9</f>
        <v>52002</v>
      </c>
      <c r="X37" s="43">
        <f>'BAR BB| Open rates'!T37*0.9*0.9</f>
        <v>50382</v>
      </c>
      <c r="Y37" s="43">
        <f>'BAR BB| Open rates'!U37*0.9*0.9</f>
        <v>48600</v>
      </c>
      <c r="Z37" s="43">
        <f>'BAR BB| Open rates'!V37*0.9*0.9</f>
        <v>68121</v>
      </c>
      <c r="AA37" s="43">
        <f>'BAR BB| Open rates'!W37*0.9*0.9</f>
        <v>73791</v>
      </c>
      <c r="AB37" s="43">
        <f>'BAR BB| Open rates'!X37*0.9*0.9</f>
        <v>68121</v>
      </c>
      <c r="AC37" s="43">
        <f>'BAR BB| Open rates'!Y37*0.9*0.9</f>
        <v>48600</v>
      </c>
      <c r="AD37" s="43">
        <f>'BAR BB| Open rates'!Z37*0.9*0.9</f>
        <v>48600</v>
      </c>
      <c r="AE37" s="43">
        <f>'BAR BB| Open rates'!AA37*0.9*0.9</f>
        <v>69012</v>
      </c>
      <c r="AF37" s="43">
        <f>'BAR BB| Open rates'!AB37*0.9*0.9</f>
        <v>72252</v>
      </c>
      <c r="AG37" s="43">
        <f>'BAR BB| Open rates'!AC37*0.9*0.9</f>
        <v>69012</v>
      </c>
      <c r="AH37" s="43">
        <f>'BAR BB| Open rates'!AD37*0.9*0.9</f>
        <v>72252</v>
      </c>
      <c r="AI37" s="43">
        <f>'BAR BB| Open rates'!AE37*0.9*0.9</f>
        <v>69012</v>
      </c>
      <c r="AJ37" s="43">
        <f>'BAR BB| Open rates'!AF37*0.9*0.9</f>
        <v>72252</v>
      </c>
      <c r="AK37" s="43">
        <f>'BAR BB| Open rates'!AG37*0.9*0.9</f>
        <v>69012</v>
      </c>
      <c r="AL37" s="43">
        <f>'BAR BB| Open rates'!AH37*0.9*0.9</f>
        <v>72252</v>
      </c>
      <c r="AM37" s="43">
        <f>'BAR BB| Open rates'!AI37*0.9*0.9</f>
        <v>69012</v>
      </c>
      <c r="AN37" s="43">
        <f>'BAR BB| Open rates'!AJ37*0.9*0.9</f>
        <v>70632</v>
      </c>
      <c r="AO37" s="43">
        <f>'BAR BB| Open rates'!AK37*0.9*0.9</f>
        <v>70632</v>
      </c>
      <c r="AP37" s="43">
        <f>'BAR BB| Open rates'!AL37*0.9*0.9</f>
        <v>67392</v>
      </c>
      <c r="AQ37" s="43">
        <f>'BAR BB| Open rates'!AM37*0.9*0.9</f>
        <v>70632</v>
      </c>
      <c r="AR37" s="43">
        <f>'BAR BB| Open rates'!AN37*0.9*0.9</f>
        <v>67392</v>
      </c>
      <c r="AS37" s="43">
        <f>'BAR BB| Open rates'!AO37*0.9*0.9</f>
        <v>70632</v>
      </c>
      <c r="AT37" s="43">
        <f>'BAR BB| Open rates'!AP37*0.9*0.9</f>
        <v>67392</v>
      </c>
      <c r="AU37" s="43">
        <f>'BAR BB| Open rates'!AQ37*0.9*0.9</f>
        <v>61722</v>
      </c>
      <c r="AV37" s="43">
        <f>'BAR BB| Open rates'!AR37*0.9*0.9</f>
        <v>63342</v>
      </c>
      <c r="AW37" s="43">
        <f>'BAR BB| Open rates'!AS37*0.9*0.9</f>
        <v>61722</v>
      </c>
      <c r="AX37" s="43">
        <f>'BAR BB| Open rates'!AT37*0.9*0.9</f>
        <v>63342</v>
      </c>
      <c r="AY37" s="43">
        <f>'BAR BB| Open rates'!AU37*0.9*0.9</f>
        <v>61722</v>
      </c>
      <c r="AZ37" s="43">
        <f>'BAR BB| Open rates'!AV37*0.9*0.9</f>
        <v>63342</v>
      </c>
      <c r="BA37" s="43">
        <f>'BAR BB| Open rates'!AW37*0.9*0.9</f>
        <v>61722</v>
      </c>
      <c r="BB37" s="43">
        <f>'BAR BB| Open rates'!AX37*0.9*0.9</f>
        <v>63342</v>
      </c>
      <c r="BC37" s="43">
        <f>'BAR BB| Open rates'!AY37*0.9*0.9</f>
        <v>61722</v>
      </c>
    </row>
    <row r="38" spans="1:55" s="36" customFormat="1" ht="12" customHeight="1" x14ac:dyDescent="0.2">
      <c r="A38" s="237">
        <v>5</v>
      </c>
      <c r="B38" s="43" t="e">
        <f>'BAR BB| Open rates'!#REF!*0.9*0.9</f>
        <v>#REF!</v>
      </c>
      <c r="C38" s="43" t="e">
        <f>'BAR BB| Open rates'!#REF!*0.9*0.9</f>
        <v>#REF!</v>
      </c>
      <c r="D38" s="43" t="e">
        <f>'BAR BB| Open rates'!#REF!*0.9*0.9</f>
        <v>#REF!</v>
      </c>
      <c r="E38" s="43" t="e">
        <f>'BAR BB| Open rates'!#REF!*0.9*0.9</f>
        <v>#REF!</v>
      </c>
      <c r="F38" s="43">
        <f>'BAR BB| Open rates'!B38*0.9*0.9</f>
        <v>46818</v>
      </c>
      <c r="G38" s="43">
        <f>'BAR BB| Open rates'!C38*0.9*0.9</f>
        <v>46818</v>
      </c>
      <c r="H38" s="43">
        <f>'BAR BB| Open rates'!D38*0.9*0.9</f>
        <v>46818</v>
      </c>
      <c r="I38" s="43">
        <f>'BAR BB| Open rates'!E38*0.9*0.9</f>
        <v>61317</v>
      </c>
      <c r="J38" s="43">
        <f>'BAR BB| Open rates'!F38*0.9*0.9</f>
        <v>54837</v>
      </c>
      <c r="K38" s="43">
        <f>'BAR BB| Open rates'!G38*0.9*0.9</f>
        <v>52407</v>
      </c>
      <c r="L38" s="43">
        <f>'BAR BB| Open rates'!H38*0.9*0.9</f>
        <v>54837</v>
      </c>
      <c r="M38" s="43">
        <f>'BAR BB| Open rates'!I38*0.9*0.9</f>
        <v>52407</v>
      </c>
      <c r="N38" s="43">
        <f>'BAR BB| Open rates'!J38*0.9*0.9</f>
        <v>49248</v>
      </c>
      <c r="O38" s="43">
        <f>'BAR BB| Open rates'!K38*0.9*0.9</f>
        <v>49248</v>
      </c>
      <c r="P38" s="43">
        <f>'BAR BB| Open rates'!L38*0.9*0.9</f>
        <v>49248</v>
      </c>
      <c r="Q38" s="43">
        <f>'BAR BB| Open rates'!M38*0.9*0.9</f>
        <v>52407</v>
      </c>
      <c r="R38" s="43">
        <f>'BAR BB| Open rates'!N38*0.9*0.9</f>
        <v>50625</v>
      </c>
      <c r="S38" s="43">
        <f>'BAR BB| Open rates'!O38*0.9*0.9</f>
        <v>52407</v>
      </c>
      <c r="T38" s="43">
        <f>'BAR BB| Open rates'!P38*0.9*0.9</f>
        <v>52407</v>
      </c>
      <c r="U38" s="43">
        <f>'BAR BB| Open rates'!Q38*0.9*0.9</f>
        <v>54027</v>
      </c>
      <c r="V38" s="43">
        <f>'BAR BB| Open rates'!R38*0.9*0.9</f>
        <v>52407</v>
      </c>
      <c r="W38" s="43">
        <f>'BAR BB| Open rates'!S38*0.9*0.9</f>
        <v>54027</v>
      </c>
      <c r="X38" s="43">
        <f>'BAR BB| Open rates'!T38*0.9*0.9</f>
        <v>52407</v>
      </c>
      <c r="Y38" s="43">
        <f>'BAR BB| Open rates'!U38*0.9*0.9</f>
        <v>50625</v>
      </c>
      <c r="Z38" s="43">
        <f>'BAR BB| Open rates'!V38*0.9*0.9</f>
        <v>70146</v>
      </c>
      <c r="AA38" s="43">
        <f>'BAR BB| Open rates'!W38*0.9*0.9</f>
        <v>75816</v>
      </c>
      <c r="AB38" s="43">
        <f>'BAR BB| Open rates'!X38*0.9*0.9</f>
        <v>70146</v>
      </c>
      <c r="AC38" s="43">
        <f>'BAR BB| Open rates'!Y38*0.9*0.9</f>
        <v>50625</v>
      </c>
      <c r="AD38" s="43">
        <f>'BAR BB| Open rates'!Z38*0.9*0.9</f>
        <v>50625</v>
      </c>
      <c r="AE38" s="43">
        <f>'BAR BB| Open rates'!AA38*0.9*0.9</f>
        <v>71037</v>
      </c>
      <c r="AF38" s="43">
        <f>'BAR BB| Open rates'!AB38*0.9*0.9</f>
        <v>74277</v>
      </c>
      <c r="AG38" s="43">
        <f>'BAR BB| Open rates'!AC38*0.9*0.9</f>
        <v>71037</v>
      </c>
      <c r="AH38" s="43">
        <f>'BAR BB| Open rates'!AD38*0.9*0.9</f>
        <v>74277</v>
      </c>
      <c r="AI38" s="43">
        <f>'BAR BB| Open rates'!AE38*0.9*0.9</f>
        <v>71037</v>
      </c>
      <c r="AJ38" s="43">
        <f>'BAR BB| Open rates'!AF38*0.9*0.9</f>
        <v>74277</v>
      </c>
      <c r="AK38" s="43">
        <f>'BAR BB| Open rates'!AG38*0.9*0.9</f>
        <v>71037</v>
      </c>
      <c r="AL38" s="43">
        <f>'BAR BB| Open rates'!AH38*0.9*0.9</f>
        <v>74277</v>
      </c>
      <c r="AM38" s="43">
        <f>'BAR BB| Open rates'!AI38*0.9*0.9</f>
        <v>71037</v>
      </c>
      <c r="AN38" s="43">
        <f>'BAR BB| Open rates'!AJ38*0.9*0.9</f>
        <v>72657</v>
      </c>
      <c r="AO38" s="43">
        <f>'BAR BB| Open rates'!AK38*0.9*0.9</f>
        <v>72657</v>
      </c>
      <c r="AP38" s="43">
        <f>'BAR BB| Open rates'!AL38*0.9*0.9</f>
        <v>69417</v>
      </c>
      <c r="AQ38" s="43">
        <f>'BAR BB| Open rates'!AM38*0.9*0.9</f>
        <v>72657</v>
      </c>
      <c r="AR38" s="43">
        <f>'BAR BB| Open rates'!AN38*0.9*0.9</f>
        <v>69417</v>
      </c>
      <c r="AS38" s="43">
        <f>'BAR BB| Open rates'!AO38*0.9*0.9</f>
        <v>72657</v>
      </c>
      <c r="AT38" s="43">
        <f>'BAR BB| Open rates'!AP38*0.9*0.9</f>
        <v>69417</v>
      </c>
      <c r="AU38" s="43">
        <f>'BAR BB| Open rates'!AQ38*0.9*0.9</f>
        <v>63747</v>
      </c>
      <c r="AV38" s="43">
        <f>'BAR BB| Open rates'!AR38*0.9*0.9</f>
        <v>65367</v>
      </c>
      <c r="AW38" s="43">
        <f>'BAR BB| Open rates'!AS38*0.9*0.9</f>
        <v>63747</v>
      </c>
      <c r="AX38" s="43">
        <f>'BAR BB| Open rates'!AT38*0.9*0.9</f>
        <v>65367</v>
      </c>
      <c r="AY38" s="43">
        <f>'BAR BB| Open rates'!AU38*0.9*0.9</f>
        <v>63747</v>
      </c>
      <c r="AZ38" s="43">
        <f>'BAR BB| Open rates'!AV38*0.9*0.9</f>
        <v>65367</v>
      </c>
      <c r="BA38" s="43">
        <f>'BAR BB| Open rates'!AW38*0.9*0.9</f>
        <v>63747</v>
      </c>
      <c r="BB38" s="43">
        <f>'BAR BB| Open rates'!AX38*0.9*0.9</f>
        <v>65367</v>
      </c>
      <c r="BC38" s="43">
        <f>'BAR BB| Open rates'!AY38*0.9*0.9</f>
        <v>63747</v>
      </c>
    </row>
    <row r="39" spans="1:55" s="36" customFormat="1" ht="12" customHeight="1" x14ac:dyDescent="0.2">
      <c r="A39" s="237">
        <v>6</v>
      </c>
      <c r="B39" s="43" t="e">
        <f>'BAR BB| Open rates'!#REF!*0.9*0.9</f>
        <v>#REF!</v>
      </c>
      <c r="C39" s="43" t="e">
        <f>'BAR BB| Open rates'!#REF!*0.9*0.9</f>
        <v>#REF!</v>
      </c>
      <c r="D39" s="43" t="e">
        <f>'BAR BB| Open rates'!#REF!*0.9*0.9</f>
        <v>#REF!</v>
      </c>
      <c r="E39" s="43" t="e">
        <f>'BAR BB| Open rates'!#REF!*0.9*0.9</f>
        <v>#REF!</v>
      </c>
      <c r="F39" s="43">
        <f>'BAR BB| Open rates'!B39*0.9*0.9</f>
        <v>48843</v>
      </c>
      <c r="G39" s="43">
        <f>'BAR BB| Open rates'!C39*0.9*0.9</f>
        <v>48843</v>
      </c>
      <c r="H39" s="43">
        <f>'BAR BB| Open rates'!D39*0.9*0.9</f>
        <v>48843</v>
      </c>
      <c r="I39" s="43">
        <f>'BAR BB| Open rates'!E39*0.9*0.9</f>
        <v>63342</v>
      </c>
      <c r="J39" s="43">
        <f>'BAR BB| Open rates'!F39*0.9*0.9</f>
        <v>56862</v>
      </c>
      <c r="K39" s="43">
        <f>'BAR BB| Open rates'!G39*0.9*0.9</f>
        <v>54432</v>
      </c>
      <c r="L39" s="43">
        <f>'BAR BB| Open rates'!H39*0.9*0.9</f>
        <v>56862</v>
      </c>
      <c r="M39" s="43">
        <f>'BAR BB| Open rates'!I39*0.9*0.9</f>
        <v>54432</v>
      </c>
      <c r="N39" s="43">
        <f>'BAR BB| Open rates'!J39*0.9*0.9</f>
        <v>51273</v>
      </c>
      <c r="O39" s="43">
        <f>'BAR BB| Open rates'!K39*0.9*0.9</f>
        <v>51273</v>
      </c>
      <c r="P39" s="43">
        <f>'BAR BB| Open rates'!L39*0.9*0.9</f>
        <v>51273</v>
      </c>
      <c r="Q39" s="43">
        <f>'BAR BB| Open rates'!M39*0.9*0.9</f>
        <v>54432</v>
      </c>
      <c r="R39" s="43">
        <f>'BAR BB| Open rates'!N39*0.9*0.9</f>
        <v>52650</v>
      </c>
      <c r="S39" s="43">
        <f>'BAR BB| Open rates'!O39*0.9*0.9</f>
        <v>54432</v>
      </c>
      <c r="T39" s="43">
        <f>'BAR BB| Open rates'!P39*0.9*0.9</f>
        <v>54432</v>
      </c>
      <c r="U39" s="43">
        <f>'BAR BB| Open rates'!Q39*0.9*0.9</f>
        <v>56052</v>
      </c>
      <c r="V39" s="43">
        <f>'BAR BB| Open rates'!R39*0.9*0.9</f>
        <v>54432</v>
      </c>
      <c r="W39" s="43">
        <f>'BAR BB| Open rates'!S39*0.9*0.9</f>
        <v>56052</v>
      </c>
      <c r="X39" s="43">
        <f>'BAR BB| Open rates'!T39*0.9*0.9</f>
        <v>54432</v>
      </c>
      <c r="Y39" s="43">
        <f>'BAR BB| Open rates'!U39*0.9*0.9</f>
        <v>52650</v>
      </c>
      <c r="Z39" s="43">
        <f>'BAR BB| Open rates'!V39*0.9*0.9</f>
        <v>72171</v>
      </c>
      <c r="AA39" s="43">
        <f>'BAR BB| Open rates'!W39*0.9*0.9</f>
        <v>77841</v>
      </c>
      <c r="AB39" s="43">
        <f>'BAR BB| Open rates'!X39*0.9*0.9</f>
        <v>72171</v>
      </c>
      <c r="AC39" s="43">
        <f>'BAR BB| Open rates'!Y39*0.9*0.9</f>
        <v>52650</v>
      </c>
      <c r="AD39" s="43">
        <f>'BAR BB| Open rates'!Z39*0.9*0.9</f>
        <v>52650</v>
      </c>
      <c r="AE39" s="43">
        <f>'BAR BB| Open rates'!AA39*0.9*0.9</f>
        <v>73062</v>
      </c>
      <c r="AF39" s="43">
        <f>'BAR BB| Open rates'!AB39*0.9*0.9</f>
        <v>76302</v>
      </c>
      <c r="AG39" s="43">
        <f>'BAR BB| Open rates'!AC39*0.9*0.9</f>
        <v>73062</v>
      </c>
      <c r="AH39" s="43">
        <f>'BAR BB| Open rates'!AD39*0.9*0.9</f>
        <v>76302</v>
      </c>
      <c r="AI39" s="43">
        <f>'BAR BB| Open rates'!AE39*0.9*0.9</f>
        <v>73062</v>
      </c>
      <c r="AJ39" s="43">
        <f>'BAR BB| Open rates'!AF39*0.9*0.9</f>
        <v>76302</v>
      </c>
      <c r="AK39" s="43">
        <f>'BAR BB| Open rates'!AG39*0.9*0.9</f>
        <v>73062</v>
      </c>
      <c r="AL39" s="43">
        <f>'BAR BB| Open rates'!AH39*0.9*0.9</f>
        <v>76302</v>
      </c>
      <c r="AM39" s="43">
        <f>'BAR BB| Open rates'!AI39*0.9*0.9</f>
        <v>73062</v>
      </c>
      <c r="AN39" s="43">
        <f>'BAR BB| Open rates'!AJ39*0.9*0.9</f>
        <v>74682</v>
      </c>
      <c r="AO39" s="43">
        <f>'BAR BB| Open rates'!AK39*0.9*0.9</f>
        <v>74682</v>
      </c>
      <c r="AP39" s="43">
        <f>'BAR BB| Open rates'!AL39*0.9*0.9</f>
        <v>71442</v>
      </c>
      <c r="AQ39" s="43">
        <f>'BAR BB| Open rates'!AM39*0.9*0.9</f>
        <v>74682</v>
      </c>
      <c r="AR39" s="43">
        <f>'BAR BB| Open rates'!AN39*0.9*0.9</f>
        <v>71442</v>
      </c>
      <c r="AS39" s="43">
        <f>'BAR BB| Open rates'!AO39*0.9*0.9</f>
        <v>74682</v>
      </c>
      <c r="AT39" s="43">
        <f>'BAR BB| Open rates'!AP39*0.9*0.9</f>
        <v>71442</v>
      </c>
      <c r="AU39" s="43">
        <f>'BAR BB| Open rates'!AQ39*0.9*0.9</f>
        <v>65772</v>
      </c>
      <c r="AV39" s="43">
        <f>'BAR BB| Open rates'!AR39*0.9*0.9</f>
        <v>67392</v>
      </c>
      <c r="AW39" s="43">
        <f>'BAR BB| Open rates'!AS39*0.9*0.9</f>
        <v>65772</v>
      </c>
      <c r="AX39" s="43">
        <f>'BAR BB| Open rates'!AT39*0.9*0.9</f>
        <v>67392</v>
      </c>
      <c r="AY39" s="43">
        <f>'BAR BB| Open rates'!AU39*0.9*0.9</f>
        <v>65772</v>
      </c>
      <c r="AZ39" s="43">
        <f>'BAR BB| Open rates'!AV39*0.9*0.9</f>
        <v>67392</v>
      </c>
      <c r="BA39" s="43">
        <f>'BAR BB| Open rates'!AW39*0.9*0.9</f>
        <v>65772</v>
      </c>
      <c r="BB39" s="43">
        <f>'BAR BB| Open rates'!AX39*0.9*0.9</f>
        <v>67392</v>
      </c>
      <c r="BC39" s="43">
        <f>'BAR BB| Open rates'!AY39*0.9*0.9</f>
        <v>65772</v>
      </c>
    </row>
    <row r="40" spans="1:55" s="36" customFormat="1" ht="12"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row>
    <row r="41" spans="1:55" s="36" customFormat="1" ht="12" customHeight="1" x14ac:dyDescent="0.2">
      <c r="A41" s="237">
        <v>1</v>
      </c>
      <c r="B41" s="43" t="e">
        <f>'BAR BB| Open rates'!#REF!*0.9*0.9</f>
        <v>#REF!</v>
      </c>
      <c r="C41" s="43" t="e">
        <f>'BAR BB| Open rates'!#REF!*0.9*0.9</f>
        <v>#REF!</v>
      </c>
      <c r="D41" s="43" t="e">
        <f>'BAR BB| Open rates'!#REF!*0.9*0.9</f>
        <v>#REF!</v>
      </c>
      <c r="E41" s="43" t="e">
        <f>'BAR BB| Open rates'!#REF!*0.9*0.9</f>
        <v>#REF!</v>
      </c>
      <c r="F41" s="43">
        <f>'BAR BB| Open rates'!B41*0.9*0.9</f>
        <v>44955</v>
      </c>
      <c r="G41" s="43">
        <f>'BAR BB| Open rates'!C41*0.9*0.9</f>
        <v>44955</v>
      </c>
      <c r="H41" s="43">
        <f>'BAR BB| Open rates'!D41*0.9*0.9</f>
        <v>44955</v>
      </c>
      <c r="I41" s="43">
        <f>'BAR BB| Open rates'!E41*0.9*0.9</f>
        <v>59454</v>
      </c>
      <c r="J41" s="43">
        <f>'BAR BB| Open rates'!F41*0.9*0.9</f>
        <v>52974</v>
      </c>
      <c r="K41" s="43">
        <f>'BAR BB| Open rates'!G41*0.9*0.9</f>
        <v>50544</v>
      </c>
      <c r="L41" s="43">
        <f>'BAR BB| Open rates'!H41*0.9*0.9</f>
        <v>52974</v>
      </c>
      <c r="M41" s="43">
        <f>'BAR BB| Open rates'!I41*0.9*0.9</f>
        <v>50544</v>
      </c>
      <c r="N41" s="43">
        <f>'BAR BB| Open rates'!J41*0.9*0.9</f>
        <v>47385</v>
      </c>
      <c r="O41" s="43">
        <f>'BAR BB| Open rates'!K41*0.9*0.9</f>
        <v>47385</v>
      </c>
      <c r="P41" s="43">
        <f>'BAR BB| Open rates'!L41*0.9*0.9</f>
        <v>47385</v>
      </c>
      <c r="Q41" s="43">
        <f>'BAR BB| Open rates'!M41*0.9*0.9</f>
        <v>50544</v>
      </c>
      <c r="R41" s="43">
        <f>'BAR BB| Open rates'!N41*0.9*0.9</f>
        <v>48762</v>
      </c>
      <c r="S41" s="43">
        <f>'BAR BB| Open rates'!O41*0.9*0.9</f>
        <v>50544</v>
      </c>
      <c r="T41" s="43">
        <f>'BAR BB| Open rates'!P41*0.9*0.9</f>
        <v>50544</v>
      </c>
      <c r="U41" s="43">
        <f>'BAR BB| Open rates'!Q41*0.9*0.9</f>
        <v>52164</v>
      </c>
      <c r="V41" s="43">
        <f>'BAR BB| Open rates'!R41*0.9*0.9</f>
        <v>50544</v>
      </c>
      <c r="W41" s="43">
        <f>'BAR BB| Open rates'!S41*0.9*0.9</f>
        <v>52164</v>
      </c>
      <c r="X41" s="43">
        <f>'BAR BB| Open rates'!T41*0.9*0.9</f>
        <v>50544</v>
      </c>
      <c r="Y41" s="43">
        <f>'BAR BB| Open rates'!U41*0.9*0.9</f>
        <v>48762</v>
      </c>
      <c r="Z41" s="43">
        <f>'BAR BB| Open rates'!V41*0.9*0.9</f>
        <v>68283</v>
      </c>
      <c r="AA41" s="43">
        <f>'BAR BB| Open rates'!W41*0.9*0.9</f>
        <v>73953</v>
      </c>
      <c r="AB41" s="43">
        <f>'BAR BB| Open rates'!X41*0.9*0.9</f>
        <v>68283</v>
      </c>
      <c r="AC41" s="43">
        <f>'BAR BB| Open rates'!Y41*0.9*0.9</f>
        <v>48762</v>
      </c>
      <c r="AD41" s="43">
        <f>'BAR BB| Open rates'!Z41*0.9*0.9</f>
        <v>48762</v>
      </c>
      <c r="AE41" s="43">
        <f>'BAR BB| Open rates'!AA41*0.9*0.9</f>
        <v>71118</v>
      </c>
      <c r="AF41" s="43">
        <f>'BAR BB| Open rates'!AB41*0.9*0.9</f>
        <v>74358</v>
      </c>
      <c r="AG41" s="43">
        <f>'BAR BB| Open rates'!AC41*0.9*0.9</f>
        <v>71118</v>
      </c>
      <c r="AH41" s="43">
        <f>'BAR BB| Open rates'!AD41*0.9*0.9</f>
        <v>74358</v>
      </c>
      <c r="AI41" s="43">
        <f>'BAR BB| Open rates'!AE41*0.9*0.9</f>
        <v>71118</v>
      </c>
      <c r="AJ41" s="43">
        <f>'BAR BB| Open rates'!AF41*0.9*0.9</f>
        <v>74358</v>
      </c>
      <c r="AK41" s="43">
        <f>'BAR BB| Open rates'!AG41*0.9*0.9</f>
        <v>71118</v>
      </c>
      <c r="AL41" s="43">
        <f>'BAR BB| Open rates'!AH41*0.9*0.9</f>
        <v>74358</v>
      </c>
      <c r="AM41" s="43">
        <f>'BAR BB| Open rates'!AI41*0.9*0.9</f>
        <v>71118</v>
      </c>
      <c r="AN41" s="43">
        <f>'BAR BB| Open rates'!AJ41*0.9*0.9</f>
        <v>72738</v>
      </c>
      <c r="AO41" s="43">
        <f>'BAR BB| Open rates'!AK41*0.9*0.9</f>
        <v>72738</v>
      </c>
      <c r="AP41" s="43">
        <f>'BAR BB| Open rates'!AL41*0.9*0.9</f>
        <v>69498</v>
      </c>
      <c r="AQ41" s="43">
        <f>'BAR BB| Open rates'!AM41*0.9*0.9</f>
        <v>72738</v>
      </c>
      <c r="AR41" s="43">
        <f>'BAR BB| Open rates'!AN41*0.9*0.9</f>
        <v>69498</v>
      </c>
      <c r="AS41" s="43">
        <f>'BAR BB| Open rates'!AO41*0.9*0.9</f>
        <v>72738</v>
      </c>
      <c r="AT41" s="43">
        <f>'BAR BB| Open rates'!AP41*0.9*0.9</f>
        <v>69498</v>
      </c>
      <c r="AU41" s="43">
        <f>'BAR BB| Open rates'!AQ41*0.9*0.9</f>
        <v>63828</v>
      </c>
      <c r="AV41" s="43">
        <f>'BAR BB| Open rates'!AR41*0.9*0.9</f>
        <v>65448</v>
      </c>
      <c r="AW41" s="43">
        <f>'BAR BB| Open rates'!AS41*0.9*0.9</f>
        <v>63828</v>
      </c>
      <c r="AX41" s="43">
        <f>'BAR BB| Open rates'!AT41*0.9*0.9</f>
        <v>65448</v>
      </c>
      <c r="AY41" s="43">
        <f>'BAR BB| Open rates'!AU41*0.9*0.9</f>
        <v>63828</v>
      </c>
      <c r="AZ41" s="43">
        <f>'BAR BB| Open rates'!AV41*0.9*0.9</f>
        <v>65448</v>
      </c>
      <c r="BA41" s="43">
        <f>'BAR BB| Open rates'!AW41*0.9*0.9</f>
        <v>63828</v>
      </c>
      <c r="BB41" s="43">
        <f>'BAR BB| Open rates'!AX41*0.9*0.9</f>
        <v>65448</v>
      </c>
      <c r="BC41" s="43">
        <f>'BAR BB| Open rates'!AY41*0.9*0.9</f>
        <v>63828</v>
      </c>
    </row>
    <row r="42" spans="1:55" s="36" customFormat="1" ht="12" customHeight="1" x14ac:dyDescent="0.2">
      <c r="A42" s="237">
        <v>2</v>
      </c>
      <c r="B42" s="43" t="e">
        <f>'BAR BB| Open rates'!#REF!*0.9*0.9</f>
        <v>#REF!</v>
      </c>
      <c r="C42" s="43" t="e">
        <f>'BAR BB| Open rates'!#REF!*0.9*0.9</f>
        <v>#REF!</v>
      </c>
      <c r="D42" s="43" t="e">
        <f>'BAR BB| Open rates'!#REF!*0.9*0.9</f>
        <v>#REF!</v>
      </c>
      <c r="E42" s="43" t="e">
        <f>'BAR BB| Open rates'!#REF!*0.9*0.9</f>
        <v>#REF!</v>
      </c>
      <c r="F42" s="43">
        <f>'BAR BB| Open rates'!B42*0.9*0.9</f>
        <v>46980</v>
      </c>
      <c r="G42" s="43">
        <f>'BAR BB| Open rates'!C42*0.9*0.9</f>
        <v>46980</v>
      </c>
      <c r="H42" s="43">
        <f>'BAR BB| Open rates'!D42*0.9*0.9</f>
        <v>46980</v>
      </c>
      <c r="I42" s="43">
        <f>'BAR BB| Open rates'!E42*0.9*0.9</f>
        <v>61479</v>
      </c>
      <c r="J42" s="43">
        <f>'BAR BB| Open rates'!F42*0.9*0.9</f>
        <v>54999</v>
      </c>
      <c r="K42" s="43">
        <f>'BAR BB| Open rates'!G42*0.9*0.9</f>
        <v>52569</v>
      </c>
      <c r="L42" s="43">
        <f>'BAR BB| Open rates'!H42*0.9*0.9</f>
        <v>54999</v>
      </c>
      <c r="M42" s="43">
        <f>'BAR BB| Open rates'!I42*0.9*0.9</f>
        <v>52569</v>
      </c>
      <c r="N42" s="43">
        <f>'BAR BB| Open rates'!J42*0.9*0.9</f>
        <v>49410</v>
      </c>
      <c r="O42" s="43">
        <f>'BAR BB| Open rates'!K42*0.9*0.9</f>
        <v>49410</v>
      </c>
      <c r="P42" s="43">
        <f>'BAR BB| Open rates'!L42*0.9*0.9</f>
        <v>49410</v>
      </c>
      <c r="Q42" s="43">
        <f>'BAR BB| Open rates'!M42*0.9*0.9</f>
        <v>52569</v>
      </c>
      <c r="R42" s="43">
        <f>'BAR BB| Open rates'!N42*0.9*0.9</f>
        <v>50787</v>
      </c>
      <c r="S42" s="43">
        <f>'BAR BB| Open rates'!O42*0.9*0.9</f>
        <v>52569</v>
      </c>
      <c r="T42" s="43">
        <f>'BAR BB| Open rates'!P42*0.9*0.9</f>
        <v>52569</v>
      </c>
      <c r="U42" s="43">
        <f>'BAR BB| Open rates'!Q42*0.9*0.9</f>
        <v>54189</v>
      </c>
      <c r="V42" s="43">
        <f>'BAR BB| Open rates'!R42*0.9*0.9</f>
        <v>52569</v>
      </c>
      <c r="W42" s="43">
        <f>'BAR BB| Open rates'!S42*0.9*0.9</f>
        <v>54189</v>
      </c>
      <c r="X42" s="43">
        <f>'BAR BB| Open rates'!T42*0.9*0.9</f>
        <v>52569</v>
      </c>
      <c r="Y42" s="43">
        <f>'BAR BB| Open rates'!U42*0.9*0.9</f>
        <v>50787</v>
      </c>
      <c r="Z42" s="43">
        <f>'BAR BB| Open rates'!V42*0.9*0.9</f>
        <v>70308</v>
      </c>
      <c r="AA42" s="43">
        <f>'BAR BB| Open rates'!W42*0.9*0.9</f>
        <v>75978</v>
      </c>
      <c r="AB42" s="43">
        <f>'BAR BB| Open rates'!X42*0.9*0.9</f>
        <v>70308</v>
      </c>
      <c r="AC42" s="43">
        <f>'BAR BB| Open rates'!Y42*0.9*0.9</f>
        <v>50787</v>
      </c>
      <c r="AD42" s="43">
        <f>'BAR BB| Open rates'!Z42*0.9*0.9</f>
        <v>50787</v>
      </c>
      <c r="AE42" s="43">
        <f>'BAR BB| Open rates'!AA42*0.9*0.9</f>
        <v>73143</v>
      </c>
      <c r="AF42" s="43">
        <f>'BAR BB| Open rates'!AB42*0.9*0.9</f>
        <v>76383</v>
      </c>
      <c r="AG42" s="43">
        <f>'BAR BB| Open rates'!AC42*0.9*0.9</f>
        <v>73143</v>
      </c>
      <c r="AH42" s="43">
        <f>'BAR BB| Open rates'!AD42*0.9*0.9</f>
        <v>76383</v>
      </c>
      <c r="AI42" s="43">
        <f>'BAR BB| Open rates'!AE42*0.9*0.9</f>
        <v>73143</v>
      </c>
      <c r="AJ42" s="43">
        <f>'BAR BB| Open rates'!AF42*0.9*0.9</f>
        <v>76383</v>
      </c>
      <c r="AK42" s="43">
        <f>'BAR BB| Open rates'!AG42*0.9*0.9</f>
        <v>73143</v>
      </c>
      <c r="AL42" s="43">
        <f>'BAR BB| Open rates'!AH42*0.9*0.9</f>
        <v>76383</v>
      </c>
      <c r="AM42" s="43">
        <f>'BAR BB| Open rates'!AI42*0.9*0.9</f>
        <v>73143</v>
      </c>
      <c r="AN42" s="43">
        <f>'BAR BB| Open rates'!AJ42*0.9*0.9</f>
        <v>74763</v>
      </c>
      <c r="AO42" s="43">
        <f>'BAR BB| Open rates'!AK42*0.9*0.9</f>
        <v>74763</v>
      </c>
      <c r="AP42" s="43">
        <f>'BAR BB| Open rates'!AL42*0.9*0.9</f>
        <v>71523</v>
      </c>
      <c r="AQ42" s="43">
        <f>'BAR BB| Open rates'!AM42*0.9*0.9</f>
        <v>74763</v>
      </c>
      <c r="AR42" s="43">
        <f>'BAR BB| Open rates'!AN42*0.9*0.9</f>
        <v>71523</v>
      </c>
      <c r="AS42" s="43">
        <f>'BAR BB| Open rates'!AO42*0.9*0.9</f>
        <v>74763</v>
      </c>
      <c r="AT42" s="43">
        <f>'BAR BB| Open rates'!AP42*0.9*0.9</f>
        <v>71523</v>
      </c>
      <c r="AU42" s="43">
        <f>'BAR BB| Open rates'!AQ42*0.9*0.9</f>
        <v>65853</v>
      </c>
      <c r="AV42" s="43">
        <f>'BAR BB| Open rates'!AR42*0.9*0.9</f>
        <v>67473</v>
      </c>
      <c r="AW42" s="43">
        <f>'BAR BB| Open rates'!AS42*0.9*0.9</f>
        <v>65853</v>
      </c>
      <c r="AX42" s="43">
        <f>'BAR BB| Open rates'!AT42*0.9*0.9</f>
        <v>67473</v>
      </c>
      <c r="AY42" s="43">
        <f>'BAR BB| Open rates'!AU42*0.9*0.9</f>
        <v>65853</v>
      </c>
      <c r="AZ42" s="43">
        <f>'BAR BB| Open rates'!AV42*0.9*0.9</f>
        <v>67473</v>
      </c>
      <c r="BA42" s="43">
        <f>'BAR BB| Open rates'!AW42*0.9*0.9</f>
        <v>65853</v>
      </c>
      <c r="BB42" s="43">
        <f>'BAR BB| Open rates'!AX42*0.9*0.9</f>
        <v>67473</v>
      </c>
      <c r="BC42" s="43">
        <f>'BAR BB| Open rates'!AY42*0.9*0.9</f>
        <v>65853</v>
      </c>
    </row>
    <row r="43" spans="1:55" s="36" customFormat="1" ht="12" customHeight="1" x14ac:dyDescent="0.2">
      <c r="A43" s="237">
        <v>3</v>
      </c>
      <c r="B43" s="43" t="e">
        <f>'BAR BB| Open rates'!#REF!*0.9*0.9</f>
        <v>#REF!</v>
      </c>
      <c r="C43" s="43" t="e">
        <f>'BAR BB| Open rates'!#REF!*0.9*0.9</f>
        <v>#REF!</v>
      </c>
      <c r="D43" s="43" t="e">
        <f>'BAR BB| Open rates'!#REF!*0.9*0.9</f>
        <v>#REF!</v>
      </c>
      <c r="E43" s="43" t="e">
        <f>'BAR BB| Open rates'!#REF!*0.9*0.9</f>
        <v>#REF!</v>
      </c>
      <c r="F43" s="43">
        <f>'BAR BB| Open rates'!B43*0.9*0.9</f>
        <v>49005</v>
      </c>
      <c r="G43" s="43">
        <f>'BAR BB| Open rates'!C43*0.9*0.9</f>
        <v>49005</v>
      </c>
      <c r="H43" s="43">
        <f>'BAR BB| Open rates'!D43*0.9*0.9</f>
        <v>49005</v>
      </c>
      <c r="I43" s="43">
        <f>'BAR BB| Open rates'!E43*0.9*0.9</f>
        <v>63504</v>
      </c>
      <c r="J43" s="43">
        <f>'BAR BB| Open rates'!F43*0.9*0.9</f>
        <v>57024</v>
      </c>
      <c r="K43" s="43">
        <f>'BAR BB| Open rates'!G43*0.9*0.9</f>
        <v>54594</v>
      </c>
      <c r="L43" s="43">
        <f>'BAR BB| Open rates'!H43*0.9*0.9</f>
        <v>57024</v>
      </c>
      <c r="M43" s="43">
        <f>'BAR BB| Open rates'!I43*0.9*0.9</f>
        <v>54594</v>
      </c>
      <c r="N43" s="43">
        <f>'BAR BB| Open rates'!J43*0.9*0.9</f>
        <v>51435</v>
      </c>
      <c r="O43" s="43">
        <f>'BAR BB| Open rates'!K43*0.9*0.9</f>
        <v>51435</v>
      </c>
      <c r="P43" s="43">
        <f>'BAR BB| Open rates'!L43*0.9*0.9</f>
        <v>51435</v>
      </c>
      <c r="Q43" s="43">
        <f>'BAR BB| Open rates'!M43*0.9*0.9</f>
        <v>54594</v>
      </c>
      <c r="R43" s="43">
        <f>'BAR BB| Open rates'!N43*0.9*0.9</f>
        <v>52812</v>
      </c>
      <c r="S43" s="43">
        <f>'BAR BB| Open rates'!O43*0.9*0.9</f>
        <v>54594</v>
      </c>
      <c r="T43" s="43">
        <f>'BAR BB| Open rates'!P43*0.9*0.9</f>
        <v>54594</v>
      </c>
      <c r="U43" s="43">
        <f>'BAR BB| Open rates'!Q43*0.9*0.9</f>
        <v>56214</v>
      </c>
      <c r="V43" s="43">
        <f>'BAR BB| Open rates'!R43*0.9*0.9</f>
        <v>54594</v>
      </c>
      <c r="W43" s="43">
        <f>'BAR BB| Open rates'!S43*0.9*0.9</f>
        <v>56214</v>
      </c>
      <c r="X43" s="43">
        <f>'BAR BB| Open rates'!T43*0.9*0.9</f>
        <v>54594</v>
      </c>
      <c r="Y43" s="43">
        <f>'BAR BB| Open rates'!U43*0.9*0.9</f>
        <v>52812</v>
      </c>
      <c r="Z43" s="43">
        <f>'BAR BB| Open rates'!V43*0.9*0.9</f>
        <v>72333</v>
      </c>
      <c r="AA43" s="43">
        <f>'BAR BB| Open rates'!W43*0.9*0.9</f>
        <v>78003</v>
      </c>
      <c r="AB43" s="43">
        <f>'BAR BB| Open rates'!X43*0.9*0.9</f>
        <v>72333</v>
      </c>
      <c r="AC43" s="43">
        <f>'BAR BB| Open rates'!Y43*0.9*0.9</f>
        <v>52812</v>
      </c>
      <c r="AD43" s="43">
        <f>'BAR BB| Open rates'!Z43*0.9*0.9</f>
        <v>52812</v>
      </c>
      <c r="AE43" s="43">
        <f>'BAR BB| Open rates'!AA43*0.9*0.9</f>
        <v>75168</v>
      </c>
      <c r="AF43" s="43">
        <f>'BAR BB| Open rates'!AB43*0.9*0.9</f>
        <v>78408</v>
      </c>
      <c r="AG43" s="43">
        <f>'BAR BB| Open rates'!AC43*0.9*0.9</f>
        <v>75168</v>
      </c>
      <c r="AH43" s="43">
        <f>'BAR BB| Open rates'!AD43*0.9*0.9</f>
        <v>78408</v>
      </c>
      <c r="AI43" s="43">
        <f>'BAR BB| Open rates'!AE43*0.9*0.9</f>
        <v>75168</v>
      </c>
      <c r="AJ43" s="43">
        <f>'BAR BB| Open rates'!AF43*0.9*0.9</f>
        <v>78408</v>
      </c>
      <c r="AK43" s="43">
        <f>'BAR BB| Open rates'!AG43*0.9*0.9</f>
        <v>75168</v>
      </c>
      <c r="AL43" s="43">
        <f>'BAR BB| Open rates'!AH43*0.9*0.9</f>
        <v>78408</v>
      </c>
      <c r="AM43" s="43">
        <f>'BAR BB| Open rates'!AI43*0.9*0.9</f>
        <v>75168</v>
      </c>
      <c r="AN43" s="43">
        <f>'BAR BB| Open rates'!AJ43*0.9*0.9</f>
        <v>76788</v>
      </c>
      <c r="AO43" s="43">
        <f>'BAR BB| Open rates'!AK43*0.9*0.9</f>
        <v>76788</v>
      </c>
      <c r="AP43" s="43">
        <f>'BAR BB| Open rates'!AL43*0.9*0.9</f>
        <v>73548</v>
      </c>
      <c r="AQ43" s="43">
        <f>'BAR BB| Open rates'!AM43*0.9*0.9</f>
        <v>76788</v>
      </c>
      <c r="AR43" s="43">
        <f>'BAR BB| Open rates'!AN43*0.9*0.9</f>
        <v>73548</v>
      </c>
      <c r="AS43" s="43">
        <f>'BAR BB| Open rates'!AO43*0.9*0.9</f>
        <v>76788</v>
      </c>
      <c r="AT43" s="43">
        <f>'BAR BB| Open rates'!AP43*0.9*0.9</f>
        <v>73548</v>
      </c>
      <c r="AU43" s="43">
        <f>'BAR BB| Open rates'!AQ43*0.9*0.9</f>
        <v>67878</v>
      </c>
      <c r="AV43" s="43">
        <f>'BAR BB| Open rates'!AR43*0.9*0.9</f>
        <v>69498</v>
      </c>
      <c r="AW43" s="43">
        <f>'BAR BB| Open rates'!AS43*0.9*0.9</f>
        <v>67878</v>
      </c>
      <c r="AX43" s="43">
        <f>'BAR BB| Open rates'!AT43*0.9*0.9</f>
        <v>69498</v>
      </c>
      <c r="AY43" s="43">
        <f>'BAR BB| Open rates'!AU43*0.9*0.9</f>
        <v>67878</v>
      </c>
      <c r="AZ43" s="43">
        <f>'BAR BB| Open rates'!AV43*0.9*0.9</f>
        <v>69498</v>
      </c>
      <c r="BA43" s="43">
        <f>'BAR BB| Open rates'!AW43*0.9*0.9</f>
        <v>67878</v>
      </c>
      <c r="BB43" s="43">
        <f>'BAR BB| Open rates'!AX43*0.9*0.9</f>
        <v>69498</v>
      </c>
      <c r="BC43" s="43">
        <f>'BAR BB| Open rates'!AY43*0.9*0.9</f>
        <v>67878</v>
      </c>
    </row>
    <row r="44" spans="1:55" s="36" customFormat="1" ht="12" customHeight="1" x14ac:dyDescent="0.2">
      <c r="A44" s="237">
        <v>4</v>
      </c>
      <c r="B44" s="43" t="e">
        <f>'BAR BB| Open rates'!#REF!*0.9*0.9</f>
        <v>#REF!</v>
      </c>
      <c r="C44" s="43" t="e">
        <f>'BAR BB| Open rates'!#REF!*0.9*0.9</f>
        <v>#REF!</v>
      </c>
      <c r="D44" s="43" t="e">
        <f>'BAR BB| Open rates'!#REF!*0.9*0.9</f>
        <v>#REF!</v>
      </c>
      <c r="E44" s="43" t="e">
        <f>'BAR BB| Open rates'!#REF!*0.9*0.9</f>
        <v>#REF!</v>
      </c>
      <c r="F44" s="43">
        <f>'BAR BB| Open rates'!B44*0.9*0.9</f>
        <v>51030</v>
      </c>
      <c r="G44" s="43">
        <f>'BAR BB| Open rates'!C44*0.9*0.9</f>
        <v>51030</v>
      </c>
      <c r="H44" s="43">
        <f>'BAR BB| Open rates'!D44*0.9*0.9</f>
        <v>51030</v>
      </c>
      <c r="I44" s="43">
        <f>'BAR BB| Open rates'!E44*0.9*0.9</f>
        <v>65529</v>
      </c>
      <c r="J44" s="43">
        <f>'BAR BB| Open rates'!F44*0.9*0.9</f>
        <v>59049</v>
      </c>
      <c r="K44" s="43">
        <f>'BAR BB| Open rates'!G44*0.9*0.9</f>
        <v>56619</v>
      </c>
      <c r="L44" s="43">
        <f>'BAR BB| Open rates'!H44*0.9*0.9</f>
        <v>59049</v>
      </c>
      <c r="M44" s="43">
        <f>'BAR BB| Open rates'!I44*0.9*0.9</f>
        <v>56619</v>
      </c>
      <c r="N44" s="43">
        <f>'BAR BB| Open rates'!J44*0.9*0.9</f>
        <v>53460</v>
      </c>
      <c r="O44" s="43">
        <f>'BAR BB| Open rates'!K44*0.9*0.9</f>
        <v>53460</v>
      </c>
      <c r="P44" s="43">
        <f>'BAR BB| Open rates'!L44*0.9*0.9</f>
        <v>53460</v>
      </c>
      <c r="Q44" s="43">
        <f>'BAR BB| Open rates'!M44*0.9*0.9</f>
        <v>56619</v>
      </c>
      <c r="R44" s="43">
        <f>'BAR BB| Open rates'!N44*0.9*0.9</f>
        <v>54837</v>
      </c>
      <c r="S44" s="43">
        <f>'BAR BB| Open rates'!O44*0.9*0.9</f>
        <v>56619</v>
      </c>
      <c r="T44" s="43">
        <f>'BAR BB| Open rates'!P44*0.9*0.9</f>
        <v>56619</v>
      </c>
      <c r="U44" s="43">
        <f>'BAR BB| Open rates'!Q44*0.9*0.9</f>
        <v>58239</v>
      </c>
      <c r="V44" s="43">
        <f>'BAR BB| Open rates'!R44*0.9*0.9</f>
        <v>56619</v>
      </c>
      <c r="W44" s="43">
        <f>'BAR BB| Open rates'!S44*0.9*0.9</f>
        <v>58239</v>
      </c>
      <c r="X44" s="43">
        <f>'BAR BB| Open rates'!T44*0.9*0.9</f>
        <v>56619</v>
      </c>
      <c r="Y44" s="43">
        <f>'BAR BB| Open rates'!U44*0.9*0.9</f>
        <v>54837</v>
      </c>
      <c r="Z44" s="43">
        <f>'BAR BB| Open rates'!V44*0.9*0.9</f>
        <v>74358</v>
      </c>
      <c r="AA44" s="43">
        <f>'BAR BB| Open rates'!W44*0.9*0.9</f>
        <v>80028</v>
      </c>
      <c r="AB44" s="43">
        <f>'BAR BB| Open rates'!X44*0.9*0.9</f>
        <v>74358</v>
      </c>
      <c r="AC44" s="43">
        <f>'BAR BB| Open rates'!Y44*0.9*0.9</f>
        <v>54837</v>
      </c>
      <c r="AD44" s="43">
        <f>'BAR BB| Open rates'!Z44*0.9*0.9</f>
        <v>54837</v>
      </c>
      <c r="AE44" s="43">
        <f>'BAR BB| Open rates'!AA44*0.9*0.9</f>
        <v>77193</v>
      </c>
      <c r="AF44" s="43">
        <f>'BAR BB| Open rates'!AB44*0.9*0.9</f>
        <v>80433</v>
      </c>
      <c r="AG44" s="43">
        <f>'BAR BB| Open rates'!AC44*0.9*0.9</f>
        <v>77193</v>
      </c>
      <c r="AH44" s="43">
        <f>'BAR BB| Open rates'!AD44*0.9*0.9</f>
        <v>80433</v>
      </c>
      <c r="AI44" s="43">
        <f>'BAR BB| Open rates'!AE44*0.9*0.9</f>
        <v>77193</v>
      </c>
      <c r="AJ44" s="43">
        <f>'BAR BB| Open rates'!AF44*0.9*0.9</f>
        <v>80433</v>
      </c>
      <c r="AK44" s="43">
        <f>'BAR BB| Open rates'!AG44*0.9*0.9</f>
        <v>77193</v>
      </c>
      <c r="AL44" s="43">
        <f>'BAR BB| Open rates'!AH44*0.9*0.9</f>
        <v>80433</v>
      </c>
      <c r="AM44" s="43">
        <f>'BAR BB| Open rates'!AI44*0.9*0.9</f>
        <v>77193</v>
      </c>
      <c r="AN44" s="43">
        <f>'BAR BB| Open rates'!AJ44*0.9*0.9</f>
        <v>78813</v>
      </c>
      <c r="AO44" s="43">
        <f>'BAR BB| Open rates'!AK44*0.9*0.9</f>
        <v>78813</v>
      </c>
      <c r="AP44" s="43">
        <f>'BAR BB| Open rates'!AL44*0.9*0.9</f>
        <v>75573</v>
      </c>
      <c r="AQ44" s="43">
        <f>'BAR BB| Open rates'!AM44*0.9*0.9</f>
        <v>78813</v>
      </c>
      <c r="AR44" s="43">
        <f>'BAR BB| Open rates'!AN44*0.9*0.9</f>
        <v>75573</v>
      </c>
      <c r="AS44" s="43">
        <f>'BAR BB| Open rates'!AO44*0.9*0.9</f>
        <v>78813</v>
      </c>
      <c r="AT44" s="43">
        <f>'BAR BB| Open rates'!AP44*0.9*0.9</f>
        <v>75573</v>
      </c>
      <c r="AU44" s="43">
        <f>'BAR BB| Open rates'!AQ44*0.9*0.9</f>
        <v>69903</v>
      </c>
      <c r="AV44" s="43">
        <f>'BAR BB| Open rates'!AR44*0.9*0.9</f>
        <v>71523</v>
      </c>
      <c r="AW44" s="43">
        <f>'BAR BB| Open rates'!AS44*0.9*0.9</f>
        <v>69903</v>
      </c>
      <c r="AX44" s="43">
        <f>'BAR BB| Open rates'!AT44*0.9*0.9</f>
        <v>71523</v>
      </c>
      <c r="AY44" s="43">
        <f>'BAR BB| Open rates'!AU44*0.9*0.9</f>
        <v>69903</v>
      </c>
      <c r="AZ44" s="43">
        <f>'BAR BB| Open rates'!AV44*0.9*0.9</f>
        <v>71523</v>
      </c>
      <c r="BA44" s="43">
        <f>'BAR BB| Open rates'!AW44*0.9*0.9</f>
        <v>69903</v>
      </c>
      <c r="BB44" s="43">
        <f>'BAR BB| Open rates'!AX44*0.9*0.9</f>
        <v>71523</v>
      </c>
      <c r="BC44" s="43">
        <f>'BAR BB| Open rates'!AY44*0.9*0.9</f>
        <v>69903</v>
      </c>
    </row>
    <row r="45" spans="1:55" s="36" customFormat="1" ht="12" customHeight="1" x14ac:dyDescent="0.2">
      <c r="A45" s="237">
        <v>5</v>
      </c>
      <c r="B45" s="43" t="e">
        <f>'BAR BB| Open rates'!#REF!*0.9*0.9</f>
        <v>#REF!</v>
      </c>
      <c r="C45" s="43" t="e">
        <f>'BAR BB| Open rates'!#REF!*0.9*0.9</f>
        <v>#REF!</v>
      </c>
      <c r="D45" s="43" t="e">
        <f>'BAR BB| Open rates'!#REF!*0.9*0.9</f>
        <v>#REF!</v>
      </c>
      <c r="E45" s="43" t="e">
        <f>'BAR BB| Open rates'!#REF!*0.9*0.9</f>
        <v>#REF!</v>
      </c>
      <c r="F45" s="43">
        <f>'BAR BB| Open rates'!B45*0.9*0.9</f>
        <v>53055</v>
      </c>
      <c r="G45" s="43">
        <f>'BAR BB| Open rates'!C45*0.9*0.9</f>
        <v>53055</v>
      </c>
      <c r="H45" s="43">
        <f>'BAR BB| Open rates'!D45*0.9*0.9</f>
        <v>53055</v>
      </c>
      <c r="I45" s="43">
        <f>'BAR BB| Open rates'!E45*0.9*0.9</f>
        <v>67554</v>
      </c>
      <c r="J45" s="43">
        <f>'BAR BB| Open rates'!F45*0.9*0.9</f>
        <v>61074</v>
      </c>
      <c r="K45" s="43">
        <f>'BAR BB| Open rates'!G45*0.9*0.9</f>
        <v>58644</v>
      </c>
      <c r="L45" s="43">
        <f>'BAR BB| Open rates'!H45*0.9*0.9</f>
        <v>61074</v>
      </c>
      <c r="M45" s="43">
        <f>'BAR BB| Open rates'!I45*0.9*0.9</f>
        <v>58644</v>
      </c>
      <c r="N45" s="43">
        <f>'BAR BB| Open rates'!J45*0.9*0.9</f>
        <v>55485</v>
      </c>
      <c r="O45" s="43">
        <f>'BAR BB| Open rates'!K45*0.9*0.9</f>
        <v>55485</v>
      </c>
      <c r="P45" s="43">
        <f>'BAR BB| Open rates'!L45*0.9*0.9</f>
        <v>55485</v>
      </c>
      <c r="Q45" s="43">
        <f>'BAR BB| Open rates'!M45*0.9*0.9</f>
        <v>58644</v>
      </c>
      <c r="R45" s="43">
        <f>'BAR BB| Open rates'!N45*0.9*0.9</f>
        <v>56862</v>
      </c>
      <c r="S45" s="43">
        <f>'BAR BB| Open rates'!O45*0.9*0.9</f>
        <v>58644</v>
      </c>
      <c r="T45" s="43">
        <f>'BAR BB| Open rates'!P45*0.9*0.9</f>
        <v>58644</v>
      </c>
      <c r="U45" s="43">
        <f>'BAR BB| Open rates'!Q45*0.9*0.9</f>
        <v>60264</v>
      </c>
      <c r="V45" s="43">
        <f>'BAR BB| Open rates'!R45*0.9*0.9</f>
        <v>58644</v>
      </c>
      <c r="W45" s="43">
        <f>'BAR BB| Open rates'!S45*0.9*0.9</f>
        <v>60264</v>
      </c>
      <c r="X45" s="43">
        <f>'BAR BB| Open rates'!T45*0.9*0.9</f>
        <v>58644</v>
      </c>
      <c r="Y45" s="43">
        <f>'BAR BB| Open rates'!U45*0.9*0.9</f>
        <v>56862</v>
      </c>
      <c r="Z45" s="43">
        <f>'BAR BB| Open rates'!V45*0.9*0.9</f>
        <v>76383</v>
      </c>
      <c r="AA45" s="43">
        <f>'BAR BB| Open rates'!W45*0.9*0.9</f>
        <v>82053</v>
      </c>
      <c r="AB45" s="43">
        <f>'BAR BB| Open rates'!X45*0.9*0.9</f>
        <v>76383</v>
      </c>
      <c r="AC45" s="43">
        <f>'BAR BB| Open rates'!Y45*0.9*0.9</f>
        <v>56862</v>
      </c>
      <c r="AD45" s="43">
        <f>'BAR BB| Open rates'!Z45*0.9*0.9</f>
        <v>56862</v>
      </c>
      <c r="AE45" s="43">
        <f>'BAR BB| Open rates'!AA45*0.9*0.9</f>
        <v>79218</v>
      </c>
      <c r="AF45" s="43">
        <f>'BAR BB| Open rates'!AB45*0.9*0.9</f>
        <v>82458</v>
      </c>
      <c r="AG45" s="43">
        <f>'BAR BB| Open rates'!AC45*0.9*0.9</f>
        <v>79218</v>
      </c>
      <c r="AH45" s="43">
        <f>'BAR BB| Open rates'!AD45*0.9*0.9</f>
        <v>82458</v>
      </c>
      <c r="AI45" s="43">
        <f>'BAR BB| Open rates'!AE45*0.9*0.9</f>
        <v>79218</v>
      </c>
      <c r="AJ45" s="43">
        <f>'BAR BB| Open rates'!AF45*0.9*0.9</f>
        <v>82458</v>
      </c>
      <c r="AK45" s="43">
        <f>'BAR BB| Open rates'!AG45*0.9*0.9</f>
        <v>79218</v>
      </c>
      <c r="AL45" s="43">
        <f>'BAR BB| Open rates'!AH45*0.9*0.9</f>
        <v>82458</v>
      </c>
      <c r="AM45" s="43">
        <f>'BAR BB| Open rates'!AI45*0.9*0.9</f>
        <v>79218</v>
      </c>
      <c r="AN45" s="43">
        <f>'BAR BB| Open rates'!AJ45*0.9*0.9</f>
        <v>80838</v>
      </c>
      <c r="AO45" s="43">
        <f>'BAR BB| Open rates'!AK45*0.9*0.9</f>
        <v>80838</v>
      </c>
      <c r="AP45" s="43">
        <f>'BAR BB| Open rates'!AL45*0.9*0.9</f>
        <v>77598</v>
      </c>
      <c r="AQ45" s="43">
        <f>'BAR BB| Open rates'!AM45*0.9*0.9</f>
        <v>80838</v>
      </c>
      <c r="AR45" s="43">
        <f>'BAR BB| Open rates'!AN45*0.9*0.9</f>
        <v>77598</v>
      </c>
      <c r="AS45" s="43">
        <f>'BAR BB| Open rates'!AO45*0.9*0.9</f>
        <v>80838</v>
      </c>
      <c r="AT45" s="43">
        <f>'BAR BB| Open rates'!AP45*0.9*0.9</f>
        <v>77598</v>
      </c>
      <c r="AU45" s="43">
        <f>'BAR BB| Open rates'!AQ45*0.9*0.9</f>
        <v>71928</v>
      </c>
      <c r="AV45" s="43">
        <f>'BAR BB| Open rates'!AR45*0.9*0.9</f>
        <v>73548</v>
      </c>
      <c r="AW45" s="43">
        <f>'BAR BB| Open rates'!AS45*0.9*0.9</f>
        <v>71928</v>
      </c>
      <c r="AX45" s="43">
        <f>'BAR BB| Open rates'!AT45*0.9*0.9</f>
        <v>73548</v>
      </c>
      <c r="AY45" s="43">
        <f>'BAR BB| Open rates'!AU45*0.9*0.9</f>
        <v>71928</v>
      </c>
      <c r="AZ45" s="43">
        <f>'BAR BB| Open rates'!AV45*0.9*0.9</f>
        <v>73548</v>
      </c>
      <c r="BA45" s="43">
        <f>'BAR BB| Open rates'!AW45*0.9*0.9</f>
        <v>71928</v>
      </c>
      <c r="BB45" s="43">
        <f>'BAR BB| Open rates'!AX45*0.9*0.9</f>
        <v>73548</v>
      </c>
      <c r="BC45" s="43">
        <f>'BAR BB| Open rates'!AY45*0.9*0.9</f>
        <v>71928</v>
      </c>
    </row>
    <row r="46" spans="1:55" s="36" customFormat="1" ht="12" customHeight="1" x14ac:dyDescent="0.2">
      <c r="A46" s="237">
        <v>6</v>
      </c>
      <c r="B46" s="43" t="e">
        <f>'BAR BB| Open rates'!#REF!*0.9*0.9</f>
        <v>#REF!</v>
      </c>
      <c r="C46" s="43" t="e">
        <f>'BAR BB| Open rates'!#REF!*0.9*0.9</f>
        <v>#REF!</v>
      </c>
      <c r="D46" s="43" t="e">
        <f>'BAR BB| Open rates'!#REF!*0.9*0.9</f>
        <v>#REF!</v>
      </c>
      <c r="E46" s="43" t="e">
        <f>'BAR BB| Open rates'!#REF!*0.9*0.9</f>
        <v>#REF!</v>
      </c>
      <c r="F46" s="43">
        <f>'BAR BB| Open rates'!B46*0.9*0.9</f>
        <v>55080</v>
      </c>
      <c r="G46" s="43">
        <f>'BAR BB| Open rates'!C46*0.9*0.9</f>
        <v>55080</v>
      </c>
      <c r="H46" s="43">
        <f>'BAR BB| Open rates'!D46*0.9*0.9</f>
        <v>55080</v>
      </c>
      <c r="I46" s="43">
        <f>'BAR BB| Open rates'!E46*0.9*0.9</f>
        <v>69579</v>
      </c>
      <c r="J46" s="43">
        <f>'BAR BB| Open rates'!F46*0.9*0.9</f>
        <v>63099</v>
      </c>
      <c r="K46" s="43">
        <f>'BAR BB| Open rates'!G46*0.9*0.9</f>
        <v>60669</v>
      </c>
      <c r="L46" s="43">
        <f>'BAR BB| Open rates'!H46*0.9*0.9</f>
        <v>63099</v>
      </c>
      <c r="M46" s="43">
        <f>'BAR BB| Open rates'!I46*0.9*0.9</f>
        <v>60669</v>
      </c>
      <c r="N46" s="43">
        <f>'BAR BB| Open rates'!J46*0.9*0.9</f>
        <v>57510</v>
      </c>
      <c r="O46" s="43">
        <f>'BAR BB| Open rates'!K46*0.9*0.9</f>
        <v>57510</v>
      </c>
      <c r="P46" s="43">
        <f>'BAR BB| Open rates'!L46*0.9*0.9</f>
        <v>57510</v>
      </c>
      <c r="Q46" s="43">
        <f>'BAR BB| Open rates'!M46*0.9*0.9</f>
        <v>60669</v>
      </c>
      <c r="R46" s="43">
        <f>'BAR BB| Open rates'!N46*0.9*0.9</f>
        <v>58887</v>
      </c>
      <c r="S46" s="43">
        <f>'BAR BB| Open rates'!O46*0.9*0.9</f>
        <v>60669</v>
      </c>
      <c r="T46" s="43">
        <f>'BAR BB| Open rates'!P46*0.9*0.9</f>
        <v>60669</v>
      </c>
      <c r="U46" s="43">
        <f>'BAR BB| Open rates'!Q46*0.9*0.9</f>
        <v>62289</v>
      </c>
      <c r="V46" s="43">
        <f>'BAR BB| Open rates'!R46*0.9*0.9</f>
        <v>60669</v>
      </c>
      <c r="W46" s="43">
        <f>'BAR BB| Open rates'!S46*0.9*0.9</f>
        <v>62289</v>
      </c>
      <c r="X46" s="43">
        <f>'BAR BB| Open rates'!T46*0.9*0.9</f>
        <v>60669</v>
      </c>
      <c r="Y46" s="43">
        <f>'BAR BB| Open rates'!U46*0.9*0.9</f>
        <v>58887</v>
      </c>
      <c r="Z46" s="43">
        <f>'BAR BB| Open rates'!V46*0.9*0.9</f>
        <v>78408</v>
      </c>
      <c r="AA46" s="43">
        <f>'BAR BB| Open rates'!W46*0.9*0.9</f>
        <v>84078</v>
      </c>
      <c r="AB46" s="43">
        <f>'BAR BB| Open rates'!X46*0.9*0.9</f>
        <v>78408</v>
      </c>
      <c r="AC46" s="43">
        <f>'BAR BB| Open rates'!Y46*0.9*0.9</f>
        <v>58887</v>
      </c>
      <c r="AD46" s="43">
        <f>'BAR BB| Open rates'!Z46*0.9*0.9</f>
        <v>58887</v>
      </c>
      <c r="AE46" s="43">
        <f>'BAR BB| Open rates'!AA46*0.9*0.9</f>
        <v>81243</v>
      </c>
      <c r="AF46" s="43">
        <f>'BAR BB| Open rates'!AB46*0.9*0.9</f>
        <v>84483</v>
      </c>
      <c r="AG46" s="43">
        <f>'BAR BB| Open rates'!AC46*0.9*0.9</f>
        <v>81243</v>
      </c>
      <c r="AH46" s="43">
        <f>'BAR BB| Open rates'!AD46*0.9*0.9</f>
        <v>84483</v>
      </c>
      <c r="AI46" s="43">
        <f>'BAR BB| Open rates'!AE46*0.9*0.9</f>
        <v>81243</v>
      </c>
      <c r="AJ46" s="43">
        <f>'BAR BB| Open rates'!AF46*0.9*0.9</f>
        <v>84483</v>
      </c>
      <c r="AK46" s="43">
        <f>'BAR BB| Open rates'!AG46*0.9*0.9</f>
        <v>81243</v>
      </c>
      <c r="AL46" s="43">
        <f>'BAR BB| Open rates'!AH46*0.9*0.9</f>
        <v>84483</v>
      </c>
      <c r="AM46" s="43">
        <f>'BAR BB| Open rates'!AI46*0.9*0.9</f>
        <v>81243</v>
      </c>
      <c r="AN46" s="43">
        <f>'BAR BB| Open rates'!AJ46*0.9*0.9</f>
        <v>82863</v>
      </c>
      <c r="AO46" s="43">
        <f>'BAR BB| Open rates'!AK46*0.9*0.9</f>
        <v>82863</v>
      </c>
      <c r="AP46" s="43">
        <f>'BAR BB| Open rates'!AL46*0.9*0.9</f>
        <v>79623</v>
      </c>
      <c r="AQ46" s="43">
        <f>'BAR BB| Open rates'!AM46*0.9*0.9</f>
        <v>82863</v>
      </c>
      <c r="AR46" s="43">
        <f>'BAR BB| Open rates'!AN46*0.9*0.9</f>
        <v>79623</v>
      </c>
      <c r="AS46" s="43">
        <f>'BAR BB| Open rates'!AO46*0.9*0.9</f>
        <v>82863</v>
      </c>
      <c r="AT46" s="43">
        <f>'BAR BB| Open rates'!AP46*0.9*0.9</f>
        <v>79623</v>
      </c>
      <c r="AU46" s="43">
        <f>'BAR BB| Open rates'!AQ46*0.9*0.9</f>
        <v>73953</v>
      </c>
      <c r="AV46" s="43">
        <f>'BAR BB| Open rates'!AR46*0.9*0.9</f>
        <v>75573</v>
      </c>
      <c r="AW46" s="43">
        <f>'BAR BB| Open rates'!AS46*0.9*0.9</f>
        <v>73953</v>
      </c>
      <c r="AX46" s="43">
        <f>'BAR BB| Open rates'!AT46*0.9*0.9</f>
        <v>75573</v>
      </c>
      <c r="AY46" s="43">
        <f>'BAR BB| Open rates'!AU46*0.9*0.9</f>
        <v>73953</v>
      </c>
      <c r="AZ46" s="43">
        <f>'BAR BB| Open rates'!AV46*0.9*0.9</f>
        <v>75573</v>
      </c>
      <c r="BA46" s="43">
        <f>'BAR BB| Open rates'!AW46*0.9*0.9</f>
        <v>73953</v>
      </c>
      <c r="BB46" s="43">
        <f>'BAR BB| Open rates'!AX46*0.9*0.9</f>
        <v>75573</v>
      </c>
      <c r="BC46" s="43">
        <f>'BAR BB| Open rates'!AY46*0.9*0.9</f>
        <v>73953</v>
      </c>
    </row>
    <row r="47" spans="1:55" s="36" customFormat="1" ht="12" customHeight="1" x14ac:dyDescent="0.2">
      <c r="A47" s="237">
        <v>7</v>
      </c>
      <c r="B47" s="43" t="e">
        <f>'BAR BB| Open rates'!#REF!*0.9*0.9</f>
        <v>#REF!</v>
      </c>
      <c r="C47" s="43" t="e">
        <f>'BAR BB| Open rates'!#REF!*0.9*0.9</f>
        <v>#REF!</v>
      </c>
      <c r="D47" s="43" t="e">
        <f>'BAR BB| Open rates'!#REF!*0.9*0.9</f>
        <v>#REF!</v>
      </c>
      <c r="E47" s="43" t="e">
        <f>'BAR BB| Open rates'!#REF!*0.9*0.9</f>
        <v>#REF!</v>
      </c>
      <c r="F47" s="43">
        <f>'BAR BB| Open rates'!B47*0.9*0.9</f>
        <v>57105</v>
      </c>
      <c r="G47" s="43">
        <f>'BAR BB| Open rates'!C47*0.9*0.9</f>
        <v>57105</v>
      </c>
      <c r="H47" s="43">
        <f>'BAR BB| Open rates'!D47*0.9*0.9</f>
        <v>57105</v>
      </c>
      <c r="I47" s="43">
        <f>'BAR BB| Open rates'!E47*0.9*0.9</f>
        <v>71604</v>
      </c>
      <c r="J47" s="43">
        <f>'BAR BB| Open rates'!F47*0.9*0.9</f>
        <v>65124</v>
      </c>
      <c r="K47" s="43">
        <f>'BAR BB| Open rates'!G47*0.9*0.9</f>
        <v>62694</v>
      </c>
      <c r="L47" s="43">
        <f>'BAR BB| Open rates'!H47*0.9*0.9</f>
        <v>65124</v>
      </c>
      <c r="M47" s="43">
        <f>'BAR BB| Open rates'!I47*0.9*0.9</f>
        <v>62694</v>
      </c>
      <c r="N47" s="43">
        <f>'BAR BB| Open rates'!J47*0.9*0.9</f>
        <v>59535</v>
      </c>
      <c r="O47" s="43">
        <f>'BAR BB| Open rates'!K47*0.9*0.9</f>
        <v>59535</v>
      </c>
      <c r="P47" s="43">
        <f>'BAR BB| Open rates'!L47*0.9*0.9</f>
        <v>59535</v>
      </c>
      <c r="Q47" s="43">
        <f>'BAR BB| Open rates'!M47*0.9*0.9</f>
        <v>62694</v>
      </c>
      <c r="R47" s="43">
        <f>'BAR BB| Open rates'!N47*0.9*0.9</f>
        <v>60912</v>
      </c>
      <c r="S47" s="43">
        <f>'BAR BB| Open rates'!O47*0.9*0.9</f>
        <v>62694</v>
      </c>
      <c r="T47" s="43">
        <f>'BAR BB| Open rates'!P47*0.9*0.9</f>
        <v>62694</v>
      </c>
      <c r="U47" s="43">
        <f>'BAR BB| Open rates'!Q47*0.9*0.9</f>
        <v>64314</v>
      </c>
      <c r="V47" s="43">
        <f>'BAR BB| Open rates'!R47*0.9*0.9</f>
        <v>62694</v>
      </c>
      <c r="W47" s="43">
        <f>'BAR BB| Open rates'!S47*0.9*0.9</f>
        <v>64314</v>
      </c>
      <c r="X47" s="43">
        <f>'BAR BB| Open rates'!T47*0.9*0.9</f>
        <v>62694</v>
      </c>
      <c r="Y47" s="43">
        <f>'BAR BB| Open rates'!U47*0.9*0.9</f>
        <v>60912</v>
      </c>
      <c r="Z47" s="43">
        <f>'BAR BB| Open rates'!V47*0.9*0.9</f>
        <v>80433</v>
      </c>
      <c r="AA47" s="43">
        <f>'BAR BB| Open rates'!W47*0.9*0.9</f>
        <v>86103</v>
      </c>
      <c r="AB47" s="43">
        <f>'BAR BB| Open rates'!X47*0.9*0.9</f>
        <v>80433</v>
      </c>
      <c r="AC47" s="43">
        <f>'BAR BB| Open rates'!Y47*0.9*0.9</f>
        <v>60912</v>
      </c>
      <c r="AD47" s="43">
        <f>'BAR BB| Open rates'!Z47*0.9*0.9</f>
        <v>60912</v>
      </c>
      <c r="AE47" s="43">
        <f>'BAR BB| Open rates'!AA47*0.9*0.9</f>
        <v>83268</v>
      </c>
      <c r="AF47" s="43">
        <f>'BAR BB| Open rates'!AB47*0.9*0.9</f>
        <v>86508</v>
      </c>
      <c r="AG47" s="43">
        <f>'BAR BB| Open rates'!AC47*0.9*0.9</f>
        <v>83268</v>
      </c>
      <c r="AH47" s="43">
        <f>'BAR BB| Open rates'!AD47*0.9*0.9</f>
        <v>86508</v>
      </c>
      <c r="AI47" s="43">
        <f>'BAR BB| Open rates'!AE47*0.9*0.9</f>
        <v>83268</v>
      </c>
      <c r="AJ47" s="43">
        <f>'BAR BB| Open rates'!AF47*0.9*0.9</f>
        <v>86508</v>
      </c>
      <c r="AK47" s="43">
        <f>'BAR BB| Open rates'!AG47*0.9*0.9</f>
        <v>83268</v>
      </c>
      <c r="AL47" s="43">
        <f>'BAR BB| Open rates'!AH47*0.9*0.9</f>
        <v>86508</v>
      </c>
      <c r="AM47" s="43">
        <f>'BAR BB| Open rates'!AI47*0.9*0.9</f>
        <v>83268</v>
      </c>
      <c r="AN47" s="43">
        <f>'BAR BB| Open rates'!AJ47*0.9*0.9</f>
        <v>84888</v>
      </c>
      <c r="AO47" s="43">
        <f>'BAR BB| Open rates'!AK47*0.9*0.9</f>
        <v>84888</v>
      </c>
      <c r="AP47" s="43">
        <f>'BAR BB| Open rates'!AL47*0.9*0.9</f>
        <v>81648</v>
      </c>
      <c r="AQ47" s="43">
        <f>'BAR BB| Open rates'!AM47*0.9*0.9</f>
        <v>84888</v>
      </c>
      <c r="AR47" s="43">
        <f>'BAR BB| Open rates'!AN47*0.9*0.9</f>
        <v>81648</v>
      </c>
      <c r="AS47" s="43">
        <f>'BAR BB| Open rates'!AO47*0.9*0.9</f>
        <v>84888</v>
      </c>
      <c r="AT47" s="43">
        <f>'BAR BB| Open rates'!AP47*0.9*0.9</f>
        <v>81648</v>
      </c>
      <c r="AU47" s="43">
        <f>'BAR BB| Open rates'!AQ47*0.9*0.9</f>
        <v>75978</v>
      </c>
      <c r="AV47" s="43">
        <f>'BAR BB| Open rates'!AR47*0.9*0.9</f>
        <v>77598</v>
      </c>
      <c r="AW47" s="43">
        <f>'BAR BB| Open rates'!AS47*0.9*0.9</f>
        <v>75978</v>
      </c>
      <c r="AX47" s="43">
        <f>'BAR BB| Open rates'!AT47*0.9*0.9</f>
        <v>77598</v>
      </c>
      <c r="AY47" s="43">
        <f>'BAR BB| Open rates'!AU47*0.9*0.9</f>
        <v>75978</v>
      </c>
      <c r="AZ47" s="43">
        <f>'BAR BB| Open rates'!AV47*0.9*0.9</f>
        <v>77598</v>
      </c>
      <c r="BA47" s="43">
        <f>'BAR BB| Open rates'!AW47*0.9*0.9</f>
        <v>75978</v>
      </c>
      <c r="BB47" s="43">
        <f>'BAR BB| Open rates'!AX47*0.9*0.9</f>
        <v>77598</v>
      </c>
      <c r="BC47" s="43">
        <f>'BAR BB| Open rates'!AY47*0.9*0.9</f>
        <v>75978</v>
      </c>
    </row>
    <row r="48" spans="1:55" s="36" customFormat="1" ht="12" customHeight="1" x14ac:dyDescent="0.2">
      <c r="A48" s="237">
        <v>8</v>
      </c>
      <c r="B48" s="43" t="e">
        <f>'BAR BB| Open rates'!#REF!*0.9*0.9</f>
        <v>#REF!</v>
      </c>
      <c r="C48" s="43" t="e">
        <f>'BAR BB| Open rates'!#REF!*0.9*0.9</f>
        <v>#REF!</v>
      </c>
      <c r="D48" s="43" t="e">
        <f>'BAR BB| Open rates'!#REF!*0.9*0.9</f>
        <v>#REF!</v>
      </c>
      <c r="E48" s="43" t="e">
        <f>'BAR BB| Open rates'!#REF!*0.9*0.9</f>
        <v>#REF!</v>
      </c>
      <c r="F48" s="43">
        <f>'BAR BB| Open rates'!B48*0.9*0.9</f>
        <v>59130</v>
      </c>
      <c r="G48" s="43">
        <f>'BAR BB| Open rates'!C48*0.9*0.9</f>
        <v>59130</v>
      </c>
      <c r="H48" s="43">
        <f>'BAR BB| Open rates'!D48*0.9*0.9</f>
        <v>59130</v>
      </c>
      <c r="I48" s="43">
        <f>'BAR BB| Open rates'!E48*0.9*0.9</f>
        <v>73629</v>
      </c>
      <c r="J48" s="43">
        <f>'BAR BB| Open rates'!F48*0.9*0.9</f>
        <v>67149</v>
      </c>
      <c r="K48" s="43">
        <f>'BAR BB| Open rates'!G48*0.9*0.9</f>
        <v>64719</v>
      </c>
      <c r="L48" s="43">
        <f>'BAR BB| Open rates'!H48*0.9*0.9</f>
        <v>67149</v>
      </c>
      <c r="M48" s="43">
        <f>'BAR BB| Open rates'!I48*0.9*0.9</f>
        <v>64719</v>
      </c>
      <c r="N48" s="43">
        <f>'BAR BB| Open rates'!J48*0.9*0.9</f>
        <v>61560</v>
      </c>
      <c r="O48" s="43">
        <f>'BAR BB| Open rates'!K48*0.9*0.9</f>
        <v>61560</v>
      </c>
      <c r="P48" s="43">
        <f>'BAR BB| Open rates'!L48*0.9*0.9</f>
        <v>61560</v>
      </c>
      <c r="Q48" s="43">
        <f>'BAR BB| Open rates'!M48*0.9*0.9</f>
        <v>64719</v>
      </c>
      <c r="R48" s="43">
        <f>'BAR BB| Open rates'!N48*0.9*0.9</f>
        <v>62937</v>
      </c>
      <c r="S48" s="43">
        <f>'BAR BB| Open rates'!O48*0.9*0.9</f>
        <v>64719</v>
      </c>
      <c r="T48" s="43">
        <f>'BAR BB| Open rates'!P48*0.9*0.9</f>
        <v>64719</v>
      </c>
      <c r="U48" s="43">
        <f>'BAR BB| Open rates'!Q48*0.9*0.9</f>
        <v>66339</v>
      </c>
      <c r="V48" s="43">
        <f>'BAR BB| Open rates'!R48*0.9*0.9</f>
        <v>64719</v>
      </c>
      <c r="W48" s="43">
        <f>'BAR BB| Open rates'!S48*0.9*0.9</f>
        <v>66339</v>
      </c>
      <c r="X48" s="43">
        <f>'BAR BB| Open rates'!T48*0.9*0.9</f>
        <v>64719</v>
      </c>
      <c r="Y48" s="43">
        <f>'BAR BB| Open rates'!U48*0.9*0.9</f>
        <v>62937</v>
      </c>
      <c r="Z48" s="43">
        <f>'BAR BB| Open rates'!V48*0.9*0.9</f>
        <v>82458</v>
      </c>
      <c r="AA48" s="43">
        <f>'BAR BB| Open rates'!W48*0.9*0.9</f>
        <v>88128</v>
      </c>
      <c r="AB48" s="43">
        <f>'BAR BB| Open rates'!X48*0.9*0.9</f>
        <v>82458</v>
      </c>
      <c r="AC48" s="43">
        <f>'BAR BB| Open rates'!Y48*0.9*0.9</f>
        <v>62937</v>
      </c>
      <c r="AD48" s="43">
        <f>'BAR BB| Open rates'!Z48*0.9*0.9</f>
        <v>62937</v>
      </c>
      <c r="AE48" s="43">
        <f>'BAR BB| Open rates'!AA48*0.9*0.9</f>
        <v>85293</v>
      </c>
      <c r="AF48" s="43">
        <f>'BAR BB| Open rates'!AB48*0.9*0.9</f>
        <v>88533</v>
      </c>
      <c r="AG48" s="43">
        <f>'BAR BB| Open rates'!AC48*0.9*0.9</f>
        <v>85293</v>
      </c>
      <c r="AH48" s="43">
        <f>'BAR BB| Open rates'!AD48*0.9*0.9</f>
        <v>88533</v>
      </c>
      <c r="AI48" s="43">
        <f>'BAR BB| Open rates'!AE48*0.9*0.9</f>
        <v>85293</v>
      </c>
      <c r="AJ48" s="43">
        <f>'BAR BB| Open rates'!AF48*0.9*0.9</f>
        <v>88533</v>
      </c>
      <c r="AK48" s="43">
        <f>'BAR BB| Open rates'!AG48*0.9*0.9</f>
        <v>85293</v>
      </c>
      <c r="AL48" s="43">
        <f>'BAR BB| Open rates'!AH48*0.9*0.9</f>
        <v>88533</v>
      </c>
      <c r="AM48" s="43">
        <f>'BAR BB| Open rates'!AI48*0.9*0.9</f>
        <v>85293</v>
      </c>
      <c r="AN48" s="43">
        <f>'BAR BB| Open rates'!AJ48*0.9*0.9</f>
        <v>86913</v>
      </c>
      <c r="AO48" s="43">
        <f>'BAR BB| Open rates'!AK48*0.9*0.9</f>
        <v>86913</v>
      </c>
      <c r="AP48" s="43">
        <f>'BAR BB| Open rates'!AL48*0.9*0.9</f>
        <v>83673</v>
      </c>
      <c r="AQ48" s="43">
        <f>'BAR BB| Open rates'!AM48*0.9*0.9</f>
        <v>86913</v>
      </c>
      <c r="AR48" s="43">
        <f>'BAR BB| Open rates'!AN48*0.9*0.9</f>
        <v>83673</v>
      </c>
      <c r="AS48" s="43">
        <f>'BAR BB| Open rates'!AO48*0.9*0.9</f>
        <v>86913</v>
      </c>
      <c r="AT48" s="43">
        <f>'BAR BB| Open rates'!AP48*0.9*0.9</f>
        <v>83673</v>
      </c>
      <c r="AU48" s="43">
        <f>'BAR BB| Open rates'!AQ48*0.9*0.9</f>
        <v>78003</v>
      </c>
      <c r="AV48" s="43">
        <f>'BAR BB| Open rates'!AR48*0.9*0.9</f>
        <v>79623</v>
      </c>
      <c r="AW48" s="43">
        <f>'BAR BB| Open rates'!AS48*0.9*0.9</f>
        <v>78003</v>
      </c>
      <c r="AX48" s="43">
        <f>'BAR BB| Open rates'!AT48*0.9*0.9</f>
        <v>79623</v>
      </c>
      <c r="AY48" s="43">
        <f>'BAR BB| Open rates'!AU48*0.9*0.9</f>
        <v>78003</v>
      </c>
      <c r="AZ48" s="43">
        <f>'BAR BB| Open rates'!AV48*0.9*0.9</f>
        <v>79623</v>
      </c>
      <c r="BA48" s="43">
        <f>'BAR BB| Open rates'!AW48*0.9*0.9</f>
        <v>78003</v>
      </c>
      <c r="BB48" s="43">
        <f>'BAR BB| Open rates'!AX48*0.9*0.9</f>
        <v>79623</v>
      </c>
      <c r="BC48" s="43">
        <f>'BAR BB| Open rates'!AY48*0.9*0.9</f>
        <v>78003</v>
      </c>
    </row>
    <row r="49" spans="1:55" s="36" customFormat="1" ht="12"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row>
    <row r="50" spans="1:55" s="36" customFormat="1" ht="12" customHeight="1" x14ac:dyDescent="0.2">
      <c r="A50" s="237">
        <v>1</v>
      </c>
      <c r="B50" s="43" t="e">
        <f>'BAR BB| Open rates'!#REF!*0.9*0.9</f>
        <v>#REF!</v>
      </c>
      <c r="C50" s="43" t="e">
        <f>'BAR BB| Open rates'!#REF!*0.9*0.9</f>
        <v>#REF!</v>
      </c>
      <c r="D50" s="43" t="e">
        <f>'BAR BB| Open rates'!#REF!*0.9*0.9</f>
        <v>#REF!</v>
      </c>
      <c r="E50" s="43" t="e">
        <f>'BAR BB| Open rates'!#REF!*0.9*0.9</f>
        <v>#REF!</v>
      </c>
      <c r="F50" s="43">
        <f>'BAR BB| Open rates'!B50*0.9*0.9</f>
        <v>76950</v>
      </c>
      <c r="G50" s="43">
        <f>'BAR BB| Open rates'!C50*0.9*0.9</f>
        <v>76950</v>
      </c>
      <c r="H50" s="43">
        <f>'BAR BB| Open rates'!D50*0.9*0.9</f>
        <v>76950</v>
      </c>
      <c r="I50" s="43">
        <f>'BAR BB| Open rates'!E50*0.9*0.9</f>
        <v>76950</v>
      </c>
      <c r="J50" s="43">
        <f>'BAR BB| Open rates'!F50*0.9*0.9</f>
        <v>76950</v>
      </c>
      <c r="K50" s="43">
        <f>'BAR BB| Open rates'!G50*0.9*0.9</f>
        <v>76950</v>
      </c>
      <c r="L50" s="43">
        <f>'BAR BB| Open rates'!H50*0.9*0.9</f>
        <v>76950</v>
      </c>
      <c r="M50" s="43">
        <f>'BAR BB| Open rates'!I50*0.9*0.9</f>
        <v>76950</v>
      </c>
      <c r="N50" s="43">
        <f>'BAR BB| Open rates'!J50*0.9*0.9</f>
        <v>76950</v>
      </c>
      <c r="O50" s="43">
        <f>'BAR BB| Open rates'!K50*0.9*0.9</f>
        <v>76950</v>
      </c>
      <c r="P50" s="43">
        <f>'BAR BB| Open rates'!L50*0.9*0.9</f>
        <v>76950</v>
      </c>
      <c r="Q50" s="43">
        <f>'BAR BB| Open rates'!M50*0.9*0.9</f>
        <v>76950</v>
      </c>
      <c r="R50" s="43">
        <f>'BAR BB| Open rates'!N50*0.9*0.9</f>
        <v>76950</v>
      </c>
      <c r="S50" s="43">
        <f>'BAR BB| Open rates'!O50*0.9*0.9</f>
        <v>76950</v>
      </c>
      <c r="T50" s="43">
        <f>'BAR BB| Open rates'!P50*0.9*0.9</f>
        <v>76950</v>
      </c>
      <c r="U50" s="43">
        <f>'BAR BB| Open rates'!Q50*0.9*0.9</f>
        <v>76950</v>
      </c>
      <c r="V50" s="43">
        <f>'BAR BB| Open rates'!R50*0.9*0.9</f>
        <v>76950</v>
      </c>
      <c r="W50" s="43">
        <f>'BAR BB| Open rates'!S50*0.9*0.9</f>
        <v>76950</v>
      </c>
      <c r="X50" s="43">
        <f>'BAR BB| Open rates'!T50*0.9*0.9</f>
        <v>76950</v>
      </c>
      <c r="Y50" s="43">
        <f>'BAR BB| Open rates'!U50*0.9*0.9</f>
        <v>76950</v>
      </c>
      <c r="Z50" s="43">
        <f>'BAR BB| Open rates'!V50*0.9*0.9</f>
        <v>76950</v>
      </c>
      <c r="AA50" s="43">
        <f>'BAR BB| Open rates'!W50*0.9*0.9</f>
        <v>76950</v>
      </c>
      <c r="AB50" s="43">
        <f>'BAR BB| Open rates'!X50*0.9*0.9</f>
        <v>76950</v>
      </c>
      <c r="AC50" s="43">
        <f>'BAR BB| Open rates'!Y50*0.9*0.9</f>
        <v>76950</v>
      </c>
      <c r="AD50" s="43">
        <f>'BAR BB| Open rates'!Z50*0.9*0.9</f>
        <v>76950</v>
      </c>
      <c r="AE50" s="43">
        <f>'BAR BB| Open rates'!AA50*0.9*0.9</f>
        <v>85050</v>
      </c>
      <c r="AF50" s="43">
        <f>'BAR BB| Open rates'!AB50*0.9*0.9</f>
        <v>85050</v>
      </c>
      <c r="AG50" s="43">
        <f>'BAR BB| Open rates'!AC50*0.9*0.9</f>
        <v>85050</v>
      </c>
      <c r="AH50" s="43">
        <f>'BAR BB| Open rates'!AD50*0.9*0.9</f>
        <v>85050</v>
      </c>
      <c r="AI50" s="43">
        <f>'BAR BB| Open rates'!AE50*0.9*0.9</f>
        <v>85050</v>
      </c>
      <c r="AJ50" s="43">
        <f>'BAR BB| Open rates'!AF50*0.9*0.9</f>
        <v>85050</v>
      </c>
      <c r="AK50" s="43">
        <f>'BAR BB| Open rates'!AG50*0.9*0.9</f>
        <v>85050</v>
      </c>
      <c r="AL50" s="43">
        <f>'BAR BB| Open rates'!AH50*0.9*0.9</f>
        <v>85050</v>
      </c>
      <c r="AM50" s="43">
        <f>'BAR BB| Open rates'!AI50*0.9*0.9</f>
        <v>85050</v>
      </c>
      <c r="AN50" s="43">
        <f>'BAR BB| Open rates'!AJ50*0.9*0.9</f>
        <v>85050</v>
      </c>
      <c r="AO50" s="43">
        <f>'BAR BB| Open rates'!AK50*0.9*0.9</f>
        <v>85050</v>
      </c>
      <c r="AP50" s="43">
        <f>'BAR BB| Open rates'!AL50*0.9*0.9</f>
        <v>85050</v>
      </c>
      <c r="AQ50" s="43">
        <f>'BAR BB| Open rates'!AM50*0.9*0.9</f>
        <v>85050</v>
      </c>
      <c r="AR50" s="43">
        <f>'BAR BB| Open rates'!AN50*0.9*0.9</f>
        <v>85050</v>
      </c>
      <c r="AS50" s="43">
        <f>'BAR BB| Open rates'!AO50*0.9*0.9</f>
        <v>85050</v>
      </c>
      <c r="AT50" s="43">
        <f>'BAR BB| Open rates'!AP50*0.9*0.9</f>
        <v>85050</v>
      </c>
      <c r="AU50" s="43">
        <f>'BAR BB| Open rates'!AQ50*0.9*0.9</f>
        <v>85050</v>
      </c>
      <c r="AV50" s="43">
        <f>'BAR BB| Open rates'!AR50*0.9*0.9</f>
        <v>85050</v>
      </c>
      <c r="AW50" s="43">
        <f>'BAR BB| Open rates'!AS50*0.9*0.9</f>
        <v>85050</v>
      </c>
      <c r="AX50" s="43">
        <f>'BAR BB| Open rates'!AT50*0.9*0.9</f>
        <v>85050</v>
      </c>
      <c r="AY50" s="43">
        <f>'BAR BB| Open rates'!AU50*0.9*0.9</f>
        <v>85050</v>
      </c>
      <c r="AZ50" s="43">
        <f>'BAR BB| Open rates'!AV50*0.9*0.9</f>
        <v>85050</v>
      </c>
      <c r="BA50" s="43">
        <f>'BAR BB| Open rates'!AW50*0.9*0.9</f>
        <v>85050</v>
      </c>
      <c r="BB50" s="43">
        <f>'BAR BB| Open rates'!AX50*0.9*0.9</f>
        <v>85050</v>
      </c>
      <c r="BC50" s="43">
        <f>'BAR BB| Open rates'!AY50*0.9*0.9</f>
        <v>85050</v>
      </c>
    </row>
    <row r="51" spans="1:55" s="36" customFormat="1" ht="12" customHeight="1" x14ac:dyDescent="0.2">
      <c r="A51" s="237">
        <v>2</v>
      </c>
      <c r="B51" s="43" t="e">
        <f>'BAR BB| Open rates'!#REF!*0.9*0.9</f>
        <v>#REF!</v>
      </c>
      <c r="C51" s="43" t="e">
        <f>'BAR BB| Open rates'!#REF!*0.9*0.9</f>
        <v>#REF!</v>
      </c>
      <c r="D51" s="43" t="e">
        <f>'BAR BB| Open rates'!#REF!*0.9*0.9</f>
        <v>#REF!</v>
      </c>
      <c r="E51" s="43" t="e">
        <f>'BAR BB| Open rates'!#REF!*0.9*0.9</f>
        <v>#REF!</v>
      </c>
      <c r="F51" s="43">
        <f>'BAR BB| Open rates'!B51*0.9*0.9</f>
        <v>78975</v>
      </c>
      <c r="G51" s="43">
        <f>'BAR BB| Open rates'!C51*0.9*0.9</f>
        <v>78975</v>
      </c>
      <c r="H51" s="43">
        <f>'BAR BB| Open rates'!D51*0.9*0.9</f>
        <v>78975</v>
      </c>
      <c r="I51" s="43">
        <f>'BAR BB| Open rates'!E51*0.9*0.9</f>
        <v>78975</v>
      </c>
      <c r="J51" s="43">
        <f>'BAR BB| Open rates'!F51*0.9*0.9</f>
        <v>78975</v>
      </c>
      <c r="K51" s="43">
        <f>'BAR BB| Open rates'!G51*0.9*0.9</f>
        <v>78975</v>
      </c>
      <c r="L51" s="43">
        <f>'BAR BB| Open rates'!H51*0.9*0.9</f>
        <v>78975</v>
      </c>
      <c r="M51" s="43">
        <f>'BAR BB| Open rates'!I51*0.9*0.9</f>
        <v>78975</v>
      </c>
      <c r="N51" s="43">
        <f>'BAR BB| Open rates'!J51*0.9*0.9</f>
        <v>78975</v>
      </c>
      <c r="O51" s="43">
        <f>'BAR BB| Open rates'!K51*0.9*0.9</f>
        <v>78975</v>
      </c>
      <c r="P51" s="43">
        <f>'BAR BB| Open rates'!L51*0.9*0.9</f>
        <v>78975</v>
      </c>
      <c r="Q51" s="43">
        <f>'BAR BB| Open rates'!M51*0.9*0.9</f>
        <v>78975</v>
      </c>
      <c r="R51" s="43">
        <f>'BAR BB| Open rates'!N51*0.9*0.9</f>
        <v>78975</v>
      </c>
      <c r="S51" s="43">
        <f>'BAR BB| Open rates'!O51*0.9*0.9</f>
        <v>78975</v>
      </c>
      <c r="T51" s="43">
        <f>'BAR BB| Open rates'!P51*0.9*0.9</f>
        <v>78975</v>
      </c>
      <c r="U51" s="43">
        <f>'BAR BB| Open rates'!Q51*0.9*0.9</f>
        <v>78975</v>
      </c>
      <c r="V51" s="43">
        <f>'BAR BB| Open rates'!R51*0.9*0.9</f>
        <v>78975</v>
      </c>
      <c r="W51" s="43">
        <f>'BAR BB| Open rates'!S51*0.9*0.9</f>
        <v>78975</v>
      </c>
      <c r="X51" s="43">
        <f>'BAR BB| Open rates'!T51*0.9*0.9</f>
        <v>78975</v>
      </c>
      <c r="Y51" s="43">
        <f>'BAR BB| Open rates'!U51*0.9*0.9</f>
        <v>78975</v>
      </c>
      <c r="Z51" s="43">
        <f>'BAR BB| Open rates'!V51*0.9*0.9</f>
        <v>78975</v>
      </c>
      <c r="AA51" s="43">
        <f>'BAR BB| Open rates'!W51*0.9*0.9</f>
        <v>78975</v>
      </c>
      <c r="AB51" s="43">
        <f>'BAR BB| Open rates'!X51*0.9*0.9</f>
        <v>78975</v>
      </c>
      <c r="AC51" s="43">
        <f>'BAR BB| Open rates'!Y51*0.9*0.9</f>
        <v>78975</v>
      </c>
      <c r="AD51" s="43">
        <f>'BAR BB| Open rates'!Z51*0.9*0.9</f>
        <v>78975</v>
      </c>
      <c r="AE51" s="43">
        <f>'BAR BB| Open rates'!AA51*0.9*0.9</f>
        <v>87075</v>
      </c>
      <c r="AF51" s="43">
        <f>'BAR BB| Open rates'!AB51*0.9*0.9</f>
        <v>87075</v>
      </c>
      <c r="AG51" s="43">
        <f>'BAR BB| Open rates'!AC51*0.9*0.9</f>
        <v>87075</v>
      </c>
      <c r="AH51" s="43">
        <f>'BAR BB| Open rates'!AD51*0.9*0.9</f>
        <v>87075</v>
      </c>
      <c r="AI51" s="43">
        <f>'BAR BB| Open rates'!AE51*0.9*0.9</f>
        <v>87075</v>
      </c>
      <c r="AJ51" s="43">
        <f>'BAR BB| Open rates'!AF51*0.9*0.9</f>
        <v>87075</v>
      </c>
      <c r="AK51" s="43">
        <f>'BAR BB| Open rates'!AG51*0.9*0.9</f>
        <v>87075</v>
      </c>
      <c r="AL51" s="43">
        <f>'BAR BB| Open rates'!AH51*0.9*0.9</f>
        <v>87075</v>
      </c>
      <c r="AM51" s="43">
        <f>'BAR BB| Open rates'!AI51*0.9*0.9</f>
        <v>87075</v>
      </c>
      <c r="AN51" s="43">
        <f>'BAR BB| Open rates'!AJ51*0.9*0.9</f>
        <v>87075</v>
      </c>
      <c r="AO51" s="43">
        <f>'BAR BB| Open rates'!AK51*0.9*0.9</f>
        <v>87075</v>
      </c>
      <c r="AP51" s="43">
        <f>'BAR BB| Open rates'!AL51*0.9*0.9</f>
        <v>87075</v>
      </c>
      <c r="AQ51" s="43">
        <f>'BAR BB| Open rates'!AM51*0.9*0.9</f>
        <v>87075</v>
      </c>
      <c r="AR51" s="43">
        <f>'BAR BB| Open rates'!AN51*0.9*0.9</f>
        <v>87075</v>
      </c>
      <c r="AS51" s="43">
        <f>'BAR BB| Open rates'!AO51*0.9*0.9</f>
        <v>87075</v>
      </c>
      <c r="AT51" s="43">
        <f>'BAR BB| Open rates'!AP51*0.9*0.9</f>
        <v>87075</v>
      </c>
      <c r="AU51" s="43">
        <f>'BAR BB| Open rates'!AQ51*0.9*0.9</f>
        <v>87075</v>
      </c>
      <c r="AV51" s="43">
        <f>'BAR BB| Open rates'!AR51*0.9*0.9</f>
        <v>87075</v>
      </c>
      <c r="AW51" s="43">
        <f>'BAR BB| Open rates'!AS51*0.9*0.9</f>
        <v>87075</v>
      </c>
      <c r="AX51" s="43">
        <f>'BAR BB| Open rates'!AT51*0.9*0.9</f>
        <v>87075</v>
      </c>
      <c r="AY51" s="43">
        <f>'BAR BB| Open rates'!AU51*0.9*0.9</f>
        <v>87075</v>
      </c>
      <c r="AZ51" s="43">
        <f>'BAR BB| Open rates'!AV51*0.9*0.9</f>
        <v>87075</v>
      </c>
      <c r="BA51" s="43">
        <f>'BAR BB| Open rates'!AW51*0.9*0.9</f>
        <v>87075</v>
      </c>
      <c r="BB51" s="43">
        <f>'BAR BB| Open rates'!AX51*0.9*0.9</f>
        <v>87075</v>
      </c>
      <c r="BC51" s="43">
        <f>'BAR BB| Open rates'!AY51*0.9*0.9</f>
        <v>87075</v>
      </c>
    </row>
    <row r="52" spans="1:55" s="36" customFormat="1" ht="12"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row>
    <row r="53" spans="1:55" s="36" customFormat="1" ht="12" customHeight="1" x14ac:dyDescent="0.2">
      <c r="A53" s="237">
        <v>1</v>
      </c>
      <c r="B53" s="43" t="e">
        <f>'BAR BB| Open rates'!#REF!*0.9*0.9</f>
        <v>#REF!</v>
      </c>
      <c r="C53" s="43" t="e">
        <f>'BAR BB| Open rates'!#REF!*0.9*0.9</f>
        <v>#REF!</v>
      </c>
      <c r="D53" s="43" t="e">
        <f>'BAR BB| Open rates'!#REF!*0.9*0.9</f>
        <v>#REF!</v>
      </c>
      <c r="E53" s="43" t="e">
        <f>'BAR BB| Open rates'!#REF!*0.9*0.9</f>
        <v>#REF!</v>
      </c>
      <c r="F53" s="43">
        <f>'BAR BB| Open rates'!B53*0.9*0.9</f>
        <v>64800</v>
      </c>
      <c r="G53" s="43">
        <f>'BAR BB| Open rates'!C53*0.9*0.9</f>
        <v>64800</v>
      </c>
      <c r="H53" s="43">
        <f>'BAR BB| Open rates'!D53*0.9*0.9</f>
        <v>64800</v>
      </c>
      <c r="I53" s="43">
        <f>'BAR BB| Open rates'!E53*0.9*0.9</f>
        <v>64800</v>
      </c>
      <c r="J53" s="43">
        <f>'BAR BB| Open rates'!F53*0.9*0.9</f>
        <v>64800</v>
      </c>
      <c r="K53" s="43">
        <f>'BAR BB| Open rates'!G53*0.9*0.9</f>
        <v>64800</v>
      </c>
      <c r="L53" s="43">
        <f>'BAR BB| Open rates'!H53*0.9*0.9</f>
        <v>64800</v>
      </c>
      <c r="M53" s="43">
        <f>'BAR BB| Open rates'!I53*0.9*0.9</f>
        <v>64800</v>
      </c>
      <c r="N53" s="43">
        <f>'BAR BB| Open rates'!J53*0.9*0.9</f>
        <v>64800</v>
      </c>
      <c r="O53" s="43">
        <f>'BAR BB| Open rates'!K53*0.9*0.9</f>
        <v>64800</v>
      </c>
      <c r="P53" s="43">
        <f>'BAR BB| Open rates'!L53*0.9*0.9</f>
        <v>64800</v>
      </c>
      <c r="Q53" s="43">
        <f>'BAR BB| Open rates'!M53*0.9*0.9</f>
        <v>64800</v>
      </c>
      <c r="R53" s="43">
        <f>'BAR BB| Open rates'!N53*0.9*0.9</f>
        <v>64800</v>
      </c>
      <c r="S53" s="43">
        <f>'BAR BB| Open rates'!O53*0.9*0.9</f>
        <v>64800</v>
      </c>
      <c r="T53" s="43">
        <f>'BAR BB| Open rates'!P53*0.9*0.9</f>
        <v>64800</v>
      </c>
      <c r="U53" s="43">
        <f>'BAR BB| Open rates'!Q53*0.9*0.9</f>
        <v>64800</v>
      </c>
      <c r="V53" s="43">
        <f>'BAR BB| Open rates'!R53*0.9*0.9</f>
        <v>64800</v>
      </c>
      <c r="W53" s="43">
        <f>'BAR BB| Open rates'!S53*0.9*0.9</f>
        <v>64800</v>
      </c>
      <c r="X53" s="43">
        <f>'BAR BB| Open rates'!T53*0.9*0.9</f>
        <v>64800</v>
      </c>
      <c r="Y53" s="43">
        <f>'BAR BB| Open rates'!U53*0.9*0.9</f>
        <v>64800</v>
      </c>
      <c r="Z53" s="43">
        <f>'BAR BB| Open rates'!V53*0.9*0.9</f>
        <v>64800</v>
      </c>
      <c r="AA53" s="43">
        <f>'BAR BB| Open rates'!W53*0.9*0.9</f>
        <v>64800</v>
      </c>
      <c r="AB53" s="43">
        <f>'BAR BB| Open rates'!X53*0.9*0.9</f>
        <v>64800</v>
      </c>
      <c r="AC53" s="43">
        <f>'BAR BB| Open rates'!Y53*0.9*0.9</f>
        <v>64800</v>
      </c>
      <c r="AD53" s="43">
        <f>'BAR BB| Open rates'!Z53*0.9*0.9</f>
        <v>64800</v>
      </c>
      <c r="AE53" s="43">
        <f>'BAR BB| Open rates'!AA53*0.9*0.9</f>
        <v>76950</v>
      </c>
      <c r="AF53" s="43">
        <f>'BAR BB| Open rates'!AB53*0.9*0.9</f>
        <v>76950</v>
      </c>
      <c r="AG53" s="43">
        <f>'BAR BB| Open rates'!AC53*0.9*0.9</f>
        <v>76950</v>
      </c>
      <c r="AH53" s="43">
        <f>'BAR BB| Open rates'!AD53*0.9*0.9</f>
        <v>76950</v>
      </c>
      <c r="AI53" s="43">
        <f>'BAR BB| Open rates'!AE53*0.9*0.9</f>
        <v>76950</v>
      </c>
      <c r="AJ53" s="43">
        <f>'BAR BB| Open rates'!AF53*0.9*0.9</f>
        <v>76950</v>
      </c>
      <c r="AK53" s="43">
        <f>'BAR BB| Open rates'!AG53*0.9*0.9</f>
        <v>76950</v>
      </c>
      <c r="AL53" s="43">
        <f>'BAR BB| Open rates'!AH53*0.9*0.9</f>
        <v>76950</v>
      </c>
      <c r="AM53" s="43">
        <f>'BAR BB| Open rates'!AI53*0.9*0.9</f>
        <v>76950</v>
      </c>
      <c r="AN53" s="43">
        <f>'BAR BB| Open rates'!AJ53*0.9*0.9</f>
        <v>76950</v>
      </c>
      <c r="AO53" s="43">
        <f>'BAR BB| Open rates'!AK53*0.9*0.9</f>
        <v>76950</v>
      </c>
      <c r="AP53" s="43">
        <f>'BAR BB| Open rates'!AL53*0.9*0.9</f>
        <v>76950</v>
      </c>
      <c r="AQ53" s="43">
        <f>'BAR BB| Open rates'!AM53*0.9*0.9</f>
        <v>76950</v>
      </c>
      <c r="AR53" s="43">
        <f>'BAR BB| Open rates'!AN53*0.9*0.9</f>
        <v>76950</v>
      </c>
      <c r="AS53" s="43">
        <f>'BAR BB| Open rates'!AO53*0.9*0.9</f>
        <v>76950</v>
      </c>
      <c r="AT53" s="43">
        <f>'BAR BB| Open rates'!AP53*0.9*0.9</f>
        <v>76950</v>
      </c>
      <c r="AU53" s="43">
        <f>'BAR BB| Open rates'!AQ53*0.9*0.9</f>
        <v>76950</v>
      </c>
      <c r="AV53" s="43">
        <f>'BAR BB| Open rates'!AR53*0.9*0.9</f>
        <v>76950</v>
      </c>
      <c r="AW53" s="43">
        <f>'BAR BB| Open rates'!AS53*0.9*0.9</f>
        <v>76950</v>
      </c>
      <c r="AX53" s="43">
        <f>'BAR BB| Open rates'!AT53*0.9*0.9</f>
        <v>76950</v>
      </c>
      <c r="AY53" s="43">
        <f>'BAR BB| Open rates'!AU53*0.9*0.9</f>
        <v>76950</v>
      </c>
      <c r="AZ53" s="43">
        <f>'BAR BB| Open rates'!AV53*0.9*0.9</f>
        <v>76950</v>
      </c>
      <c r="BA53" s="43">
        <f>'BAR BB| Open rates'!AW53*0.9*0.9</f>
        <v>76950</v>
      </c>
      <c r="BB53" s="43">
        <f>'BAR BB| Open rates'!AX53*0.9*0.9</f>
        <v>76950</v>
      </c>
      <c r="BC53" s="43">
        <f>'BAR BB| Open rates'!AY53*0.9*0.9</f>
        <v>76950</v>
      </c>
    </row>
    <row r="54" spans="1:55" s="36" customFormat="1" ht="12" customHeight="1" x14ac:dyDescent="0.2">
      <c r="A54" s="237">
        <v>2</v>
      </c>
      <c r="B54" s="43" t="e">
        <f>'BAR BB| Open rates'!#REF!*0.9*0.9</f>
        <v>#REF!</v>
      </c>
      <c r="C54" s="43" t="e">
        <f>'BAR BB| Open rates'!#REF!*0.9*0.9</f>
        <v>#REF!</v>
      </c>
      <c r="D54" s="43" t="e">
        <f>'BAR BB| Open rates'!#REF!*0.9*0.9</f>
        <v>#REF!</v>
      </c>
      <c r="E54" s="43" t="e">
        <f>'BAR BB| Open rates'!#REF!*0.9*0.9</f>
        <v>#REF!</v>
      </c>
      <c r="F54" s="43">
        <f>'BAR BB| Open rates'!B54*0.9*0.9</f>
        <v>66825</v>
      </c>
      <c r="G54" s="43">
        <f>'BAR BB| Open rates'!C54*0.9*0.9</f>
        <v>66825</v>
      </c>
      <c r="H54" s="43">
        <f>'BAR BB| Open rates'!D54*0.9*0.9</f>
        <v>66825</v>
      </c>
      <c r="I54" s="43">
        <f>'BAR BB| Open rates'!E54*0.9*0.9</f>
        <v>66825</v>
      </c>
      <c r="J54" s="43">
        <f>'BAR BB| Open rates'!F54*0.9*0.9</f>
        <v>66825</v>
      </c>
      <c r="K54" s="43">
        <f>'BAR BB| Open rates'!G54*0.9*0.9</f>
        <v>66825</v>
      </c>
      <c r="L54" s="43">
        <f>'BAR BB| Open rates'!H54*0.9*0.9</f>
        <v>66825</v>
      </c>
      <c r="M54" s="43">
        <f>'BAR BB| Open rates'!I54*0.9*0.9</f>
        <v>66825</v>
      </c>
      <c r="N54" s="43">
        <f>'BAR BB| Open rates'!J54*0.9*0.9</f>
        <v>66825</v>
      </c>
      <c r="O54" s="43">
        <f>'BAR BB| Open rates'!K54*0.9*0.9</f>
        <v>66825</v>
      </c>
      <c r="P54" s="43">
        <f>'BAR BB| Open rates'!L54*0.9*0.9</f>
        <v>66825</v>
      </c>
      <c r="Q54" s="43">
        <f>'BAR BB| Open rates'!M54*0.9*0.9</f>
        <v>66825</v>
      </c>
      <c r="R54" s="43">
        <f>'BAR BB| Open rates'!N54*0.9*0.9</f>
        <v>66825</v>
      </c>
      <c r="S54" s="43">
        <f>'BAR BB| Open rates'!O54*0.9*0.9</f>
        <v>66825</v>
      </c>
      <c r="T54" s="43">
        <f>'BAR BB| Open rates'!P54*0.9*0.9</f>
        <v>66825</v>
      </c>
      <c r="U54" s="43">
        <f>'BAR BB| Open rates'!Q54*0.9*0.9</f>
        <v>66825</v>
      </c>
      <c r="V54" s="43">
        <f>'BAR BB| Open rates'!R54*0.9*0.9</f>
        <v>66825</v>
      </c>
      <c r="W54" s="43">
        <f>'BAR BB| Open rates'!S54*0.9*0.9</f>
        <v>66825</v>
      </c>
      <c r="X54" s="43">
        <f>'BAR BB| Open rates'!T54*0.9*0.9</f>
        <v>66825</v>
      </c>
      <c r="Y54" s="43">
        <f>'BAR BB| Open rates'!U54*0.9*0.9</f>
        <v>66825</v>
      </c>
      <c r="Z54" s="43">
        <f>'BAR BB| Open rates'!V54*0.9*0.9</f>
        <v>66825</v>
      </c>
      <c r="AA54" s="43">
        <f>'BAR BB| Open rates'!W54*0.9*0.9</f>
        <v>66825</v>
      </c>
      <c r="AB54" s="43">
        <f>'BAR BB| Open rates'!X54*0.9*0.9</f>
        <v>66825</v>
      </c>
      <c r="AC54" s="43">
        <f>'BAR BB| Open rates'!Y54*0.9*0.9</f>
        <v>66825</v>
      </c>
      <c r="AD54" s="43">
        <f>'BAR BB| Open rates'!Z54*0.9*0.9</f>
        <v>66825</v>
      </c>
      <c r="AE54" s="43">
        <f>'BAR BB| Open rates'!AA54*0.9*0.9</f>
        <v>78975</v>
      </c>
      <c r="AF54" s="43">
        <f>'BAR BB| Open rates'!AB54*0.9*0.9</f>
        <v>78975</v>
      </c>
      <c r="AG54" s="43">
        <f>'BAR BB| Open rates'!AC54*0.9*0.9</f>
        <v>78975</v>
      </c>
      <c r="AH54" s="43">
        <f>'BAR BB| Open rates'!AD54*0.9*0.9</f>
        <v>78975</v>
      </c>
      <c r="AI54" s="43">
        <f>'BAR BB| Open rates'!AE54*0.9*0.9</f>
        <v>78975</v>
      </c>
      <c r="AJ54" s="43">
        <f>'BAR BB| Open rates'!AF54*0.9*0.9</f>
        <v>78975</v>
      </c>
      <c r="AK54" s="43">
        <f>'BAR BB| Open rates'!AG54*0.9*0.9</f>
        <v>78975</v>
      </c>
      <c r="AL54" s="43">
        <f>'BAR BB| Open rates'!AH54*0.9*0.9</f>
        <v>78975</v>
      </c>
      <c r="AM54" s="43">
        <f>'BAR BB| Open rates'!AI54*0.9*0.9</f>
        <v>78975</v>
      </c>
      <c r="AN54" s="43">
        <f>'BAR BB| Open rates'!AJ54*0.9*0.9</f>
        <v>78975</v>
      </c>
      <c r="AO54" s="43">
        <f>'BAR BB| Open rates'!AK54*0.9*0.9</f>
        <v>78975</v>
      </c>
      <c r="AP54" s="43">
        <f>'BAR BB| Open rates'!AL54*0.9*0.9</f>
        <v>78975</v>
      </c>
      <c r="AQ54" s="43">
        <f>'BAR BB| Open rates'!AM54*0.9*0.9</f>
        <v>78975</v>
      </c>
      <c r="AR54" s="43">
        <f>'BAR BB| Open rates'!AN54*0.9*0.9</f>
        <v>78975</v>
      </c>
      <c r="AS54" s="43">
        <f>'BAR BB| Open rates'!AO54*0.9*0.9</f>
        <v>78975</v>
      </c>
      <c r="AT54" s="43">
        <f>'BAR BB| Open rates'!AP54*0.9*0.9</f>
        <v>78975</v>
      </c>
      <c r="AU54" s="43">
        <f>'BAR BB| Open rates'!AQ54*0.9*0.9</f>
        <v>78975</v>
      </c>
      <c r="AV54" s="43">
        <f>'BAR BB| Open rates'!AR54*0.9*0.9</f>
        <v>78975</v>
      </c>
      <c r="AW54" s="43">
        <f>'BAR BB| Open rates'!AS54*0.9*0.9</f>
        <v>78975</v>
      </c>
      <c r="AX54" s="43">
        <f>'BAR BB| Open rates'!AT54*0.9*0.9</f>
        <v>78975</v>
      </c>
      <c r="AY54" s="43">
        <f>'BAR BB| Open rates'!AU54*0.9*0.9</f>
        <v>78975</v>
      </c>
      <c r="AZ54" s="43">
        <f>'BAR BB| Open rates'!AV54*0.9*0.9</f>
        <v>78975</v>
      </c>
      <c r="BA54" s="43">
        <f>'BAR BB| Open rates'!AW54*0.9*0.9</f>
        <v>78975</v>
      </c>
      <c r="BB54" s="43">
        <f>'BAR BB| Open rates'!AX54*0.9*0.9</f>
        <v>78975</v>
      </c>
      <c r="BC54" s="43">
        <f>'BAR BB| Open rates'!AY54*0.9*0.9</f>
        <v>78975</v>
      </c>
    </row>
    <row r="55" spans="1:55" s="36" customFormat="1" ht="12" customHeight="1" x14ac:dyDescent="0.2">
      <c r="A55" s="237">
        <v>3</v>
      </c>
      <c r="B55" s="43" t="e">
        <f>'BAR BB| Open rates'!#REF!*0.9*0.9</f>
        <v>#REF!</v>
      </c>
      <c r="C55" s="43" t="e">
        <f>'BAR BB| Open rates'!#REF!*0.9*0.9</f>
        <v>#REF!</v>
      </c>
      <c r="D55" s="43" t="e">
        <f>'BAR BB| Open rates'!#REF!*0.9*0.9</f>
        <v>#REF!</v>
      </c>
      <c r="E55" s="43" t="e">
        <f>'BAR BB| Open rates'!#REF!*0.9*0.9</f>
        <v>#REF!</v>
      </c>
      <c r="F55" s="43">
        <f>'BAR BB| Open rates'!B55*0.9*0.9</f>
        <v>68850</v>
      </c>
      <c r="G55" s="43">
        <f>'BAR BB| Open rates'!C55*0.9*0.9</f>
        <v>68850</v>
      </c>
      <c r="H55" s="43">
        <f>'BAR BB| Open rates'!D55*0.9*0.9</f>
        <v>68850</v>
      </c>
      <c r="I55" s="43">
        <f>'BAR BB| Open rates'!E55*0.9*0.9</f>
        <v>68850</v>
      </c>
      <c r="J55" s="43">
        <f>'BAR BB| Open rates'!F55*0.9*0.9</f>
        <v>68850</v>
      </c>
      <c r="K55" s="43">
        <f>'BAR BB| Open rates'!G55*0.9*0.9</f>
        <v>68850</v>
      </c>
      <c r="L55" s="43">
        <f>'BAR BB| Open rates'!H55*0.9*0.9</f>
        <v>68850</v>
      </c>
      <c r="M55" s="43">
        <f>'BAR BB| Open rates'!I55*0.9*0.9</f>
        <v>68850</v>
      </c>
      <c r="N55" s="43">
        <f>'BAR BB| Open rates'!J55*0.9*0.9</f>
        <v>68850</v>
      </c>
      <c r="O55" s="43">
        <f>'BAR BB| Open rates'!K55*0.9*0.9</f>
        <v>68850</v>
      </c>
      <c r="P55" s="43">
        <f>'BAR BB| Open rates'!L55*0.9*0.9</f>
        <v>68850</v>
      </c>
      <c r="Q55" s="43">
        <f>'BAR BB| Open rates'!M55*0.9*0.9</f>
        <v>68850</v>
      </c>
      <c r="R55" s="43">
        <f>'BAR BB| Open rates'!N55*0.9*0.9</f>
        <v>68850</v>
      </c>
      <c r="S55" s="43">
        <f>'BAR BB| Open rates'!O55*0.9*0.9</f>
        <v>68850</v>
      </c>
      <c r="T55" s="43">
        <f>'BAR BB| Open rates'!P55*0.9*0.9</f>
        <v>68850</v>
      </c>
      <c r="U55" s="43">
        <f>'BAR BB| Open rates'!Q55*0.9*0.9</f>
        <v>68850</v>
      </c>
      <c r="V55" s="43">
        <f>'BAR BB| Open rates'!R55*0.9*0.9</f>
        <v>68850</v>
      </c>
      <c r="W55" s="43">
        <f>'BAR BB| Open rates'!S55*0.9*0.9</f>
        <v>68850</v>
      </c>
      <c r="X55" s="43">
        <f>'BAR BB| Open rates'!T55*0.9*0.9</f>
        <v>68850</v>
      </c>
      <c r="Y55" s="43">
        <f>'BAR BB| Open rates'!U55*0.9*0.9</f>
        <v>68850</v>
      </c>
      <c r="Z55" s="43">
        <f>'BAR BB| Open rates'!V55*0.9*0.9</f>
        <v>68850</v>
      </c>
      <c r="AA55" s="43">
        <f>'BAR BB| Open rates'!W55*0.9*0.9</f>
        <v>68850</v>
      </c>
      <c r="AB55" s="43">
        <f>'BAR BB| Open rates'!X55*0.9*0.9</f>
        <v>68850</v>
      </c>
      <c r="AC55" s="43">
        <f>'BAR BB| Open rates'!Y55*0.9*0.9</f>
        <v>68850</v>
      </c>
      <c r="AD55" s="43">
        <f>'BAR BB| Open rates'!Z55*0.9*0.9</f>
        <v>68850</v>
      </c>
      <c r="AE55" s="43">
        <f>'BAR BB| Open rates'!AA55*0.9*0.9</f>
        <v>81000</v>
      </c>
      <c r="AF55" s="43">
        <f>'BAR BB| Open rates'!AB55*0.9*0.9</f>
        <v>81000</v>
      </c>
      <c r="AG55" s="43">
        <f>'BAR BB| Open rates'!AC55*0.9*0.9</f>
        <v>81000</v>
      </c>
      <c r="AH55" s="43">
        <f>'BAR BB| Open rates'!AD55*0.9*0.9</f>
        <v>81000</v>
      </c>
      <c r="AI55" s="43">
        <f>'BAR BB| Open rates'!AE55*0.9*0.9</f>
        <v>81000</v>
      </c>
      <c r="AJ55" s="43">
        <f>'BAR BB| Open rates'!AF55*0.9*0.9</f>
        <v>81000</v>
      </c>
      <c r="AK55" s="43">
        <f>'BAR BB| Open rates'!AG55*0.9*0.9</f>
        <v>81000</v>
      </c>
      <c r="AL55" s="43">
        <f>'BAR BB| Open rates'!AH55*0.9*0.9</f>
        <v>81000</v>
      </c>
      <c r="AM55" s="43">
        <f>'BAR BB| Open rates'!AI55*0.9*0.9</f>
        <v>81000</v>
      </c>
      <c r="AN55" s="43">
        <f>'BAR BB| Open rates'!AJ55*0.9*0.9</f>
        <v>81000</v>
      </c>
      <c r="AO55" s="43">
        <f>'BAR BB| Open rates'!AK55*0.9*0.9</f>
        <v>81000</v>
      </c>
      <c r="AP55" s="43">
        <f>'BAR BB| Open rates'!AL55*0.9*0.9</f>
        <v>81000</v>
      </c>
      <c r="AQ55" s="43">
        <f>'BAR BB| Open rates'!AM55*0.9*0.9</f>
        <v>81000</v>
      </c>
      <c r="AR55" s="43">
        <f>'BAR BB| Open rates'!AN55*0.9*0.9</f>
        <v>81000</v>
      </c>
      <c r="AS55" s="43">
        <f>'BAR BB| Open rates'!AO55*0.9*0.9</f>
        <v>81000</v>
      </c>
      <c r="AT55" s="43">
        <f>'BAR BB| Open rates'!AP55*0.9*0.9</f>
        <v>81000</v>
      </c>
      <c r="AU55" s="43">
        <f>'BAR BB| Open rates'!AQ55*0.9*0.9</f>
        <v>81000</v>
      </c>
      <c r="AV55" s="43">
        <f>'BAR BB| Open rates'!AR55*0.9*0.9</f>
        <v>81000</v>
      </c>
      <c r="AW55" s="43">
        <f>'BAR BB| Open rates'!AS55*0.9*0.9</f>
        <v>81000</v>
      </c>
      <c r="AX55" s="43">
        <f>'BAR BB| Open rates'!AT55*0.9*0.9</f>
        <v>81000</v>
      </c>
      <c r="AY55" s="43">
        <f>'BAR BB| Open rates'!AU55*0.9*0.9</f>
        <v>81000</v>
      </c>
      <c r="AZ55" s="43">
        <f>'BAR BB| Open rates'!AV55*0.9*0.9</f>
        <v>81000</v>
      </c>
      <c r="BA55" s="43">
        <f>'BAR BB| Open rates'!AW55*0.9*0.9</f>
        <v>81000</v>
      </c>
      <c r="BB55" s="43">
        <f>'BAR BB| Open rates'!AX55*0.9*0.9</f>
        <v>81000</v>
      </c>
      <c r="BC55" s="43">
        <f>'BAR BB| Open rates'!AY55*0.9*0.9</f>
        <v>81000</v>
      </c>
    </row>
    <row r="56" spans="1:55" s="36" customFormat="1" ht="12" customHeight="1" x14ac:dyDescent="0.2">
      <c r="A56" s="237">
        <v>4</v>
      </c>
      <c r="B56" s="43" t="e">
        <f>'BAR BB| Open rates'!#REF!*0.9*0.9</f>
        <v>#REF!</v>
      </c>
      <c r="C56" s="43" t="e">
        <f>'BAR BB| Open rates'!#REF!*0.9*0.9</f>
        <v>#REF!</v>
      </c>
      <c r="D56" s="43" t="e">
        <f>'BAR BB| Open rates'!#REF!*0.9*0.9</f>
        <v>#REF!</v>
      </c>
      <c r="E56" s="43" t="e">
        <f>'BAR BB| Open rates'!#REF!*0.9*0.9</f>
        <v>#REF!</v>
      </c>
      <c r="F56" s="43">
        <f>'BAR BB| Open rates'!B56*0.9*0.9</f>
        <v>70875</v>
      </c>
      <c r="G56" s="43">
        <f>'BAR BB| Open rates'!C56*0.9*0.9</f>
        <v>70875</v>
      </c>
      <c r="H56" s="43">
        <f>'BAR BB| Open rates'!D56*0.9*0.9</f>
        <v>70875</v>
      </c>
      <c r="I56" s="43">
        <f>'BAR BB| Open rates'!E56*0.9*0.9</f>
        <v>70875</v>
      </c>
      <c r="J56" s="43">
        <f>'BAR BB| Open rates'!F56*0.9*0.9</f>
        <v>70875</v>
      </c>
      <c r="K56" s="43">
        <f>'BAR BB| Open rates'!G56*0.9*0.9</f>
        <v>70875</v>
      </c>
      <c r="L56" s="43">
        <f>'BAR BB| Open rates'!H56*0.9*0.9</f>
        <v>70875</v>
      </c>
      <c r="M56" s="43">
        <f>'BAR BB| Open rates'!I56*0.9*0.9</f>
        <v>70875</v>
      </c>
      <c r="N56" s="43">
        <f>'BAR BB| Open rates'!J56*0.9*0.9</f>
        <v>70875</v>
      </c>
      <c r="O56" s="43">
        <f>'BAR BB| Open rates'!K56*0.9*0.9</f>
        <v>70875</v>
      </c>
      <c r="P56" s="43">
        <f>'BAR BB| Open rates'!L56*0.9*0.9</f>
        <v>70875</v>
      </c>
      <c r="Q56" s="43">
        <f>'BAR BB| Open rates'!M56*0.9*0.9</f>
        <v>70875</v>
      </c>
      <c r="R56" s="43">
        <f>'BAR BB| Open rates'!N56*0.9*0.9</f>
        <v>70875</v>
      </c>
      <c r="S56" s="43">
        <f>'BAR BB| Open rates'!O56*0.9*0.9</f>
        <v>70875</v>
      </c>
      <c r="T56" s="43">
        <f>'BAR BB| Open rates'!P56*0.9*0.9</f>
        <v>70875</v>
      </c>
      <c r="U56" s="43">
        <f>'BAR BB| Open rates'!Q56*0.9*0.9</f>
        <v>70875</v>
      </c>
      <c r="V56" s="43">
        <f>'BAR BB| Open rates'!R56*0.9*0.9</f>
        <v>70875</v>
      </c>
      <c r="W56" s="43">
        <f>'BAR BB| Open rates'!S56*0.9*0.9</f>
        <v>70875</v>
      </c>
      <c r="X56" s="43">
        <f>'BAR BB| Open rates'!T56*0.9*0.9</f>
        <v>70875</v>
      </c>
      <c r="Y56" s="43">
        <f>'BAR BB| Open rates'!U56*0.9*0.9</f>
        <v>70875</v>
      </c>
      <c r="Z56" s="43">
        <f>'BAR BB| Open rates'!V56*0.9*0.9</f>
        <v>70875</v>
      </c>
      <c r="AA56" s="43">
        <f>'BAR BB| Open rates'!W56*0.9*0.9</f>
        <v>70875</v>
      </c>
      <c r="AB56" s="43">
        <f>'BAR BB| Open rates'!X56*0.9*0.9</f>
        <v>70875</v>
      </c>
      <c r="AC56" s="43">
        <f>'BAR BB| Open rates'!Y56*0.9*0.9</f>
        <v>70875</v>
      </c>
      <c r="AD56" s="43">
        <f>'BAR BB| Open rates'!Z56*0.9*0.9</f>
        <v>70875</v>
      </c>
      <c r="AE56" s="43">
        <f>'BAR BB| Open rates'!AA56*0.9*0.9</f>
        <v>83025</v>
      </c>
      <c r="AF56" s="43">
        <f>'BAR BB| Open rates'!AB56*0.9*0.9</f>
        <v>83025</v>
      </c>
      <c r="AG56" s="43">
        <f>'BAR BB| Open rates'!AC56*0.9*0.9</f>
        <v>83025</v>
      </c>
      <c r="AH56" s="43">
        <f>'BAR BB| Open rates'!AD56*0.9*0.9</f>
        <v>83025</v>
      </c>
      <c r="AI56" s="43">
        <f>'BAR BB| Open rates'!AE56*0.9*0.9</f>
        <v>83025</v>
      </c>
      <c r="AJ56" s="43">
        <f>'BAR BB| Open rates'!AF56*0.9*0.9</f>
        <v>83025</v>
      </c>
      <c r="AK56" s="43">
        <f>'BAR BB| Open rates'!AG56*0.9*0.9</f>
        <v>83025</v>
      </c>
      <c r="AL56" s="43">
        <f>'BAR BB| Open rates'!AH56*0.9*0.9</f>
        <v>83025</v>
      </c>
      <c r="AM56" s="43">
        <f>'BAR BB| Open rates'!AI56*0.9*0.9</f>
        <v>83025</v>
      </c>
      <c r="AN56" s="43">
        <f>'BAR BB| Open rates'!AJ56*0.9*0.9</f>
        <v>83025</v>
      </c>
      <c r="AO56" s="43">
        <f>'BAR BB| Open rates'!AK56*0.9*0.9</f>
        <v>83025</v>
      </c>
      <c r="AP56" s="43">
        <f>'BAR BB| Open rates'!AL56*0.9*0.9</f>
        <v>83025</v>
      </c>
      <c r="AQ56" s="43">
        <f>'BAR BB| Open rates'!AM56*0.9*0.9</f>
        <v>83025</v>
      </c>
      <c r="AR56" s="43">
        <f>'BAR BB| Open rates'!AN56*0.9*0.9</f>
        <v>83025</v>
      </c>
      <c r="AS56" s="43">
        <f>'BAR BB| Open rates'!AO56*0.9*0.9</f>
        <v>83025</v>
      </c>
      <c r="AT56" s="43">
        <f>'BAR BB| Open rates'!AP56*0.9*0.9</f>
        <v>83025</v>
      </c>
      <c r="AU56" s="43">
        <f>'BAR BB| Open rates'!AQ56*0.9*0.9</f>
        <v>83025</v>
      </c>
      <c r="AV56" s="43">
        <f>'BAR BB| Open rates'!AR56*0.9*0.9</f>
        <v>83025</v>
      </c>
      <c r="AW56" s="43">
        <f>'BAR BB| Open rates'!AS56*0.9*0.9</f>
        <v>83025</v>
      </c>
      <c r="AX56" s="43">
        <f>'BAR BB| Open rates'!AT56*0.9*0.9</f>
        <v>83025</v>
      </c>
      <c r="AY56" s="43">
        <f>'BAR BB| Open rates'!AU56*0.9*0.9</f>
        <v>83025</v>
      </c>
      <c r="AZ56" s="43">
        <f>'BAR BB| Open rates'!AV56*0.9*0.9</f>
        <v>83025</v>
      </c>
      <c r="BA56" s="43">
        <f>'BAR BB| Open rates'!AW56*0.9*0.9</f>
        <v>83025</v>
      </c>
      <c r="BB56" s="43">
        <f>'BAR BB| Open rates'!AX56*0.9*0.9</f>
        <v>83025</v>
      </c>
      <c r="BC56" s="43">
        <f>'BAR BB| Open rates'!AY56*0.9*0.9</f>
        <v>83025</v>
      </c>
    </row>
    <row r="57" spans="1:55" s="36" customFormat="1" ht="12" customHeight="1" x14ac:dyDescent="0.2">
      <c r="A57" s="237">
        <v>5</v>
      </c>
      <c r="B57" s="43" t="e">
        <f>'BAR BB| Open rates'!#REF!*0.9*0.9</f>
        <v>#REF!</v>
      </c>
      <c r="C57" s="43" t="e">
        <f>'BAR BB| Open rates'!#REF!*0.9*0.9</f>
        <v>#REF!</v>
      </c>
      <c r="D57" s="43" t="e">
        <f>'BAR BB| Open rates'!#REF!*0.9*0.9</f>
        <v>#REF!</v>
      </c>
      <c r="E57" s="43" t="e">
        <f>'BAR BB| Open rates'!#REF!*0.9*0.9</f>
        <v>#REF!</v>
      </c>
      <c r="F57" s="43">
        <f>'BAR BB| Open rates'!B57*0.9*0.9</f>
        <v>72900</v>
      </c>
      <c r="G57" s="43">
        <f>'BAR BB| Open rates'!C57*0.9*0.9</f>
        <v>72900</v>
      </c>
      <c r="H57" s="43">
        <f>'BAR BB| Open rates'!D57*0.9*0.9</f>
        <v>72900</v>
      </c>
      <c r="I57" s="43">
        <f>'BAR BB| Open rates'!E57*0.9*0.9</f>
        <v>72900</v>
      </c>
      <c r="J57" s="43">
        <f>'BAR BB| Open rates'!F57*0.9*0.9</f>
        <v>72900</v>
      </c>
      <c r="K57" s="43">
        <f>'BAR BB| Open rates'!G57*0.9*0.9</f>
        <v>72900</v>
      </c>
      <c r="L57" s="43">
        <f>'BAR BB| Open rates'!H57*0.9*0.9</f>
        <v>72900</v>
      </c>
      <c r="M57" s="43">
        <f>'BAR BB| Open rates'!I57*0.9*0.9</f>
        <v>72900</v>
      </c>
      <c r="N57" s="43">
        <f>'BAR BB| Open rates'!J57*0.9*0.9</f>
        <v>72900</v>
      </c>
      <c r="O57" s="43">
        <f>'BAR BB| Open rates'!K57*0.9*0.9</f>
        <v>72900</v>
      </c>
      <c r="P57" s="43">
        <f>'BAR BB| Open rates'!L57*0.9*0.9</f>
        <v>72900</v>
      </c>
      <c r="Q57" s="43">
        <f>'BAR BB| Open rates'!M57*0.9*0.9</f>
        <v>72900</v>
      </c>
      <c r="R57" s="43">
        <f>'BAR BB| Open rates'!N57*0.9*0.9</f>
        <v>72900</v>
      </c>
      <c r="S57" s="43">
        <f>'BAR BB| Open rates'!O57*0.9*0.9</f>
        <v>72900</v>
      </c>
      <c r="T57" s="43">
        <f>'BAR BB| Open rates'!P57*0.9*0.9</f>
        <v>72900</v>
      </c>
      <c r="U57" s="43">
        <f>'BAR BB| Open rates'!Q57*0.9*0.9</f>
        <v>72900</v>
      </c>
      <c r="V57" s="43">
        <f>'BAR BB| Open rates'!R57*0.9*0.9</f>
        <v>72900</v>
      </c>
      <c r="W57" s="43">
        <f>'BAR BB| Open rates'!S57*0.9*0.9</f>
        <v>72900</v>
      </c>
      <c r="X57" s="43">
        <f>'BAR BB| Open rates'!T57*0.9*0.9</f>
        <v>72900</v>
      </c>
      <c r="Y57" s="43">
        <f>'BAR BB| Open rates'!U57*0.9*0.9</f>
        <v>72900</v>
      </c>
      <c r="Z57" s="43">
        <f>'BAR BB| Open rates'!V57*0.9*0.9</f>
        <v>72900</v>
      </c>
      <c r="AA57" s="43">
        <f>'BAR BB| Open rates'!W57*0.9*0.9</f>
        <v>72900</v>
      </c>
      <c r="AB57" s="43">
        <f>'BAR BB| Open rates'!X57*0.9*0.9</f>
        <v>72900</v>
      </c>
      <c r="AC57" s="43">
        <f>'BAR BB| Open rates'!Y57*0.9*0.9</f>
        <v>72900</v>
      </c>
      <c r="AD57" s="43">
        <f>'BAR BB| Open rates'!Z57*0.9*0.9</f>
        <v>72900</v>
      </c>
      <c r="AE57" s="43">
        <f>'BAR BB| Open rates'!AA57*0.9*0.9</f>
        <v>85050</v>
      </c>
      <c r="AF57" s="43">
        <f>'BAR BB| Open rates'!AB57*0.9*0.9</f>
        <v>85050</v>
      </c>
      <c r="AG57" s="43">
        <f>'BAR BB| Open rates'!AC57*0.9*0.9</f>
        <v>85050</v>
      </c>
      <c r="AH57" s="43">
        <f>'BAR BB| Open rates'!AD57*0.9*0.9</f>
        <v>85050</v>
      </c>
      <c r="AI57" s="43">
        <f>'BAR BB| Open rates'!AE57*0.9*0.9</f>
        <v>85050</v>
      </c>
      <c r="AJ57" s="43">
        <f>'BAR BB| Open rates'!AF57*0.9*0.9</f>
        <v>85050</v>
      </c>
      <c r="AK57" s="43">
        <f>'BAR BB| Open rates'!AG57*0.9*0.9</f>
        <v>85050</v>
      </c>
      <c r="AL57" s="43">
        <f>'BAR BB| Open rates'!AH57*0.9*0.9</f>
        <v>85050</v>
      </c>
      <c r="AM57" s="43">
        <f>'BAR BB| Open rates'!AI57*0.9*0.9</f>
        <v>85050</v>
      </c>
      <c r="AN57" s="43">
        <f>'BAR BB| Open rates'!AJ57*0.9*0.9</f>
        <v>85050</v>
      </c>
      <c r="AO57" s="43">
        <f>'BAR BB| Open rates'!AK57*0.9*0.9</f>
        <v>85050</v>
      </c>
      <c r="AP57" s="43">
        <f>'BAR BB| Open rates'!AL57*0.9*0.9</f>
        <v>85050</v>
      </c>
      <c r="AQ57" s="43">
        <f>'BAR BB| Open rates'!AM57*0.9*0.9</f>
        <v>85050</v>
      </c>
      <c r="AR57" s="43">
        <f>'BAR BB| Open rates'!AN57*0.9*0.9</f>
        <v>85050</v>
      </c>
      <c r="AS57" s="43">
        <f>'BAR BB| Open rates'!AO57*0.9*0.9</f>
        <v>85050</v>
      </c>
      <c r="AT57" s="43">
        <f>'BAR BB| Open rates'!AP57*0.9*0.9</f>
        <v>85050</v>
      </c>
      <c r="AU57" s="43">
        <f>'BAR BB| Open rates'!AQ57*0.9*0.9</f>
        <v>85050</v>
      </c>
      <c r="AV57" s="43">
        <f>'BAR BB| Open rates'!AR57*0.9*0.9</f>
        <v>85050</v>
      </c>
      <c r="AW57" s="43">
        <f>'BAR BB| Open rates'!AS57*0.9*0.9</f>
        <v>85050</v>
      </c>
      <c r="AX57" s="43">
        <f>'BAR BB| Open rates'!AT57*0.9*0.9</f>
        <v>85050</v>
      </c>
      <c r="AY57" s="43">
        <f>'BAR BB| Open rates'!AU57*0.9*0.9</f>
        <v>85050</v>
      </c>
      <c r="AZ57" s="43">
        <f>'BAR BB| Open rates'!AV57*0.9*0.9</f>
        <v>85050</v>
      </c>
      <c r="BA57" s="43">
        <f>'BAR BB| Open rates'!AW57*0.9*0.9</f>
        <v>85050</v>
      </c>
      <c r="BB57" s="43">
        <f>'BAR BB| Open rates'!AX57*0.9*0.9</f>
        <v>85050</v>
      </c>
      <c r="BC57" s="43">
        <f>'BAR BB| Open rates'!AY57*0.9*0.9</f>
        <v>85050</v>
      </c>
    </row>
    <row r="58" spans="1:55" s="36" customFormat="1" ht="12" customHeight="1" x14ac:dyDescent="0.2">
      <c r="A58" s="237">
        <v>6</v>
      </c>
      <c r="B58" s="43" t="e">
        <f>'BAR BB| Open rates'!#REF!*0.9*0.9</f>
        <v>#REF!</v>
      </c>
      <c r="C58" s="43" t="e">
        <f>'BAR BB| Open rates'!#REF!*0.9*0.9</f>
        <v>#REF!</v>
      </c>
      <c r="D58" s="43" t="e">
        <f>'BAR BB| Open rates'!#REF!*0.9*0.9</f>
        <v>#REF!</v>
      </c>
      <c r="E58" s="43" t="e">
        <f>'BAR BB| Open rates'!#REF!*0.9*0.9</f>
        <v>#REF!</v>
      </c>
      <c r="F58" s="43">
        <f>'BAR BB| Open rates'!B58*0.9*0.9</f>
        <v>74925</v>
      </c>
      <c r="G58" s="43">
        <f>'BAR BB| Open rates'!C58*0.9*0.9</f>
        <v>74925</v>
      </c>
      <c r="H58" s="43">
        <f>'BAR BB| Open rates'!D58*0.9*0.9</f>
        <v>74925</v>
      </c>
      <c r="I58" s="43">
        <f>'BAR BB| Open rates'!E58*0.9*0.9</f>
        <v>74925</v>
      </c>
      <c r="J58" s="43">
        <f>'BAR BB| Open rates'!F58*0.9*0.9</f>
        <v>74925</v>
      </c>
      <c r="K58" s="43">
        <f>'BAR BB| Open rates'!G58*0.9*0.9</f>
        <v>74925</v>
      </c>
      <c r="L58" s="43">
        <f>'BAR BB| Open rates'!H58*0.9*0.9</f>
        <v>74925</v>
      </c>
      <c r="M58" s="43">
        <f>'BAR BB| Open rates'!I58*0.9*0.9</f>
        <v>74925</v>
      </c>
      <c r="N58" s="43">
        <f>'BAR BB| Open rates'!J58*0.9*0.9</f>
        <v>74925</v>
      </c>
      <c r="O58" s="43">
        <f>'BAR BB| Open rates'!K58*0.9*0.9</f>
        <v>74925</v>
      </c>
      <c r="P58" s="43">
        <f>'BAR BB| Open rates'!L58*0.9*0.9</f>
        <v>74925</v>
      </c>
      <c r="Q58" s="43">
        <f>'BAR BB| Open rates'!M58*0.9*0.9</f>
        <v>74925</v>
      </c>
      <c r="R58" s="43">
        <f>'BAR BB| Open rates'!N58*0.9*0.9</f>
        <v>74925</v>
      </c>
      <c r="S58" s="43">
        <f>'BAR BB| Open rates'!O58*0.9*0.9</f>
        <v>74925</v>
      </c>
      <c r="T58" s="43">
        <f>'BAR BB| Open rates'!P58*0.9*0.9</f>
        <v>74925</v>
      </c>
      <c r="U58" s="43">
        <f>'BAR BB| Open rates'!Q58*0.9*0.9</f>
        <v>74925</v>
      </c>
      <c r="V58" s="43">
        <f>'BAR BB| Open rates'!R58*0.9*0.9</f>
        <v>74925</v>
      </c>
      <c r="W58" s="43">
        <f>'BAR BB| Open rates'!S58*0.9*0.9</f>
        <v>74925</v>
      </c>
      <c r="X58" s="43">
        <f>'BAR BB| Open rates'!T58*0.9*0.9</f>
        <v>74925</v>
      </c>
      <c r="Y58" s="43">
        <f>'BAR BB| Open rates'!U58*0.9*0.9</f>
        <v>74925</v>
      </c>
      <c r="Z58" s="43">
        <f>'BAR BB| Open rates'!V58*0.9*0.9</f>
        <v>74925</v>
      </c>
      <c r="AA58" s="43">
        <f>'BAR BB| Open rates'!W58*0.9*0.9</f>
        <v>74925</v>
      </c>
      <c r="AB58" s="43">
        <f>'BAR BB| Open rates'!X58*0.9*0.9</f>
        <v>74925</v>
      </c>
      <c r="AC58" s="43">
        <f>'BAR BB| Open rates'!Y58*0.9*0.9</f>
        <v>74925</v>
      </c>
      <c r="AD58" s="43">
        <f>'BAR BB| Open rates'!Z58*0.9*0.9</f>
        <v>74925</v>
      </c>
      <c r="AE58" s="43">
        <f>'BAR BB| Open rates'!AA58*0.9*0.9</f>
        <v>87075</v>
      </c>
      <c r="AF58" s="43">
        <f>'BAR BB| Open rates'!AB58*0.9*0.9</f>
        <v>87075</v>
      </c>
      <c r="AG58" s="43">
        <f>'BAR BB| Open rates'!AC58*0.9*0.9</f>
        <v>87075</v>
      </c>
      <c r="AH58" s="43">
        <f>'BAR BB| Open rates'!AD58*0.9*0.9</f>
        <v>87075</v>
      </c>
      <c r="AI58" s="43">
        <f>'BAR BB| Open rates'!AE58*0.9*0.9</f>
        <v>87075</v>
      </c>
      <c r="AJ58" s="43">
        <f>'BAR BB| Open rates'!AF58*0.9*0.9</f>
        <v>87075</v>
      </c>
      <c r="AK58" s="43">
        <f>'BAR BB| Open rates'!AG58*0.9*0.9</f>
        <v>87075</v>
      </c>
      <c r="AL58" s="43">
        <f>'BAR BB| Open rates'!AH58*0.9*0.9</f>
        <v>87075</v>
      </c>
      <c r="AM58" s="43">
        <f>'BAR BB| Open rates'!AI58*0.9*0.9</f>
        <v>87075</v>
      </c>
      <c r="AN58" s="43">
        <f>'BAR BB| Open rates'!AJ58*0.9*0.9</f>
        <v>87075</v>
      </c>
      <c r="AO58" s="43">
        <f>'BAR BB| Open rates'!AK58*0.9*0.9</f>
        <v>87075</v>
      </c>
      <c r="AP58" s="43">
        <f>'BAR BB| Open rates'!AL58*0.9*0.9</f>
        <v>87075</v>
      </c>
      <c r="AQ58" s="43">
        <f>'BAR BB| Open rates'!AM58*0.9*0.9</f>
        <v>87075</v>
      </c>
      <c r="AR58" s="43">
        <f>'BAR BB| Open rates'!AN58*0.9*0.9</f>
        <v>87075</v>
      </c>
      <c r="AS58" s="43">
        <f>'BAR BB| Open rates'!AO58*0.9*0.9</f>
        <v>87075</v>
      </c>
      <c r="AT58" s="43">
        <f>'BAR BB| Open rates'!AP58*0.9*0.9</f>
        <v>87075</v>
      </c>
      <c r="AU58" s="43">
        <f>'BAR BB| Open rates'!AQ58*0.9*0.9</f>
        <v>87075</v>
      </c>
      <c r="AV58" s="43">
        <f>'BAR BB| Open rates'!AR58*0.9*0.9</f>
        <v>87075</v>
      </c>
      <c r="AW58" s="43">
        <f>'BAR BB| Open rates'!AS58*0.9*0.9</f>
        <v>87075</v>
      </c>
      <c r="AX58" s="43">
        <f>'BAR BB| Open rates'!AT58*0.9*0.9</f>
        <v>87075</v>
      </c>
      <c r="AY58" s="43">
        <f>'BAR BB| Open rates'!AU58*0.9*0.9</f>
        <v>87075</v>
      </c>
      <c r="AZ58" s="43">
        <f>'BAR BB| Open rates'!AV58*0.9*0.9</f>
        <v>87075</v>
      </c>
      <c r="BA58" s="43">
        <f>'BAR BB| Open rates'!AW58*0.9*0.9</f>
        <v>87075</v>
      </c>
      <c r="BB58" s="43">
        <f>'BAR BB| Open rates'!AX58*0.9*0.9</f>
        <v>87075</v>
      </c>
      <c r="BC58" s="43">
        <f>'BAR BB| Open rates'!AY58*0.9*0.9</f>
        <v>87075</v>
      </c>
    </row>
    <row r="59" spans="1:55" s="36" customFormat="1" ht="12" customHeight="1" x14ac:dyDescent="0.2">
      <c r="A59" s="89"/>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row>
    <row r="60" spans="1:55" s="33" customFormat="1" x14ac:dyDescent="0.2">
      <c r="A60" s="89"/>
    </row>
    <row r="61" spans="1:55" s="33" customFormat="1" x14ac:dyDescent="0.2">
      <c r="A61" s="295" t="s">
        <v>172</v>
      </c>
    </row>
    <row r="62" spans="1:55" s="33" customFormat="1" x14ac:dyDescent="0.2">
      <c r="A62" s="295"/>
    </row>
    <row r="63" spans="1:55" s="31" customFormat="1" ht="13.5" customHeight="1" x14ac:dyDescent="0.2"/>
    <row r="64" spans="1:55" s="6" customFormat="1" ht="12.75" customHeight="1" x14ac:dyDescent="0.2">
      <c r="A64" s="174" t="s">
        <v>74</v>
      </c>
    </row>
    <row r="65" spans="1:1" s="6" customFormat="1" ht="12.75" customHeight="1" x14ac:dyDescent="0.2">
      <c r="A65" s="172" t="s">
        <v>75</v>
      </c>
    </row>
    <row r="66" spans="1:1" s="6" customFormat="1" ht="12.75" customHeight="1" x14ac:dyDescent="0.2">
      <c r="A66" s="172" t="s">
        <v>395</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84" x14ac:dyDescent="0.2">
      <c r="A74" s="176" t="s">
        <v>96</v>
      </c>
    </row>
    <row r="75" spans="1:1" s="33" customFormat="1" x14ac:dyDescent="0.2"/>
    <row r="76" spans="1:1" s="33" customFormat="1" x14ac:dyDescent="0.2">
      <c r="A76" s="171" t="s">
        <v>83</v>
      </c>
    </row>
    <row r="77" spans="1:1" s="33" customFormat="1" ht="30" customHeight="1" x14ac:dyDescent="0.2">
      <c r="A77" s="239" t="s">
        <v>390</v>
      </c>
    </row>
    <row r="78" spans="1:1" s="33" customFormat="1" ht="24" x14ac:dyDescent="0.2">
      <c r="A78" s="213" t="s">
        <v>394</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sheetData>
  <mergeCells count="1">
    <mergeCell ref="A61:A62"/>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93"/>
  <sheetViews>
    <sheetView workbookViewId="0">
      <pane xSplit="1" ySplit="4" topLeftCell="B5" activePane="bottomRight" state="frozen"/>
      <selection pane="topRight" activeCell="B1" sqref="B1"/>
      <selection pane="bottomLeft" activeCell="A5" sqref="A5"/>
      <selection pane="bottomRight" activeCell="D22" sqref="D22"/>
    </sheetView>
  </sheetViews>
  <sheetFormatPr defaultColWidth="9.7109375" defaultRowHeight="12.75" x14ac:dyDescent="0.2"/>
  <cols>
    <col min="1" max="1" width="43.140625" style="32" customWidth="1"/>
    <col min="2" max="16384" width="9.7109375" style="32"/>
  </cols>
  <sheetData>
    <row r="1" spans="1:4" x14ac:dyDescent="0.2">
      <c r="A1" s="63" t="s">
        <v>61</v>
      </c>
    </row>
    <row r="2" spans="1:4" x14ac:dyDescent="0.2">
      <c r="A2" s="11" t="s">
        <v>51</v>
      </c>
    </row>
    <row r="3" spans="1:4" s="33" customFormat="1" ht="26.25" customHeight="1" x14ac:dyDescent="0.2">
      <c r="A3" s="64" t="s">
        <v>97</v>
      </c>
      <c r="B3" s="113">
        <f>'BAR BB| Open rates'!B3</f>
        <v>45772</v>
      </c>
      <c r="C3" s="113">
        <f>'BAR BB| Open rates'!C3</f>
        <v>45773</v>
      </c>
      <c r="D3" s="113">
        <f>'BAR BB| Open rates'!D3</f>
        <v>45774</v>
      </c>
    </row>
    <row r="4" spans="1:4" s="33" customFormat="1" ht="26.25" customHeight="1" x14ac:dyDescent="0.2">
      <c r="A4" s="104"/>
      <c r="B4" s="115">
        <f>'BAR BB| Open rates'!B4</f>
        <v>45772</v>
      </c>
      <c r="C4" s="115">
        <f>'BAR BB| Open rates'!C4</f>
        <v>45773</v>
      </c>
      <c r="D4" s="115">
        <f>'BAR BB| Open rates'!D4</f>
        <v>45777</v>
      </c>
    </row>
    <row r="5" spans="1:4" s="36" customFormat="1" ht="12" customHeight="1" x14ac:dyDescent="0.2">
      <c r="A5" s="184" t="s">
        <v>63</v>
      </c>
    </row>
    <row r="6" spans="1:4" s="36" customFormat="1" ht="12" customHeight="1" x14ac:dyDescent="0.2">
      <c r="A6" s="183">
        <v>1</v>
      </c>
      <c r="B6" s="57">
        <f>'BAR BB| Open rates'!B6*0.87*0.85</f>
        <v>8800.0499999999993</v>
      </c>
      <c r="C6" s="57">
        <f>'BAR BB| Open rates'!C6*0.87*0.85</f>
        <v>8800.0499999999993</v>
      </c>
      <c r="D6" s="57">
        <f>'BAR BB| Open rates'!D6*0.87*0.85</f>
        <v>8800.0499999999993</v>
      </c>
    </row>
    <row r="7" spans="1:4" s="36" customFormat="1" ht="12" customHeight="1" x14ac:dyDescent="0.2">
      <c r="A7" s="183">
        <v>2</v>
      </c>
      <c r="B7" s="57">
        <f>'BAR BB| Open rates'!B7*0.87*0.85</f>
        <v>10648.8</v>
      </c>
      <c r="C7" s="57">
        <f>'BAR BB| Open rates'!C7*0.87*0.85</f>
        <v>10648.8</v>
      </c>
      <c r="D7" s="57">
        <f>'BAR BB| Open rates'!D7*0.87*0.85</f>
        <v>10648.8</v>
      </c>
    </row>
    <row r="8" spans="1:4" s="36" customFormat="1" ht="12" customHeight="1" x14ac:dyDescent="0.2">
      <c r="A8" s="236" t="s">
        <v>175</v>
      </c>
      <c r="B8" s="57"/>
      <c r="C8" s="57"/>
      <c r="D8" s="57"/>
    </row>
    <row r="9" spans="1:4" s="36" customFormat="1" ht="12" customHeight="1" x14ac:dyDescent="0.2">
      <c r="A9" s="237">
        <v>1</v>
      </c>
      <c r="B9" s="57">
        <f>'BAR BB| Open rates'!B9*0.87*0.85</f>
        <v>11018.55</v>
      </c>
      <c r="C9" s="57">
        <f>'BAR BB| Open rates'!C9*0.87*0.85</f>
        <v>11018.55</v>
      </c>
      <c r="D9" s="57">
        <f>'BAR BB| Open rates'!D9*0.87*0.85</f>
        <v>11018.55</v>
      </c>
    </row>
    <row r="10" spans="1:4" s="36" customFormat="1" ht="12" customHeight="1" x14ac:dyDescent="0.2">
      <c r="A10" s="237">
        <v>2</v>
      </c>
      <c r="B10" s="57">
        <f>'BAR BB| Open rates'!B10*0.87*0.85</f>
        <v>12867.3</v>
      </c>
      <c r="C10" s="57">
        <f>'BAR BB| Open rates'!C10*0.87*0.85</f>
        <v>12867.3</v>
      </c>
      <c r="D10" s="57">
        <f>'BAR BB| Open rates'!D10*0.87*0.85</f>
        <v>12867.3</v>
      </c>
    </row>
    <row r="11" spans="1:4" s="36" customFormat="1" ht="12" customHeight="1" x14ac:dyDescent="0.2">
      <c r="A11" s="236" t="s">
        <v>176</v>
      </c>
      <c r="B11" s="57"/>
      <c r="C11" s="57"/>
      <c r="D11" s="57"/>
    </row>
    <row r="12" spans="1:4" s="36" customFormat="1" ht="12" customHeight="1" x14ac:dyDescent="0.2">
      <c r="A12" s="237">
        <v>1</v>
      </c>
      <c r="B12" s="57">
        <f>'BAR BB| Open rates'!B12*0.87*0.85</f>
        <v>13902.6</v>
      </c>
      <c r="C12" s="57">
        <f>'BAR BB| Open rates'!C12*0.87*0.85</f>
        <v>13902.6</v>
      </c>
      <c r="D12" s="57">
        <f>'BAR BB| Open rates'!D12*0.87*0.85</f>
        <v>13902.6</v>
      </c>
    </row>
    <row r="13" spans="1:4" s="36" customFormat="1" ht="12" customHeight="1" x14ac:dyDescent="0.2">
      <c r="A13" s="237">
        <v>2</v>
      </c>
      <c r="B13" s="57">
        <f>'BAR BB| Open rates'!B13*0.87*0.85</f>
        <v>15751.35</v>
      </c>
      <c r="C13" s="57">
        <f>'BAR BB| Open rates'!C13*0.87*0.85</f>
        <v>15751.35</v>
      </c>
      <c r="D13" s="57">
        <f>'BAR BB| Open rates'!D13*0.87*0.85</f>
        <v>15751.35</v>
      </c>
    </row>
    <row r="14" spans="1:4" s="36" customFormat="1" ht="12" customHeight="1" x14ac:dyDescent="0.2">
      <c r="A14" s="236" t="s">
        <v>177</v>
      </c>
      <c r="B14" s="57"/>
      <c r="C14" s="57"/>
      <c r="D14" s="57"/>
    </row>
    <row r="15" spans="1:4" s="36" customFormat="1" ht="12" customHeight="1" x14ac:dyDescent="0.2">
      <c r="A15" s="237">
        <v>1</v>
      </c>
      <c r="B15" s="57">
        <f>'BAR BB| Open rates'!B15*0.87*0.85</f>
        <v>19079.099999999999</v>
      </c>
      <c r="C15" s="57">
        <f>'BAR BB| Open rates'!C15*0.87*0.85</f>
        <v>19079.099999999999</v>
      </c>
      <c r="D15" s="57">
        <f>'BAR BB| Open rates'!D15*0.87*0.85</f>
        <v>19079.099999999999</v>
      </c>
    </row>
    <row r="16" spans="1:4" s="36" customFormat="1" ht="12" customHeight="1" x14ac:dyDescent="0.2">
      <c r="A16" s="237">
        <v>2</v>
      </c>
      <c r="B16" s="57">
        <f>'BAR BB| Open rates'!B16*0.87*0.85</f>
        <v>20927.849999999999</v>
      </c>
      <c r="C16" s="57">
        <f>'BAR BB| Open rates'!C16*0.87*0.85</f>
        <v>20927.849999999999</v>
      </c>
      <c r="D16" s="57">
        <f>'BAR BB| Open rates'!D16*0.87*0.85</f>
        <v>20927.849999999999</v>
      </c>
    </row>
    <row r="17" spans="1:4" s="36" customFormat="1" ht="12" customHeight="1" x14ac:dyDescent="0.2">
      <c r="A17" s="236" t="s">
        <v>178</v>
      </c>
      <c r="B17" s="57"/>
      <c r="C17" s="57"/>
      <c r="D17" s="57"/>
    </row>
    <row r="18" spans="1:4" s="36" customFormat="1" ht="12" customHeight="1" x14ac:dyDescent="0.2">
      <c r="A18" s="237">
        <v>1</v>
      </c>
      <c r="B18" s="57">
        <f>'BAR BB| Open rates'!B18*0.87*0.85</f>
        <v>16195.05</v>
      </c>
      <c r="C18" s="57">
        <f>'BAR BB| Open rates'!C18*0.87*0.85</f>
        <v>16195.05</v>
      </c>
      <c r="D18" s="57">
        <f>'BAR BB| Open rates'!D18*0.87*0.85</f>
        <v>16195.05</v>
      </c>
    </row>
    <row r="19" spans="1:4" s="36" customFormat="1" ht="12" customHeight="1" x14ac:dyDescent="0.2">
      <c r="A19" s="237">
        <v>2</v>
      </c>
      <c r="B19" s="57">
        <f>'BAR BB| Open rates'!B19*0.87*0.85</f>
        <v>18043.8</v>
      </c>
      <c r="C19" s="57">
        <f>'BAR BB| Open rates'!C19*0.87*0.85</f>
        <v>18043.8</v>
      </c>
      <c r="D19" s="57">
        <f>'BAR BB| Open rates'!D19*0.87*0.85</f>
        <v>18043.8</v>
      </c>
    </row>
    <row r="20" spans="1:4" s="36" customFormat="1" ht="12" customHeight="1" x14ac:dyDescent="0.2">
      <c r="A20" s="236" t="s">
        <v>179</v>
      </c>
      <c r="B20" s="57"/>
      <c r="C20" s="57"/>
      <c r="D20" s="57"/>
    </row>
    <row r="21" spans="1:4" s="36" customFormat="1" ht="12" customHeight="1" x14ac:dyDescent="0.2">
      <c r="A21" s="237">
        <v>1</v>
      </c>
      <c r="B21" s="57">
        <f>'BAR BB| Open rates'!B21*0.87*0.85</f>
        <v>19079.099999999999</v>
      </c>
      <c r="C21" s="57">
        <f>'BAR BB| Open rates'!C21*0.87*0.85</f>
        <v>19079.099999999999</v>
      </c>
      <c r="D21" s="57">
        <f>'BAR BB| Open rates'!D21*0.87*0.85</f>
        <v>19079.099999999999</v>
      </c>
    </row>
    <row r="22" spans="1:4" s="36" customFormat="1" ht="12" customHeight="1" x14ac:dyDescent="0.2">
      <c r="A22" s="237">
        <v>2</v>
      </c>
      <c r="B22" s="57">
        <f>'BAR BB| Open rates'!B22*0.87*0.85</f>
        <v>20927.849999999999</v>
      </c>
      <c r="C22" s="57">
        <f>'BAR BB| Open rates'!C22*0.87*0.85</f>
        <v>20927.849999999999</v>
      </c>
      <c r="D22" s="57">
        <f>'BAR BB| Open rates'!D22*0.87*0.85</f>
        <v>20927.849999999999</v>
      </c>
    </row>
    <row r="23" spans="1:4" s="36" customFormat="1" ht="12" customHeight="1" x14ac:dyDescent="0.2">
      <c r="A23" s="236" t="s">
        <v>180</v>
      </c>
      <c r="B23" s="57"/>
      <c r="C23" s="57"/>
      <c r="D23" s="57"/>
    </row>
    <row r="24" spans="1:4" s="36" customFormat="1" ht="12" customHeight="1" x14ac:dyDescent="0.2">
      <c r="A24" s="237">
        <v>1</v>
      </c>
      <c r="B24" s="57">
        <f>'BAR BB| Open rates'!B24*0.87*0.85</f>
        <v>27213.599999999999</v>
      </c>
      <c r="C24" s="57">
        <f>'BAR BB| Open rates'!C24*0.87*0.85</f>
        <v>27213.599999999999</v>
      </c>
      <c r="D24" s="57">
        <f>'BAR BB| Open rates'!D24*0.87*0.85</f>
        <v>27213.599999999999</v>
      </c>
    </row>
    <row r="25" spans="1:4" s="36" customFormat="1" ht="12" customHeight="1" x14ac:dyDescent="0.2">
      <c r="A25" s="237">
        <v>2</v>
      </c>
      <c r="B25" s="57">
        <f>'BAR BB| Open rates'!B25*0.87*0.85</f>
        <v>29062.35</v>
      </c>
      <c r="C25" s="57">
        <f>'BAR BB| Open rates'!C25*0.87*0.85</f>
        <v>29062.35</v>
      </c>
      <c r="D25" s="57">
        <f>'BAR BB| Open rates'!D25*0.87*0.85</f>
        <v>29062.35</v>
      </c>
    </row>
    <row r="26" spans="1:4" s="36" customFormat="1" ht="12" customHeight="1" x14ac:dyDescent="0.2">
      <c r="A26" s="237">
        <v>3</v>
      </c>
      <c r="B26" s="57">
        <f>'BAR BB| Open rates'!B26*0.87*0.85</f>
        <v>30911.1</v>
      </c>
      <c r="C26" s="57">
        <f>'BAR BB| Open rates'!C26*0.87*0.85</f>
        <v>30911.1</v>
      </c>
      <c r="D26" s="57">
        <f>'BAR BB| Open rates'!D26*0.87*0.85</f>
        <v>30911.1</v>
      </c>
    </row>
    <row r="27" spans="1:4" s="36" customFormat="1" ht="12" customHeight="1" x14ac:dyDescent="0.2">
      <c r="A27" s="237">
        <v>4</v>
      </c>
      <c r="B27" s="57">
        <f>'BAR BB| Open rates'!B27*0.87*0.85</f>
        <v>32759.85</v>
      </c>
      <c r="C27" s="57">
        <f>'BAR BB| Open rates'!C27*0.87*0.85</f>
        <v>32759.85</v>
      </c>
      <c r="D27" s="57">
        <f>'BAR BB| Open rates'!D27*0.87*0.85</f>
        <v>32759.85</v>
      </c>
    </row>
    <row r="28" spans="1:4" s="36" customFormat="1" ht="12" customHeight="1" x14ac:dyDescent="0.2">
      <c r="A28" s="236" t="s">
        <v>181</v>
      </c>
      <c r="B28" s="57"/>
      <c r="C28" s="57"/>
      <c r="D28" s="57"/>
    </row>
    <row r="29" spans="1:4" s="36" customFormat="1" ht="12" customHeight="1" x14ac:dyDescent="0.2">
      <c r="A29" s="237">
        <v>1</v>
      </c>
      <c r="B29" s="57">
        <f>'BAR BB| Open rates'!B29*0.87*0.85</f>
        <v>30171.599999999999</v>
      </c>
      <c r="C29" s="57">
        <f>'BAR BB| Open rates'!C29*0.87*0.85</f>
        <v>30171.599999999999</v>
      </c>
      <c r="D29" s="57">
        <f>'BAR BB| Open rates'!D29*0.87*0.85</f>
        <v>30171.599999999999</v>
      </c>
    </row>
    <row r="30" spans="1:4" s="36" customFormat="1" ht="12" customHeight="1" x14ac:dyDescent="0.2">
      <c r="A30" s="237">
        <v>2</v>
      </c>
      <c r="B30" s="57">
        <f>'BAR BB| Open rates'!B30*0.87*0.85</f>
        <v>32020.35</v>
      </c>
      <c r="C30" s="57">
        <f>'BAR BB| Open rates'!C30*0.87*0.85</f>
        <v>32020.35</v>
      </c>
      <c r="D30" s="57">
        <f>'BAR BB| Open rates'!D30*0.87*0.85</f>
        <v>32020.35</v>
      </c>
    </row>
    <row r="31" spans="1:4" s="36" customFormat="1" ht="12" customHeight="1" x14ac:dyDescent="0.2">
      <c r="A31" s="237">
        <v>3</v>
      </c>
      <c r="B31" s="57">
        <f>'BAR BB| Open rates'!B31*0.87*0.85</f>
        <v>33869.1</v>
      </c>
      <c r="C31" s="57">
        <f>'BAR BB| Open rates'!C31*0.87*0.85</f>
        <v>33869.1</v>
      </c>
      <c r="D31" s="57">
        <f>'BAR BB| Open rates'!D31*0.87*0.85</f>
        <v>33869.1</v>
      </c>
    </row>
    <row r="32" spans="1:4" s="36" customFormat="1" ht="12" customHeight="1" x14ac:dyDescent="0.2">
      <c r="A32" s="237">
        <v>4</v>
      </c>
      <c r="B32" s="57">
        <f>'BAR BB| Open rates'!B32*0.87*0.85</f>
        <v>35717.85</v>
      </c>
      <c r="C32" s="57">
        <f>'BAR BB| Open rates'!C32*0.87*0.85</f>
        <v>35717.85</v>
      </c>
      <c r="D32" s="57">
        <f>'BAR BB| Open rates'!D32*0.87*0.85</f>
        <v>35717.85</v>
      </c>
    </row>
    <row r="33" spans="1:4" s="36" customFormat="1" ht="12" customHeight="1" x14ac:dyDescent="0.2">
      <c r="A33" s="236" t="s">
        <v>182</v>
      </c>
      <c r="B33" s="57"/>
      <c r="C33" s="57"/>
      <c r="D33" s="57"/>
    </row>
    <row r="34" spans="1:4" s="36" customFormat="1" ht="12" customHeight="1" x14ac:dyDescent="0.2">
      <c r="A34" s="237">
        <v>1</v>
      </c>
      <c r="B34" s="57">
        <f>'BAR BB| Open rates'!B34*0.87*0.85</f>
        <v>35348.1</v>
      </c>
      <c r="C34" s="57">
        <f>'BAR BB| Open rates'!C34*0.87*0.85</f>
        <v>35348.1</v>
      </c>
      <c r="D34" s="57">
        <f>'BAR BB| Open rates'!D34*0.87*0.85</f>
        <v>35348.1</v>
      </c>
    </row>
    <row r="35" spans="1:4" s="36" customFormat="1" ht="12" customHeight="1" x14ac:dyDescent="0.2">
      <c r="A35" s="237">
        <v>2</v>
      </c>
      <c r="B35" s="57">
        <f>'BAR BB| Open rates'!B35*0.87*0.85</f>
        <v>37196.85</v>
      </c>
      <c r="C35" s="57">
        <f>'BAR BB| Open rates'!C35*0.87*0.85</f>
        <v>37196.85</v>
      </c>
      <c r="D35" s="57">
        <f>'BAR BB| Open rates'!D35*0.87*0.85</f>
        <v>37196.85</v>
      </c>
    </row>
    <row r="36" spans="1:4" s="36" customFormat="1" ht="12" customHeight="1" x14ac:dyDescent="0.2">
      <c r="A36" s="237">
        <v>3</v>
      </c>
      <c r="B36" s="57">
        <f>'BAR BB| Open rates'!B36*0.87*0.85</f>
        <v>39045.599999999999</v>
      </c>
      <c r="C36" s="57">
        <f>'BAR BB| Open rates'!C36*0.87*0.85</f>
        <v>39045.599999999999</v>
      </c>
      <c r="D36" s="57">
        <f>'BAR BB| Open rates'!D36*0.87*0.85</f>
        <v>39045.599999999999</v>
      </c>
    </row>
    <row r="37" spans="1:4" s="36" customFormat="1" ht="12" customHeight="1" x14ac:dyDescent="0.2">
      <c r="A37" s="237">
        <v>4</v>
      </c>
      <c r="B37" s="57">
        <f>'BAR BB| Open rates'!B37*0.87*0.85</f>
        <v>40894.35</v>
      </c>
      <c r="C37" s="57">
        <f>'BAR BB| Open rates'!C37*0.87*0.85</f>
        <v>40894.35</v>
      </c>
      <c r="D37" s="57">
        <f>'BAR BB| Open rates'!D37*0.87*0.85</f>
        <v>40894.35</v>
      </c>
    </row>
    <row r="38" spans="1:4" s="36" customFormat="1" ht="12" customHeight="1" x14ac:dyDescent="0.2">
      <c r="A38" s="237">
        <v>5</v>
      </c>
      <c r="B38" s="57">
        <f>'BAR BB| Open rates'!B38*0.87*0.85</f>
        <v>42743.1</v>
      </c>
      <c r="C38" s="57">
        <f>'BAR BB| Open rates'!C38*0.87*0.85</f>
        <v>42743.1</v>
      </c>
      <c r="D38" s="57">
        <f>'BAR BB| Open rates'!D38*0.87*0.85</f>
        <v>42743.1</v>
      </c>
    </row>
    <row r="39" spans="1:4" s="36" customFormat="1" ht="12" customHeight="1" x14ac:dyDescent="0.2">
      <c r="A39" s="237">
        <v>6</v>
      </c>
      <c r="B39" s="57">
        <f>'BAR BB| Open rates'!B39*0.87*0.85</f>
        <v>44591.85</v>
      </c>
      <c r="C39" s="57">
        <f>'BAR BB| Open rates'!C39*0.87*0.85</f>
        <v>44591.85</v>
      </c>
      <c r="D39" s="57">
        <f>'BAR BB| Open rates'!D39*0.87*0.85</f>
        <v>44591.85</v>
      </c>
    </row>
    <row r="40" spans="1:4" s="36" customFormat="1" ht="12" customHeight="1" x14ac:dyDescent="0.2">
      <c r="A40" s="236" t="s">
        <v>183</v>
      </c>
      <c r="B40" s="57"/>
      <c r="C40" s="57"/>
      <c r="D40" s="57"/>
    </row>
    <row r="41" spans="1:4" s="36" customFormat="1" ht="12" customHeight="1" x14ac:dyDescent="0.2">
      <c r="A41" s="237">
        <v>1</v>
      </c>
      <c r="B41" s="57">
        <f>'BAR BB| Open rates'!B41*0.87*0.85</f>
        <v>41042.25</v>
      </c>
      <c r="C41" s="57">
        <f>'BAR BB| Open rates'!C41*0.87*0.85</f>
        <v>41042.25</v>
      </c>
      <c r="D41" s="57">
        <f>'BAR BB| Open rates'!D41*0.87*0.85</f>
        <v>41042.25</v>
      </c>
    </row>
    <row r="42" spans="1:4" s="36" customFormat="1" ht="12" customHeight="1" x14ac:dyDescent="0.2">
      <c r="A42" s="237">
        <v>2</v>
      </c>
      <c r="B42" s="57">
        <f>'BAR BB| Open rates'!B42*0.87*0.85</f>
        <v>42891</v>
      </c>
      <c r="C42" s="57">
        <f>'BAR BB| Open rates'!C42*0.87*0.85</f>
        <v>42891</v>
      </c>
      <c r="D42" s="57">
        <f>'BAR BB| Open rates'!D42*0.87*0.85</f>
        <v>42891</v>
      </c>
    </row>
    <row r="43" spans="1:4" s="36" customFormat="1" ht="12" customHeight="1" x14ac:dyDescent="0.2">
      <c r="A43" s="237">
        <v>3</v>
      </c>
      <c r="B43" s="57">
        <f>'BAR BB| Open rates'!B43*0.87*0.85</f>
        <v>44739.75</v>
      </c>
      <c r="C43" s="57">
        <f>'BAR BB| Open rates'!C43*0.87*0.85</f>
        <v>44739.75</v>
      </c>
      <c r="D43" s="57">
        <f>'BAR BB| Open rates'!D43*0.87*0.85</f>
        <v>44739.75</v>
      </c>
    </row>
    <row r="44" spans="1:4" s="36" customFormat="1" ht="12" customHeight="1" x14ac:dyDescent="0.2">
      <c r="A44" s="237">
        <v>4</v>
      </c>
      <c r="B44" s="57">
        <f>'BAR BB| Open rates'!B44*0.87*0.85</f>
        <v>46588.5</v>
      </c>
      <c r="C44" s="57">
        <f>'BAR BB| Open rates'!C44*0.87*0.85</f>
        <v>46588.5</v>
      </c>
      <c r="D44" s="57">
        <f>'BAR BB| Open rates'!D44*0.87*0.85</f>
        <v>46588.5</v>
      </c>
    </row>
    <row r="45" spans="1:4" s="36" customFormat="1" ht="12" customHeight="1" x14ac:dyDescent="0.2">
      <c r="A45" s="237">
        <v>5</v>
      </c>
      <c r="B45" s="57">
        <f>'BAR BB| Open rates'!B45*0.87*0.85</f>
        <v>48437.25</v>
      </c>
      <c r="C45" s="57">
        <f>'BAR BB| Open rates'!C45*0.87*0.85</f>
        <v>48437.25</v>
      </c>
      <c r="D45" s="57">
        <f>'BAR BB| Open rates'!D45*0.87*0.85</f>
        <v>48437.25</v>
      </c>
    </row>
    <row r="46" spans="1:4" s="36" customFormat="1" ht="12" customHeight="1" x14ac:dyDescent="0.2">
      <c r="A46" s="237">
        <v>6</v>
      </c>
      <c r="B46" s="57">
        <f>'BAR BB| Open rates'!B46*0.87*0.85</f>
        <v>50286</v>
      </c>
      <c r="C46" s="57">
        <f>'BAR BB| Open rates'!C46*0.87*0.85</f>
        <v>50286</v>
      </c>
      <c r="D46" s="57">
        <f>'BAR BB| Open rates'!D46*0.87*0.85</f>
        <v>50286</v>
      </c>
    </row>
    <row r="47" spans="1:4" s="36" customFormat="1" ht="12" customHeight="1" x14ac:dyDescent="0.2">
      <c r="A47" s="237">
        <v>7</v>
      </c>
      <c r="B47" s="57">
        <f>'BAR BB| Open rates'!B47*0.87*0.85</f>
        <v>52134.75</v>
      </c>
      <c r="C47" s="57">
        <f>'BAR BB| Open rates'!C47*0.87*0.85</f>
        <v>52134.75</v>
      </c>
      <c r="D47" s="57">
        <f>'BAR BB| Open rates'!D47*0.87*0.85</f>
        <v>52134.75</v>
      </c>
    </row>
    <row r="48" spans="1:4" s="36" customFormat="1" ht="12" customHeight="1" x14ac:dyDescent="0.2">
      <c r="A48" s="237">
        <v>8</v>
      </c>
      <c r="B48" s="57">
        <f>'BAR BB| Open rates'!B48*0.87*0.85</f>
        <v>53983.5</v>
      </c>
      <c r="C48" s="57">
        <f>'BAR BB| Open rates'!C48*0.87*0.85</f>
        <v>53983.5</v>
      </c>
      <c r="D48" s="57">
        <f>'BAR BB| Open rates'!D48*0.87*0.85</f>
        <v>53983.5</v>
      </c>
    </row>
    <row r="49" spans="1:4" s="36" customFormat="1" ht="12" customHeight="1" x14ac:dyDescent="0.2">
      <c r="A49" s="236" t="s">
        <v>72</v>
      </c>
      <c r="B49" s="57"/>
      <c r="C49" s="57"/>
      <c r="D49" s="57"/>
    </row>
    <row r="50" spans="1:4" s="36" customFormat="1" ht="12" customHeight="1" x14ac:dyDescent="0.2">
      <c r="A50" s="237">
        <v>1</v>
      </c>
      <c r="B50" s="57">
        <f>'BAR BB| Open rates'!B50*0.87*0.85</f>
        <v>70252.5</v>
      </c>
      <c r="C50" s="57">
        <f>'BAR BB| Open rates'!C50*0.87*0.85</f>
        <v>70252.5</v>
      </c>
      <c r="D50" s="57">
        <f>'BAR BB| Open rates'!D50*0.87*0.85</f>
        <v>70252.5</v>
      </c>
    </row>
    <row r="51" spans="1:4" s="36" customFormat="1" ht="12" customHeight="1" x14ac:dyDescent="0.2">
      <c r="A51" s="237">
        <v>2</v>
      </c>
      <c r="B51" s="57">
        <f>'BAR BB| Open rates'!B51*0.87*0.85</f>
        <v>72101.25</v>
      </c>
      <c r="C51" s="57">
        <f>'BAR BB| Open rates'!C51*0.87*0.85</f>
        <v>72101.25</v>
      </c>
      <c r="D51" s="57">
        <f>'BAR BB| Open rates'!D51*0.87*0.85</f>
        <v>72101.25</v>
      </c>
    </row>
    <row r="52" spans="1:4" s="36" customFormat="1" ht="12" customHeight="1" x14ac:dyDescent="0.2">
      <c r="A52" s="236" t="s">
        <v>184</v>
      </c>
      <c r="B52" s="57"/>
      <c r="C52" s="57"/>
      <c r="D52" s="57"/>
    </row>
    <row r="53" spans="1:4" s="36" customFormat="1" ht="12" customHeight="1" x14ac:dyDescent="0.2">
      <c r="A53" s="237">
        <v>1</v>
      </c>
      <c r="B53" s="57">
        <f>'BAR BB| Open rates'!B53*0.87*0.85</f>
        <v>59160</v>
      </c>
      <c r="C53" s="57">
        <f>'BAR BB| Open rates'!C53*0.87*0.85</f>
        <v>59160</v>
      </c>
      <c r="D53" s="57">
        <f>'BAR BB| Open rates'!D53*0.87*0.85</f>
        <v>59160</v>
      </c>
    </row>
    <row r="54" spans="1:4" s="36" customFormat="1" ht="12" customHeight="1" x14ac:dyDescent="0.2">
      <c r="A54" s="237">
        <v>2</v>
      </c>
      <c r="B54" s="57">
        <f>'BAR BB| Open rates'!B54*0.87*0.85</f>
        <v>61008.75</v>
      </c>
      <c r="C54" s="57">
        <f>'BAR BB| Open rates'!C54*0.87*0.85</f>
        <v>61008.75</v>
      </c>
      <c r="D54" s="57">
        <f>'BAR BB| Open rates'!D54*0.87*0.85</f>
        <v>61008.75</v>
      </c>
    </row>
    <row r="55" spans="1:4" s="36" customFormat="1" ht="12" customHeight="1" x14ac:dyDescent="0.2">
      <c r="A55" s="237">
        <v>3</v>
      </c>
      <c r="B55" s="57">
        <f>'BAR BB| Open rates'!B55*0.87*0.85</f>
        <v>62857.5</v>
      </c>
      <c r="C55" s="57">
        <f>'BAR BB| Open rates'!C55*0.87*0.85</f>
        <v>62857.5</v>
      </c>
      <c r="D55" s="57">
        <f>'BAR BB| Open rates'!D55*0.87*0.85</f>
        <v>62857.5</v>
      </c>
    </row>
    <row r="56" spans="1:4" s="36" customFormat="1" ht="12" customHeight="1" x14ac:dyDescent="0.2">
      <c r="A56" s="237">
        <v>4</v>
      </c>
      <c r="B56" s="57">
        <f>'BAR BB| Open rates'!B56*0.87*0.85</f>
        <v>64706.25</v>
      </c>
      <c r="C56" s="57">
        <f>'BAR BB| Open rates'!C56*0.87*0.85</f>
        <v>64706.25</v>
      </c>
      <c r="D56" s="57">
        <f>'BAR BB| Open rates'!D56*0.87*0.85</f>
        <v>64706.25</v>
      </c>
    </row>
    <row r="57" spans="1:4" s="33" customFormat="1" x14ac:dyDescent="0.2">
      <c r="A57" s="237">
        <v>5</v>
      </c>
      <c r="B57" s="57">
        <f>'BAR BB| Open rates'!B57*0.87*0.85</f>
        <v>66555</v>
      </c>
      <c r="C57" s="57">
        <f>'BAR BB| Open rates'!C57*0.87*0.85</f>
        <v>66555</v>
      </c>
      <c r="D57" s="57">
        <f>'BAR BB| Open rates'!D57*0.87*0.85</f>
        <v>66555</v>
      </c>
    </row>
    <row r="58" spans="1:4" s="33" customFormat="1" x14ac:dyDescent="0.2">
      <c r="A58" s="237">
        <v>6</v>
      </c>
      <c r="B58" s="57">
        <f>'BAR BB| Open rates'!B58*0.87*0.85</f>
        <v>68403.75</v>
      </c>
      <c r="C58" s="57">
        <f>'BAR BB| Open rates'!C58*0.87*0.85</f>
        <v>68403.75</v>
      </c>
      <c r="D58" s="57">
        <f>'BAR BB| Open rates'!D58*0.87*0.85</f>
        <v>68403.75</v>
      </c>
    </row>
    <row r="59" spans="1:4" s="33" customFormat="1" x14ac:dyDescent="0.2">
      <c r="A59" s="252"/>
    </row>
    <row r="60" spans="1:4" s="33" customFormat="1" x14ac:dyDescent="0.2">
      <c r="A60" s="295" t="s">
        <v>172</v>
      </c>
    </row>
    <row r="61" spans="1:4" s="33" customFormat="1" x14ac:dyDescent="0.2">
      <c r="A61" s="295"/>
    </row>
    <row r="62" spans="1:4" s="31" customFormat="1" ht="13.5" customHeight="1" x14ac:dyDescent="0.2"/>
    <row r="63" spans="1:4" s="6" customFormat="1" ht="12.75" customHeight="1" x14ac:dyDescent="0.2">
      <c r="A63" s="174" t="s">
        <v>74</v>
      </c>
    </row>
    <row r="64" spans="1:4" s="6" customFormat="1" ht="12.75" customHeight="1" x14ac:dyDescent="0.2">
      <c r="A64" s="172" t="s">
        <v>75</v>
      </c>
    </row>
    <row r="65" spans="1:1" s="6" customFormat="1" ht="21" customHeight="1" x14ac:dyDescent="0.2">
      <c r="A65" s="272" t="s">
        <v>391</v>
      </c>
    </row>
    <row r="66" spans="1:1" s="6" customFormat="1" ht="21" customHeight="1" x14ac:dyDescent="0.2">
      <c r="A66" s="173" t="s">
        <v>76</v>
      </c>
    </row>
    <row r="67" spans="1:1" s="6" customFormat="1" ht="21" customHeight="1" x14ac:dyDescent="0.2">
      <c r="A67" s="173" t="s">
        <v>77</v>
      </c>
    </row>
    <row r="68" spans="1:1" s="6" customFormat="1" ht="21" customHeight="1" x14ac:dyDescent="0.2">
      <c r="A68" s="173" t="s">
        <v>78</v>
      </c>
    </row>
    <row r="69" spans="1:1" s="36" customFormat="1" ht="21" customHeight="1" x14ac:dyDescent="0.2">
      <c r="A69" s="175" t="s">
        <v>79</v>
      </c>
    </row>
    <row r="70" spans="1:1" s="36" customFormat="1" ht="21" customHeight="1" x14ac:dyDescent="0.2">
      <c r="A70" s="175" t="s">
        <v>187</v>
      </c>
    </row>
    <row r="71" spans="1:1" s="33" customFormat="1" x14ac:dyDescent="0.2">
      <c r="A71" s="89"/>
    </row>
    <row r="72" spans="1:1" s="33" customFormat="1" x14ac:dyDescent="0.2">
      <c r="A72" s="171" t="s">
        <v>81</v>
      </c>
    </row>
    <row r="73" spans="1:1" s="33" customFormat="1" ht="84" x14ac:dyDescent="0.2">
      <c r="A73" s="176" t="s">
        <v>96</v>
      </c>
    </row>
    <row r="74" spans="1:1" s="33" customFormat="1" x14ac:dyDescent="0.2"/>
    <row r="75" spans="1:1" s="33" customFormat="1" x14ac:dyDescent="0.2">
      <c r="A75" s="171" t="s">
        <v>83</v>
      </c>
    </row>
    <row r="76" spans="1:1" s="33" customFormat="1" ht="30" customHeight="1" x14ac:dyDescent="0.2">
      <c r="A76" s="273" t="s">
        <v>392</v>
      </c>
    </row>
    <row r="77" spans="1:1" s="33" customFormat="1" ht="24" x14ac:dyDescent="0.2">
      <c r="A77" s="213" t="s">
        <v>393</v>
      </c>
    </row>
    <row r="78" spans="1:1" s="33" customFormat="1" x14ac:dyDescent="0.2"/>
    <row r="79" spans="1:1" s="33" customFormat="1" ht="24" x14ac:dyDescent="0.2">
      <c r="A79" s="179" t="s">
        <v>174</v>
      </c>
    </row>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0:A6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93"/>
  <sheetViews>
    <sheetView workbookViewId="0">
      <pane xSplit="1" ySplit="4" topLeftCell="B5" activePane="bottomRight" state="frozen"/>
      <selection pane="topRight" activeCell="B1" sqref="B1"/>
      <selection pane="bottomLeft" activeCell="A5" sqref="A5"/>
      <selection pane="bottomRight" activeCell="D13" sqref="D13"/>
    </sheetView>
  </sheetViews>
  <sheetFormatPr defaultColWidth="9.85546875" defaultRowHeight="12.75" x14ac:dyDescent="0.2"/>
  <cols>
    <col min="1" max="1" width="43" style="32" customWidth="1"/>
    <col min="2" max="16384" width="9.85546875" style="32"/>
  </cols>
  <sheetData>
    <row r="1" spans="1:4" x14ac:dyDescent="0.2">
      <c r="A1" s="63" t="s">
        <v>61</v>
      </c>
    </row>
    <row r="2" spans="1:4" x14ac:dyDescent="0.2">
      <c r="A2" s="11" t="s">
        <v>185</v>
      </c>
    </row>
    <row r="3" spans="1:4" s="33" customFormat="1" ht="26.25" customHeight="1" x14ac:dyDescent="0.2">
      <c r="A3" s="64" t="s">
        <v>97</v>
      </c>
      <c r="B3" s="113">
        <f>'BAR BB| Open rates'!B3</f>
        <v>45772</v>
      </c>
      <c r="C3" s="113">
        <f>'BAR BB| Open rates'!C3</f>
        <v>45773</v>
      </c>
      <c r="D3" s="113">
        <f>'BAR BB| Open rates'!D3</f>
        <v>45774</v>
      </c>
    </row>
    <row r="4" spans="1:4" s="33" customFormat="1" ht="26.25" customHeight="1" x14ac:dyDescent="0.2">
      <c r="A4" s="104"/>
      <c r="B4" s="115">
        <f>'BAR BB| Open rates'!B4</f>
        <v>45772</v>
      </c>
      <c r="C4" s="115">
        <f>'BAR BB| Open rates'!C4</f>
        <v>45773</v>
      </c>
      <c r="D4" s="115">
        <f>'BAR BB| Open rates'!D4</f>
        <v>45777</v>
      </c>
    </row>
    <row r="5" spans="1:4" s="36" customFormat="1" ht="12" customHeight="1" x14ac:dyDescent="0.2">
      <c r="A5" s="184" t="s">
        <v>63</v>
      </c>
    </row>
    <row r="6" spans="1:4" s="36" customFormat="1" ht="12" customHeight="1" x14ac:dyDescent="0.2">
      <c r="A6" s="183">
        <v>1</v>
      </c>
      <c r="B6" s="57">
        <f>'BAR BB| Open rates'!B6*0.87*0.85+25</f>
        <v>8825.0499999999993</v>
      </c>
      <c r="C6" s="57">
        <f>'BAR BB| Open rates'!C6*0.87*0.85+25</f>
        <v>8825.0499999999993</v>
      </c>
      <c r="D6" s="57">
        <f>'BAR BB| Open rates'!D6*0.87*0.85+25</f>
        <v>8825.0499999999993</v>
      </c>
    </row>
    <row r="7" spans="1:4" s="36" customFormat="1" ht="12" customHeight="1" x14ac:dyDescent="0.2">
      <c r="A7" s="183">
        <v>2</v>
      </c>
      <c r="B7" s="57">
        <f>'BAR BB| Open rates'!B7*0.87*0.85+25</f>
        <v>10673.8</v>
      </c>
      <c r="C7" s="57">
        <f>'BAR BB| Open rates'!C7*0.87*0.85+25</f>
        <v>10673.8</v>
      </c>
      <c r="D7" s="57">
        <f>'BAR BB| Open rates'!D7*0.87*0.85+25</f>
        <v>10673.8</v>
      </c>
    </row>
    <row r="8" spans="1:4" s="36" customFormat="1" ht="12" customHeight="1" x14ac:dyDescent="0.2">
      <c r="A8" s="236" t="s">
        <v>175</v>
      </c>
      <c r="B8" s="57"/>
      <c r="C8" s="57"/>
      <c r="D8" s="57"/>
    </row>
    <row r="9" spans="1:4" s="36" customFormat="1" ht="12" customHeight="1" x14ac:dyDescent="0.2">
      <c r="A9" s="237">
        <v>1</v>
      </c>
      <c r="B9" s="57">
        <f>'BAR BB| Open rates'!B9*0.87*0.85+25</f>
        <v>11043.55</v>
      </c>
      <c r="C9" s="57">
        <f>'BAR BB| Open rates'!C9*0.87*0.85+25</f>
        <v>11043.55</v>
      </c>
      <c r="D9" s="57">
        <f>'BAR BB| Open rates'!D9*0.87*0.85+25</f>
        <v>11043.55</v>
      </c>
    </row>
    <row r="10" spans="1:4" s="36" customFormat="1" ht="12" customHeight="1" x14ac:dyDescent="0.2">
      <c r="A10" s="237">
        <v>2</v>
      </c>
      <c r="B10" s="57">
        <f>'BAR BB| Open rates'!B10*0.87*0.85+25</f>
        <v>12892.3</v>
      </c>
      <c r="C10" s="57">
        <f>'BAR BB| Open rates'!C10*0.87*0.85+25</f>
        <v>12892.3</v>
      </c>
      <c r="D10" s="57">
        <f>'BAR BB| Open rates'!D10*0.87*0.85+25</f>
        <v>12892.3</v>
      </c>
    </row>
    <row r="11" spans="1:4" s="36" customFormat="1" ht="12" customHeight="1" x14ac:dyDescent="0.2">
      <c r="A11" s="236" t="s">
        <v>176</v>
      </c>
      <c r="B11" s="57"/>
      <c r="C11" s="57"/>
      <c r="D11" s="57"/>
    </row>
    <row r="12" spans="1:4" s="36" customFormat="1" ht="12" customHeight="1" x14ac:dyDescent="0.2">
      <c r="A12" s="237">
        <v>1</v>
      </c>
      <c r="B12" s="57">
        <f>'BAR BB| Open rates'!B12*0.87*0.85+25</f>
        <v>13927.6</v>
      </c>
      <c r="C12" s="57">
        <f>'BAR BB| Open rates'!C12*0.87*0.85+25</f>
        <v>13927.6</v>
      </c>
      <c r="D12" s="57">
        <f>'BAR BB| Open rates'!D12*0.87*0.85+25</f>
        <v>13927.6</v>
      </c>
    </row>
    <row r="13" spans="1:4" s="36" customFormat="1" ht="12" customHeight="1" x14ac:dyDescent="0.2">
      <c r="A13" s="237">
        <v>2</v>
      </c>
      <c r="B13" s="57">
        <f>'BAR BB| Open rates'!B13*0.87*0.85+25</f>
        <v>15776.35</v>
      </c>
      <c r="C13" s="57">
        <f>'BAR BB| Open rates'!C13*0.87*0.85+25</f>
        <v>15776.35</v>
      </c>
      <c r="D13" s="57">
        <f>'BAR BB| Open rates'!D13*0.87*0.85+25</f>
        <v>15776.35</v>
      </c>
    </row>
    <row r="14" spans="1:4" s="36" customFormat="1" ht="12" customHeight="1" x14ac:dyDescent="0.2">
      <c r="A14" s="236" t="s">
        <v>177</v>
      </c>
      <c r="B14" s="57"/>
      <c r="C14" s="57"/>
      <c r="D14" s="57"/>
    </row>
    <row r="15" spans="1:4" s="36" customFormat="1" ht="12" customHeight="1" x14ac:dyDescent="0.2">
      <c r="A15" s="237">
        <v>1</v>
      </c>
      <c r="B15" s="57">
        <f>'BAR BB| Open rates'!B15*0.87*0.85+25</f>
        <v>19104.099999999999</v>
      </c>
      <c r="C15" s="57">
        <f>'BAR BB| Open rates'!C15*0.87*0.85+25</f>
        <v>19104.099999999999</v>
      </c>
      <c r="D15" s="57">
        <f>'BAR BB| Open rates'!D15*0.87*0.85+25</f>
        <v>19104.099999999999</v>
      </c>
    </row>
    <row r="16" spans="1:4" s="36" customFormat="1" ht="12" customHeight="1" x14ac:dyDescent="0.2">
      <c r="A16" s="237">
        <v>2</v>
      </c>
      <c r="B16" s="57">
        <f>'BAR BB| Open rates'!B16*0.87*0.85+25</f>
        <v>20952.849999999999</v>
      </c>
      <c r="C16" s="57">
        <f>'BAR BB| Open rates'!C16*0.87*0.85+25</f>
        <v>20952.849999999999</v>
      </c>
      <c r="D16" s="57">
        <f>'BAR BB| Open rates'!D16*0.87*0.85+25</f>
        <v>20952.849999999999</v>
      </c>
    </row>
    <row r="17" spans="1:4" s="36" customFormat="1" ht="12" customHeight="1" x14ac:dyDescent="0.2">
      <c r="A17" s="236" t="s">
        <v>178</v>
      </c>
      <c r="B17" s="57"/>
      <c r="C17" s="57"/>
      <c r="D17" s="57"/>
    </row>
    <row r="18" spans="1:4" s="36" customFormat="1" ht="12" customHeight="1" x14ac:dyDescent="0.2">
      <c r="A18" s="237">
        <v>1</v>
      </c>
      <c r="B18" s="57">
        <f>'BAR BB| Open rates'!B18*0.87*0.85+25</f>
        <v>16220.05</v>
      </c>
      <c r="C18" s="57">
        <f>'BAR BB| Open rates'!C18*0.87*0.85+25</f>
        <v>16220.05</v>
      </c>
      <c r="D18" s="57">
        <f>'BAR BB| Open rates'!D18*0.87*0.85+25</f>
        <v>16220.05</v>
      </c>
    </row>
    <row r="19" spans="1:4" s="36" customFormat="1" ht="12" customHeight="1" x14ac:dyDescent="0.2">
      <c r="A19" s="237">
        <v>2</v>
      </c>
      <c r="B19" s="57">
        <f>'BAR BB| Open rates'!B19*0.87*0.85+25</f>
        <v>18068.8</v>
      </c>
      <c r="C19" s="57">
        <f>'BAR BB| Open rates'!C19*0.87*0.85+25</f>
        <v>18068.8</v>
      </c>
      <c r="D19" s="57">
        <f>'BAR BB| Open rates'!D19*0.87*0.85+25</f>
        <v>18068.8</v>
      </c>
    </row>
    <row r="20" spans="1:4" s="36" customFormat="1" ht="12" customHeight="1" x14ac:dyDescent="0.2">
      <c r="A20" s="236" t="s">
        <v>179</v>
      </c>
      <c r="B20" s="57"/>
      <c r="C20" s="57"/>
      <c r="D20" s="57"/>
    </row>
    <row r="21" spans="1:4" s="36" customFormat="1" ht="12" customHeight="1" x14ac:dyDescent="0.2">
      <c r="A21" s="237">
        <v>1</v>
      </c>
      <c r="B21" s="57">
        <f>'BAR BB| Open rates'!B21*0.87*0.85+25</f>
        <v>19104.099999999999</v>
      </c>
      <c r="C21" s="57">
        <f>'BAR BB| Open rates'!C21*0.87*0.85+25</f>
        <v>19104.099999999999</v>
      </c>
      <c r="D21" s="57">
        <f>'BAR BB| Open rates'!D21*0.87*0.85+25</f>
        <v>19104.099999999999</v>
      </c>
    </row>
    <row r="22" spans="1:4" s="36" customFormat="1" ht="12" customHeight="1" x14ac:dyDescent="0.2">
      <c r="A22" s="237">
        <v>2</v>
      </c>
      <c r="B22" s="57">
        <f>'BAR BB| Open rates'!B22*0.87*0.85+25</f>
        <v>20952.849999999999</v>
      </c>
      <c r="C22" s="57">
        <f>'BAR BB| Open rates'!C22*0.87*0.85+25</f>
        <v>20952.849999999999</v>
      </c>
      <c r="D22" s="57">
        <f>'BAR BB| Open rates'!D22*0.87*0.85+25</f>
        <v>20952.849999999999</v>
      </c>
    </row>
    <row r="23" spans="1:4" s="36" customFormat="1" ht="12" customHeight="1" x14ac:dyDescent="0.2">
      <c r="A23" s="236" t="s">
        <v>180</v>
      </c>
      <c r="B23" s="57"/>
      <c r="C23" s="57"/>
      <c r="D23" s="57"/>
    </row>
    <row r="24" spans="1:4" s="36" customFormat="1" ht="12" customHeight="1" x14ac:dyDescent="0.2">
      <c r="A24" s="237">
        <v>1</v>
      </c>
      <c r="B24" s="57">
        <f>'BAR BB| Open rates'!B24*0.87*0.85+25</f>
        <v>27238.6</v>
      </c>
      <c r="C24" s="57">
        <f>'BAR BB| Open rates'!C24*0.87*0.85+25</f>
        <v>27238.6</v>
      </c>
      <c r="D24" s="57">
        <f>'BAR BB| Open rates'!D24*0.87*0.85+25</f>
        <v>27238.6</v>
      </c>
    </row>
    <row r="25" spans="1:4" s="36" customFormat="1" ht="12" customHeight="1" x14ac:dyDescent="0.2">
      <c r="A25" s="237">
        <v>2</v>
      </c>
      <c r="B25" s="57">
        <f>'BAR BB| Open rates'!B25*0.87*0.85+25</f>
        <v>29087.35</v>
      </c>
      <c r="C25" s="57">
        <f>'BAR BB| Open rates'!C25*0.87*0.85+25</f>
        <v>29087.35</v>
      </c>
      <c r="D25" s="57">
        <f>'BAR BB| Open rates'!D25*0.87*0.85+25</f>
        <v>29087.35</v>
      </c>
    </row>
    <row r="26" spans="1:4" s="36" customFormat="1" ht="12" customHeight="1" x14ac:dyDescent="0.2">
      <c r="A26" s="237">
        <v>3</v>
      </c>
      <c r="B26" s="57">
        <f>'BAR BB| Open rates'!B26*0.87*0.85+25</f>
        <v>30936.1</v>
      </c>
      <c r="C26" s="57">
        <f>'BAR BB| Open rates'!C26*0.87*0.85+25</f>
        <v>30936.1</v>
      </c>
      <c r="D26" s="57">
        <f>'BAR BB| Open rates'!D26*0.87*0.85+25</f>
        <v>30936.1</v>
      </c>
    </row>
    <row r="27" spans="1:4" s="36" customFormat="1" ht="12" customHeight="1" x14ac:dyDescent="0.2">
      <c r="A27" s="237">
        <v>4</v>
      </c>
      <c r="B27" s="57">
        <f>'BAR BB| Open rates'!B27*0.87*0.85+25</f>
        <v>32784.85</v>
      </c>
      <c r="C27" s="57">
        <f>'BAR BB| Open rates'!C27*0.87*0.85+25</f>
        <v>32784.85</v>
      </c>
      <c r="D27" s="57">
        <f>'BAR BB| Open rates'!D27*0.87*0.85+25</f>
        <v>32784.85</v>
      </c>
    </row>
    <row r="28" spans="1:4" s="36" customFormat="1" ht="12" customHeight="1" x14ac:dyDescent="0.2">
      <c r="A28" s="236" t="s">
        <v>181</v>
      </c>
      <c r="B28" s="57"/>
      <c r="C28" s="57"/>
      <c r="D28" s="57"/>
    </row>
    <row r="29" spans="1:4" s="36" customFormat="1" ht="12" customHeight="1" x14ac:dyDescent="0.2">
      <c r="A29" s="237">
        <v>1</v>
      </c>
      <c r="B29" s="57">
        <f>'BAR BB| Open rates'!B29*0.87*0.85+25</f>
        <v>30196.6</v>
      </c>
      <c r="C29" s="57">
        <f>'BAR BB| Open rates'!C29*0.87*0.85+25</f>
        <v>30196.6</v>
      </c>
      <c r="D29" s="57">
        <f>'BAR BB| Open rates'!D29*0.87*0.85+25</f>
        <v>30196.6</v>
      </c>
    </row>
    <row r="30" spans="1:4" s="36" customFormat="1" ht="12" customHeight="1" x14ac:dyDescent="0.2">
      <c r="A30" s="237">
        <v>2</v>
      </c>
      <c r="B30" s="57">
        <f>'BAR BB| Open rates'!B30*0.87*0.85+25</f>
        <v>32045.35</v>
      </c>
      <c r="C30" s="57">
        <f>'BAR BB| Open rates'!C30*0.87*0.85+25</f>
        <v>32045.35</v>
      </c>
      <c r="D30" s="57">
        <f>'BAR BB| Open rates'!D30*0.87*0.85+25</f>
        <v>32045.35</v>
      </c>
    </row>
    <row r="31" spans="1:4" s="36" customFormat="1" ht="12" customHeight="1" x14ac:dyDescent="0.2">
      <c r="A31" s="237">
        <v>3</v>
      </c>
      <c r="B31" s="57">
        <f>'BAR BB| Open rates'!B31*0.87*0.85+25</f>
        <v>33894.1</v>
      </c>
      <c r="C31" s="57">
        <f>'BAR BB| Open rates'!C31*0.87*0.85+25</f>
        <v>33894.1</v>
      </c>
      <c r="D31" s="57">
        <f>'BAR BB| Open rates'!D31*0.87*0.85+25</f>
        <v>33894.1</v>
      </c>
    </row>
    <row r="32" spans="1:4" s="36" customFormat="1" ht="12" customHeight="1" x14ac:dyDescent="0.2">
      <c r="A32" s="237">
        <v>4</v>
      </c>
      <c r="B32" s="57">
        <f>'BAR BB| Open rates'!B32*0.87*0.85+25</f>
        <v>35742.85</v>
      </c>
      <c r="C32" s="57">
        <f>'BAR BB| Open rates'!C32*0.87*0.85+25</f>
        <v>35742.85</v>
      </c>
      <c r="D32" s="57">
        <f>'BAR BB| Open rates'!D32*0.87*0.85+25</f>
        <v>35742.85</v>
      </c>
    </row>
    <row r="33" spans="1:4" s="36" customFormat="1" ht="12" customHeight="1" x14ac:dyDescent="0.2">
      <c r="A33" s="236" t="s">
        <v>182</v>
      </c>
      <c r="B33" s="57"/>
      <c r="C33" s="57"/>
      <c r="D33" s="57"/>
    </row>
    <row r="34" spans="1:4" s="36" customFormat="1" ht="12" customHeight="1" x14ac:dyDescent="0.2">
      <c r="A34" s="237">
        <v>1</v>
      </c>
      <c r="B34" s="57">
        <f>'BAR BB| Open rates'!B34*0.87*0.85+25</f>
        <v>35373.1</v>
      </c>
      <c r="C34" s="57">
        <f>'BAR BB| Open rates'!C34*0.87*0.85+25</f>
        <v>35373.1</v>
      </c>
      <c r="D34" s="57">
        <f>'BAR BB| Open rates'!D34*0.87*0.85+25</f>
        <v>35373.1</v>
      </c>
    </row>
    <row r="35" spans="1:4" s="36" customFormat="1" ht="12" customHeight="1" x14ac:dyDescent="0.2">
      <c r="A35" s="237">
        <v>2</v>
      </c>
      <c r="B35" s="57">
        <f>'BAR BB| Open rates'!B35*0.87*0.85+25</f>
        <v>37221.85</v>
      </c>
      <c r="C35" s="57">
        <f>'BAR BB| Open rates'!C35*0.87*0.85+25</f>
        <v>37221.85</v>
      </c>
      <c r="D35" s="57">
        <f>'BAR BB| Open rates'!D35*0.87*0.85+25</f>
        <v>37221.85</v>
      </c>
    </row>
    <row r="36" spans="1:4" s="36" customFormat="1" ht="12" customHeight="1" x14ac:dyDescent="0.2">
      <c r="A36" s="237">
        <v>3</v>
      </c>
      <c r="B36" s="57">
        <f>'BAR BB| Open rates'!B36*0.87*0.85+25</f>
        <v>39070.6</v>
      </c>
      <c r="C36" s="57">
        <f>'BAR BB| Open rates'!C36*0.87*0.85+25</f>
        <v>39070.6</v>
      </c>
      <c r="D36" s="57">
        <f>'BAR BB| Open rates'!D36*0.87*0.85+25</f>
        <v>39070.6</v>
      </c>
    </row>
    <row r="37" spans="1:4" s="36" customFormat="1" ht="12" customHeight="1" x14ac:dyDescent="0.2">
      <c r="A37" s="237">
        <v>4</v>
      </c>
      <c r="B37" s="57">
        <f>'BAR BB| Open rates'!B37*0.87*0.85+25</f>
        <v>40919.35</v>
      </c>
      <c r="C37" s="57">
        <f>'BAR BB| Open rates'!C37*0.87*0.85+25</f>
        <v>40919.35</v>
      </c>
      <c r="D37" s="57">
        <f>'BAR BB| Open rates'!D37*0.87*0.85+25</f>
        <v>40919.35</v>
      </c>
    </row>
    <row r="38" spans="1:4" s="36" customFormat="1" ht="12" customHeight="1" x14ac:dyDescent="0.2">
      <c r="A38" s="237">
        <v>5</v>
      </c>
      <c r="B38" s="57">
        <f>'BAR BB| Open rates'!B38*0.87*0.85+25</f>
        <v>42768.1</v>
      </c>
      <c r="C38" s="57">
        <f>'BAR BB| Open rates'!C38*0.87*0.85+25</f>
        <v>42768.1</v>
      </c>
      <c r="D38" s="57">
        <f>'BAR BB| Open rates'!D38*0.87*0.85+25</f>
        <v>42768.1</v>
      </c>
    </row>
    <row r="39" spans="1:4" s="36" customFormat="1" ht="12" customHeight="1" x14ac:dyDescent="0.2">
      <c r="A39" s="237">
        <v>6</v>
      </c>
      <c r="B39" s="57">
        <f>'BAR BB| Open rates'!B39*0.87*0.85+25</f>
        <v>44616.85</v>
      </c>
      <c r="C39" s="57">
        <f>'BAR BB| Open rates'!C39*0.87*0.85+25</f>
        <v>44616.85</v>
      </c>
      <c r="D39" s="57">
        <f>'BAR BB| Open rates'!D39*0.87*0.85+25</f>
        <v>44616.85</v>
      </c>
    </row>
    <row r="40" spans="1:4" s="36" customFormat="1" ht="12" customHeight="1" x14ac:dyDescent="0.2">
      <c r="A40" s="236" t="s">
        <v>183</v>
      </c>
      <c r="B40" s="57"/>
      <c r="C40" s="57"/>
      <c r="D40" s="57"/>
    </row>
    <row r="41" spans="1:4" s="36" customFormat="1" ht="12" customHeight="1" x14ac:dyDescent="0.2">
      <c r="A41" s="237">
        <v>1</v>
      </c>
      <c r="B41" s="57">
        <f>'BAR BB| Open rates'!B41*0.87*0.85+25</f>
        <v>41067.25</v>
      </c>
      <c r="C41" s="57">
        <f>'BAR BB| Open rates'!C41*0.87*0.85+25</f>
        <v>41067.25</v>
      </c>
      <c r="D41" s="57">
        <f>'BAR BB| Open rates'!D41*0.87*0.85+25</f>
        <v>41067.25</v>
      </c>
    </row>
    <row r="42" spans="1:4" s="36" customFormat="1" ht="12" customHeight="1" x14ac:dyDescent="0.2">
      <c r="A42" s="237">
        <v>2</v>
      </c>
      <c r="B42" s="57">
        <f>'BAR BB| Open rates'!B42*0.87*0.85+25</f>
        <v>42916</v>
      </c>
      <c r="C42" s="57">
        <f>'BAR BB| Open rates'!C42*0.87*0.85+25</f>
        <v>42916</v>
      </c>
      <c r="D42" s="57">
        <f>'BAR BB| Open rates'!D42*0.87*0.85+25</f>
        <v>42916</v>
      </c>
    </row>
    <row r="43" spans="1:4" s="36" customFormat="1" ht="12" customHeight="1" x14ac:dyDescent="0.2">
      <c r="A43" s="237">
        <v>3</v>
      </c>
      <c r="B43" s="57">
        <f>'BAR BB| Open rates'!B43*0.87*0.85+25</f>
        <v>44764.75</v>
      </c>
      <c r="C43" s="57">
        <f>'BAR BB| Open rates'!C43*0.87*0.85+25</f>
        <v>44764.75</v>
      </c>
      <c r="D43" s="57">
        <f>'BAR BB| Open rates'!D43*0.87*0.85+25</f>
        <v>44764.75</v>
      </c>
    </row>
    <row r="44" spans="1:4" s="36" customFormat="1" ht="12" customHeight="1" x14ac:dyDescent="0.2">
      <c r="A44" s="237">
        <v>4</v>
      </c>
      <c r="B44" s="57">
        <f>'BAR BB| Open rates'!B44*0.87*0.85+25</f>
        <v>46613.5</v>
      </c>
      <c r="C44" s="57">
        <f>'BAR BB| Open rates'!C44*0.87*0.85+25</f>
        <v>46613.5</v>
      </c>
      <c r="D44" s="57">
        <f>'BAR BB| Open rates'!D44*0.87*0.85+25</f>
        <v>46613.5</v>
      </c>
    </row>
    <row r="45" spans="1:4" s="36" customFormat="1" ht="12" customHeight="1" x14ac:dyDescent="0.2">
      <c r="A45" s="237">
        <v>5</v>
      </c>
      <c r="B45" s="57">
        <f>'BAR BB| Open rates'!B45*0.87*0.85+25</f>
        <v>48462.25</v>
      </c>
      <c r="C45" s="57">
        <f>'BAR BB| Open rates'!C45*0.87*0.85+25</f>
        <v>48462.25</v>
      </c>
      <c r="D45" s="57">
        <f>'BAR BB| Open rates'!D45*0.87*0.85+25</f>
        <v>48462.25</v>
      </c>
    </row>
    <row r="46" spans="1:4" s="36" customFormat="1" ht="12" customHeight="1" x14ac:dyDescent="0.2">
      <c r="A46" s="237">
        <v>6</v>
      </c>
      <c r="B46" s="57">
        <f>'BAR BB| Open rates'!B46*0.87*0.85+25</f>
        <v>50311</v>
      </c>
      <c r="C46" s="57">
        <f>'BAR BB| Open rates'!C46*0.87*0.85+25</f>
        <v>50311</v>
      </c>
      <c r="D46" s="57">
        <f>'BAR BB| Open rates'!D46*0.87*0.85+25</f>
        <v>50311</v>
      </c>
    </row>
    <row r="47" spans="1:4" s="36" customFormat="1" ht="12" customHeight="1" x14ac:dyDescent="0.2">
      <c r="A47" s="237">
        <v>7</v>
      </c>
      <c r="B47" s="57">
        <f>'BAR BB| Open rates'!B47*0.87*0.85+25</f>
        <v>52159.75</v>
      </c>
      <c r="C47" s="57">
        <f>'BAR BB| Open rates'!C47*0.87*0.85+25</f>
        <v>52159.75</v>
      </c>
      <c r="D47" s="57">
        <f>'BAR BB| Open rates'!D47*0.87*0.85+25</f>
        <v>52159.75</v>
      </c>
    </row>
    <row r="48" spans="1:4" s="36" customFormat="1" ht="12" customHeight="1" x14ac:dyDescent="0.2">
      <c r="A48" s="237">
        <v>8</v>
      </c>
      <c r="B48" s="57">
        <f>'BAR BB| Open rates'!B48*0.87*0.85+25</f>
        <v>54008.5</v>
      </c>
      <c r="C48" s="57">
        <f>'BAR BB| Open rates'!C48*0.87*0.85+25</f>
        <v>54008.5</v>
      </c>
      <c r="D48" s="57">
        <f>'BAR BB| Open rates'!D48*0.87*0.85+25</f>
        <v>54008.5</v>
      </c>
    </row>
    <row r="49" spans="1:4" s="36" customFormat="1" ht="12" customHeight="1" x14ac:dyDescent="0.2">
      <c r="A49" s="236" t="s">
        <v>72</v>
      </c>
      <c r="B49" s="57"/>
      <c r="C49" s="57"/>
      <c r="D49" s="57"/>
    </row>
    <row r="50" spans="1:4" s="36" customFormat="1" ht="12" customHeight="1" x14ac:dyDescent="0.2">
      <c r="A50" s="237">
        <v>1</v>
      </c>
      <c r="B50" s="57">
        <f>'BAR BB| Open rates'!B50*0.87*0.85+25</f>
        <v>70277.5</v>
      </c>
      <c r="C50" s="57">
        <f>'BAR BB| Open rates'!C50*0.87*0.85+25</f>
        <v>70277.5</v>
      </c>
      <c r="D50" s="57">
        <f>'BAR BB| Open rates'!D50*0.87*0.85+25</f>
        <v>70277.5</v>
      </c>
    </row>
    <row r="51" spans="1:4" s="36" customFormat="1" ht="12" customHeight="1" x14ac:dyDescent="0.2">
      <c r="A51" s="237">
        <v>2</v>
      </c>
      <c r="B51" s="57">
        <f>'BAR BB| Open rates'!B51*0.87*0.85+25</f>
        <v>72126.25</v>
      </c>
      <c r="C51" s="57">
        <f>'BAR BB| Open rates'!C51*0.87*0.85+25</f>
        <v>72126.25</v>
      </c>
      <c r="D51" s="57">
        <f>'BAR BB| Open rates'!D51*0.87*0.85+25</f>
        <v>72126.25</v>
      </c>
    </row>
    <row r="52" spans="1:4" s="36" customFormat="1" ht="12" customHeight="1" x14ac:dyDescent="0.2">
      <c r="A52" s="236" t="s">
        <v>184</v>
      </c>
      <c r="B52" s="57"/>
      <c r="C52" s="57"/>
      <c r="D52" s="57"/>
    </row>
    <row r="53" spans="1:4" s="36" customFormat="1" ht="12" customHeight="1" x14ac:dyDescent="0.2">
      <c r="A53" s="237">
        <v>1</v>
      </c>
      <c r="B53" s="57">
        <f>'BAR BB| Open rates'!B53*0.87*0.85+25</f>
        <v>59185</v>
      </c>
      <c r="C53" s="57">
        <f>'BAR BB| Open rates'!C53*0.87*0.85+25</f>
        <v>59185</v>
      </c>
      <c r="D53" s="57">
        <f>'BAR BB| Open rates'!D53*0.87*0.85+25</f>
        <v>59185</v>
      </c>
    </row>
    <row r="54" spans="1:4" s="36" customFormat="1" ht="12" customHeight="1" x14ac:dyDescent="0.2">
      <c r="A54" s="237">
        <v>2</v>
      </c>
      <c r="B54" s="57">
        <f>'BAR BB| Open rates'!B54*0.87*0.85+25</f>
        <v>61033.75</v>
      </c>
      <c r="C54" s="57">
        <f>'BAR BB| Open rates'!C54*0.87*0.85+25</f>
        <v>61033.75</v>
      </c>
      <c r="D54" s="57">
        <f>'BAR BB| Open rates'!D54*0.87*0.85+25</f>
        <v>61033.75</v>
      </c>
    </row>
    <row r="55" spans="1:4" s="36" customFormat="1" ht="12" customHeight="1" x14ac:dyDescent="0.2">
      <c r="A55" s="237">
        <v>3</v>
      </c>
      <c r="B55" s="57">
        <f>'BAR BB| Open rates'!B55*0.87*0.85+25</f>
        <v>62882.5</v>
      </c>
      <c r="C55" s="57">
        <f>'BAR BB| Open rates'!C55*0.87*0.85+25</f>
        <v>62882.5</v>
      </c>
      <c r="D55" s="57">
        <f>'BAR BB| Open rates'!D55*0.87*0.85+25</f>
        <v>62882.5</v>
      </c>
    </row>
    <row r="56" spans="1:4" s="36" customFormat="1" ht="12" customHeight="1" x14ac:dyDescent="0.2">
      <c r="A56" s="237">
        <v>4</v>
      </c>
      <c r="B56" s="57">
        <f>'BAR BB| Open rates'!B56*0.87*0.85+25</f>
        <v>64731.25</v>
      </c>
      <c r="C56" s="57">
        <f>'BAR BB| Open rates'!C56*0.87*0.85+25</f>
        <v>64731.25</v>
      </c>
      <c r="D56" s="57">
        <f>'BAR BB| Open rates'!D56*0.87*0.85+25</f>
        <v>64731.25</v>
      </c>
    </row>
    <row r="57" spans="1:4" s="36" customFormat="1" ht="12" customHeight="1" x14ac:dyDescent="0.2">
      <c r="A57" s="237">
        <v>5</v>
      </c>
      <c r="B57" s="57">
        <f>'BAR BB| Open rates'!B57*0.87*0.85+25</f>
        <v>66580</v>
      </c>
      <c r="C57" s="57">
        <f>'BAR BB| Open rates'!C57*0.87*0.85+25</f>
        <v>66580</v>
      </c>
      <c r="D57" s="57">
        <f>'BAR BB| Open rates'!D57*0.87*0.85+25</f>
        <v>66580</v>
      </c>
    </row>
    <row r="58" spans="1:4" s="36" customFormat="1" ht="12" customHeight="1" x14ac:dyDescent="0.2">
      <c r="A58" s="237">
        <v>6</v>
      </c>
      <c r="B58" s="57">
        <f>'BAR BB| Open rates'!B58*0.87*0.85+25</f>
        <v>68428.75</v>
      </c>
      <c r="C58" s="57">
        <f>'BAR BB| Open rates'!C58*0.87*0.85+25</f>
        <v>68428.75</v>
      </c>
      <c r="D58" s="57">
        <f>'BAR BB| Open rates'!D58*0.87*0.85+25</f>
        <v>68428.75</v>
      </c>
    </row>
    <row r="59" spans="1:4" s="36" customFormat="1" ht="12" customHeight="1" x14ac:dyDescent="0.2">
      <c r="A59" s="89"/>
      <c r="B59" s="194"/>
      <c r="C59" s="194"/>
      <c r="D59" s="194"/>
    </row>
    <row r="60" spans="1:4" s="33" customFormat="1" x14ac:dyDescent="0.2">
      <c r="A60" s="89"/>
    </row>
    <row r="61" spans="1:4" s="33" customFormat="1" x14ac:dyDescent="0.2">
      <c r="A61" s="295" t="s">
        <v>172</v>
      </c>
    </row>
    <row r="62" spans="1:4" s="33" customFormat="1" x14ac:dyDescent="0.2">
      <c r="A62" s="295"/>
    </row>
    <row r="63" spans="1:4" s="31" customFormat="1" ht="13.5" customHeight="1" x14ac:dyDescent="0.2"/>
    <row r="64" spans="1:4" s="6" customFormat="1" ht="12.75" customHeight="1" x14ac:dyDescent="0.2">
      <c r="A64" s="174" t="s">
        <v>74</v>
      </c>
    </row>
    <row r="65" spans="1:1" s="6" customFormat="1" ht="12.75" customHeight="1" x14ac:dyDescent="0.2">
      <c r="A65" s="172" t="s">
        <v>75</v>
      </c>
    </row>
    <row r="66" spans="1:1" s="6" customFormat="1" ht="21" customHeight="1" x14ac:dyDescent="0.2">
      <c r="A66" s="272" t="s">
        <v>391</v>
      </c>
    </row>
    <row r="67" spans="1:1" s="6" customFormat="1" ht="21" customHeight="1" x14ac:dyDescent="0.2">
      <c r="A67" s="173" t="s">
        <v>76</v>
      </c>
    </row>
    <row r="68" spans="1:1" s="6" customFormat="1" ht="21" customHeight="1" x14ac:dyDescent="0.2">
      <c r="A68" s="173" t="s">
        <v>77</v>
      </c>
    </row>
    <row r="69" spans="1:1" s="6" customFormat="1" ht="21" customHeight="1" x14ac:dyDescent="0.2">
      <c r="A69" s="173" t="s">
        <v>78</v>
      </c>
    </row>
    <row r="70" spans="1:1" s="36" customFormat="1" ht="21" customHeight="1" x14ac:dyDescent="0.2">
      <c r="A70" s="175" t="s">
        <v>79</v>
      </c>
    </row>
    <row r="71" spans="1:1" s="36" customFormat="1" ht="21" customHeight="1" x14ac:dyDescent="0.2">
      <c r="A71" s="175" t="s">
        <v>187</v>
      </c>
    </row>
    <row r="72" spans="1:1" s="33" customFormat="1" x14ac:dyDescent="0.2">
      <c r="A72" s="89"/>
    </row>
    <row r="73" spans="1:1" s="33" customFormat="1" x14ac:dyDescent="0.2">
      <c r="A73" s="171" t="s">
        <v>81</v>
      </c>
    </row>
    <row r="74" spans="1:1" s="33" customFormat="1" ht="84" x14ac:dyDescent="0.2">
      <c r="A74" s="176" t="s">
        <v>96</v>
      </c>
    </row>
    <row r="75" spans="1:1" s="33" customFormat="1" x14ac:dyDescent="0.2"/>
    <row r="76" spans="1:1" s="33" customFormat="1" x14ac:dyDescent="0.2">
      <c r="A76" s="171" t="s">
        <v>83</v>
      </c>
    </row>
    <row r="77" spans="1:1" s="33" customFormat="1" ht="30" customHeight="1" x14ac:dyDescent="0.2">
      <c r="A77" s="273" t="s">
        <v>392</v>
      </c>
    </row>
    <row r="78" spans="1:1" s="33" customFormat="1" ht="24" x14ac:dyDescent="0.2">
      <c r="A78" s="213" t="s">
        <v>393</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1:A62"/>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93"/>
  <sheetViews>
    <sheetView workbookViewId="0">
      <pane xSplit="1" ySplit="4" topLeftCell="B5" activePane="bottomRight" state="frozen"/>
      <selection pane="topRight" activeCell="B1" sqref="B1"/>
      <selection pane="bottomLeft" activeCell="A5" sqref="A5"/>
      <selection pane="bottomRight" activeCell="D15" sqref="D15"/>
    </sheetView>
  </sheetViews>
  <sheetFormatPr defaultColWidth="9.85546875" defaultRowHeight="12.75" x14ac:dyDescent="0.2"/>
  <cols>
    <col min="1" max="1" width="41.42578125" style="32" customWidth="1"/>
    <col min="2" max="16384" width="9.85546875" style="32"/>
  </cols>
  <sheetData>
    <row r="1" spans="1:4" x14ac:dyDescent="0.2">
      <c r="A1" s="63" t="s">
        <v>61</v>
      </c>
    </row>
    <row r="2" spans="1:4" x14ac:dyDescent="0.2">
      <c r="A2" s="11" t="s">
        <v>185</v>
      </c>
    </row>
    <row r="3" spans="1:4" s="33" customFormat="1" ht="26.25" customHeight="1" x14ac:dyDescent="0.2">
      <c r="A3" s="64" t="s">
        <v>97</v>
      </c>
      <c r="B3" s="113">
        <f>'BAR BB| Open rates'!B3</f>
        <v>45772</v>
      </c>
      <c r="C3" s="113">
        <f>'BAR BB| Open rates'!C3</f>
        <v>45773</v>
      </c>
      <c r="D3" s="113">
        <f>'BAR BB| Open rates'!D3</f>
        <v>45774</v>
      </c>
    </row>
    <row r="4" spans="1:4" s="33" customFormat="1" ht="26.25" customHeight="1" x14ac:dyDescent="0.2">
      <c r="A4" s="104"/>
      <c r="B4" s="115">
        <f>'BAR BB| Open rates'!B4</f>
        <v>45772</v>
      </c>
      <c r="C4" s="115">
        <f>'BAR BB| Open rates'!C4</f>
        <v>45773</v>
      </c>
      <c r="D4" s="115">
        <f>'BAR BB| Open rates'!D4</f>
        <v>45777</v>
      </c>
    </row>
    <row r="5" spans="1:4" s="36" customFormat="1" ht="12" customHeight="1" x14ac:dyDescent="0.2">
      <c r="A5" s="184" t="s">
        <v>63</v>
      </c>
    </row>
    <row r="6" spans="1:4" s="36" customFormat="1" ht="12" customHeight="1" x14ac:dyDescent="0.2">
      <c r="A6" s="183">
        <v>1</v>
      </c>
      <c r="B6" s="57">
        <f>'BAR BB| Open rates'!B6*0.85*0.85</f>
        <v>8597.75</v>
      </c>
      <c r="C6" s="57">
        <f>'BAR BB| Open rates'!C6*0.85*0.85</f>
        <v>8597.75</v>
      </c>
      <c r="D6" s="57">
        <f>'BAR BB| Open rates'!D6*0.85*0.85</f>
        <v>8597.75</v>
      </c>
    </row>
    <row r="7" spans="1:4" s="36" customFormat="1" ht="12" customHeight="1" x14ac:dyDescent="0.2">
      <c r="A7" s="183">
        <v>2</v>
      </c>
      <c r="B7" s="57">
        <f>'BAR BB| Open rates'!B7*0.85*0.85</f>
        <v>10404</v>
      </c>
      <c r="C7" s="57">
        <f>'BAR BB| Open rates'!C7*0.85*0.85</f>
        <v>10404</v>
      </c>
      <c r="D7" s="57">
        <f>'BAR BB| Open rates'!D7*0.85*0.85</f>
        <v>10404</v>
      </c>
    </row>
    <row r="8" spans="1:4" s="36" customFormat="1" ht="12" customHeight="1" x14ac:dyDescent="0.2">
      <c r="A8" s="236" t="s">
        <v>175</v>
      </c>
      <c r="B8" s="57"/>
      <c r="C8" s="57"/>
      <c r="D8" s="57"/>
    </row>
    <row r="9" spans="1:4" s="36" customFormat="1" ht="12" customHeight="1" x14ac:dyDescent="0.2">
      <c r="A9" s="237">
        <v>1</v>
      </c>
      <c r="B9" s="57">
        <f>'BAR BB| Open rates'!B9*0.85*0.85</f>
        <v>10765.25</v>
      </c>
      <c r="C9" s="57">
        <f>'BAR BB| Open rates'!C9*0.85*0.85</f>
        <v>10765.25</v>
      </c>
      <c r="D9" s="57">
        <f>'BAR BB| Open rates'!D9*0.85*0.85</f>
        <v>10765.25</v>
      </c>
    </row>
    <row r="10" spans="1:4" s="36" customFormat="1" ht="12" customHeight="1" x14ac:dyDescent="0.2">
      <c r="A10" s="237">
        <v>2</v>
      </c>
      <c r="B10" s="57">
        <f>'BAR BB| Open rates'!B10*0.85*0.85</f>
        <v>12571.5</v>
      </c>
      <c r="C10" s="57">
        <f>'BAR BB| Open rates'!C10*0.85*0.85</f>
        <v>12571.5</v>
      </c>
      <c r="D10" s="57">
        <f>'BAR BB| Open rates'!D10*0.85*0.85</f>
        <v>12571.5</v>
      </c>
    </row>
    <row r="11" spans="1:4" s="36" customFormat="1" ht="12" customHeight="1" x14ac:dyDescent="0.2">
      <c r="A11" s="236" t="s">
        <v>176</v>
      </c>
      <c r="B11" s="57"/>
      <c r="C11" s="57"/>
      <c r="D11" s="57"/>
    </row>
    <row r="12" spans="1:4" s="36" customFormat="1" ht="12" customHeight="1" x14ac:dyDescent="0.2">
      <c r="A12" s="237">
        <v>1</v>
      </c>
      <c r="B12" s="57">
        <f>'BAR BB| Open rates'!B12*0.85*0.85</f>
        <v>13583</v>
      </c>
      <c r="C12" s="57">
        <f>'BAR BB| Open rates'!C12*0.85*0.85</f>
        <v>13583</v>
      </c>
      <c r="D12" s="57">
        <f>'BAR BB| Open rates'!D12*0.85*0.85</f>
        <v>13583</v>
      </c>
    </row>
    <row r="13" spans="1:4" s="36" customFormat="1" ht="12" customHeight="1" x14ac:dyDescent="0.2">
      <c r="A13" s="237">
        <v>2</v>
      </c>
      <c r="B13" s="57">
        <f>'BAR BB| Open rates'!B13*0.85*0.85</f>
        <v>15389.25</v>
      </c>
      <c r="C13" s="57">
        <f>'BAR BB| Open rates'!C13*0.85*0.85</f>
        <v>15389.25</v>
      </c>
      <c r="D13" s="57">
        <f>'BAR BB| Open rates'!D13*0.85*0.85</f>
        <v>15389.25</v>
      </c>
    </row>
    <row r="14" spans="1:4" s="36" customFormat="1" ht="12" customHeight="1" x14ac:dyDescent="0.2">
      <c r="A14" s="236" t="s">
        <v>177</v>
      </c>
      <c r="B14" s="57"/>
      <c r="C14" s="57"/>
      <c r="D14" s="57"/>
    </row>
    <row r="15" spans="1:4" s="36" customFormat="1" ht="12" customHeight="1" x14ac:dyDescent="0.2">
      <c r="A15" s="237">
        <v>1</v>
      </c>
      <c r="B15" s="57">
        <f>'BAR BB| Open rates'!B15*0.85*0.85</f>
        <v>18640.5</v>
      </c>
      <c r="C15" s="57">
        <f>'BAR BB| Open rates'!C15*0.85*0.85</f>
        <v>18640.5</v>
      </c>
      <c r="D15" s="57">
        <f>'BAR BB| Open rates'!D15*0.85*0.85</f>
        <v>18640.5</v>
      </c>
    </row>
    <row r="16" spans="1:4" s="36" customFormat="1" ht="12" customHeight="1" x14ac:dyDescent="0.2">
      <c r="A16" s="237">
        <v>2</v>
      </c>
      <c r="B16" s="57">
        <f>'BAR BB| Open rates'!B16*0.85*0.85</f>
        <v>20446.75</v>
      </c>
      <c r="C16" s="57">
        <f>'BAR BB| Open rates'!C16*0.85*0.85</f>
        <v>20446.75</v>
      </c>
      <c r="D16" s="57">
        <f>'BAR BB| Open rates'!D16*0.85*0.85</f>
        <v>20446.75</v>
      </c>
    </row>
    <row r="17" spans="1:4" s="36" customFormat="1" ht="12" customHeight="1" x14ac:dyDescent="0.2">
      <c r="A17" s="236" t="s">
        <v>178</v>
      </c>
      <c r="B17" s="57"/>
      <c r="C17" s="57"/>
      <c r="D17" s="57"/>
    </row>
    <row r="18" spans="1:4" s="36" customFormat="1" ht="12" customHeight="1" x14ac:dyDescent="0.2">
      <c r="A18" s="237">
        <v>1</v>
      </c>
      <c r="B18" s="57">
        <f>'BAR BB| Open rates'!B18*0.85*0.85</f>
        <v>15822.75</v>
      </c>
      <c r="C18" s="57">
        <f>'BAR BB| Open rates'!C18*0.85*0.85</f>
        <v>15822.75</v>
      </c>
      <c r="D18" s="57">
        <f>'BAR BB| Open rates'!D18*0.85*0.85</f>
        <v>15822.75</v>
      </c>
    </row>
    <row r="19" spans="1:4" s="36" customFormat="1" ht="12" customHeight="1" x14ac:dyDescent="0.2">
      <c r="A19" s="237">
        <v>2</v>
      </c>
      <c r="B19" s="57">
        <f>'BAR BB| Open rates'!B19*0.85*0.85</f>
        <v>17629</v>
      </c>
      <c r="C19" s="57">
        <f>'BAR BB| Open rates'!C19*0.85*0.85</f>
        <v>17629</v>
      </c>
      <c r="D19" s="57">
        <f>'BAR BB| Open rates'!D19*0.85*0.85</f>
        <v>17629</v>
      </c>
    </row>
    <row r="20" spans="1:4" s="36" customFormat="1" ht="12" customHeight="1" x14ac:dyDescent="0.2">
      <c r="A20" s="236" t="s">
        <v>179</v>
      </c>
      <c r="B20" s="57"/>
      <c r="C20" s="57"/>
      <c r="D20" s="57"/>
    </row>
    <row r="21" spans="1:4" s="36" customFormat="1" ht="12" customHeight="1" x14ac:dyDescent="0.2">
      <c r="A21" s="237">
        <v>1</v>
      </c>
      <c r="B21" s="57">
        <f>'BAR BB| Open rates'!B21*0.85*0.85</f>
        <v>18640.5</v>
      </c>
      <c r="C21" s="57">
        <f>'BAR BB| Open rates'!C21*0.85*0.85</f>
        <v>18640.5</v>
      </c>
      <c r="D21" s="57">
        <f>'BAR BB| Open rates'!D21*0.85*0.85</f>
        <v>18640.5</v>
      </c>
    </row>
    <row r="22" spans="1:4" s="36" customFormat="1" ht="12" customHeight="1" x14ac:dyDescent="0.2">
      <c r="A22" s="237">
        <v>2</v>
      </c>
      <c r="B22" s="57">
        <f>'BAR BB| Open rates'!B22*0.85*0.85</f>
        <v>20446.75</v>
      </c>
      <c r="C22" s="57">
        <f>'BAR BB| Open rates'!C22*0.85*0.85</f>
        <v>20446.75</v>
      </c>
      <c r="D22" s="57">
        <f>'BAR BB| Open rates'!D22*0.85*0.85</f>
        <v>20446.75</v>
      </c>
    </row>
    <row r="23" spans="1:4" s="36" customFormat="1" ht="12" customHeight="1" x14ac:dyDescent="0.2">
      <c r="A23" s="236" t="s">
        <v>180</v>
      </c>
      <c r="B23" s="57"/>
      <c r="C23" s="57"/>
      <c r="D23" s="57"/>
    </row>
    <row r="24" spans="1:4" s="36" customFormat="1" ht="12" customHeight="1" x14ac:dyDescent="0.2">
      <c r="A24" s="237">
        <v>1</v>
      </c>
      <c r="B24" s="57">
        <f>'BAR BB| Open rates'!B24*0.85*0.85</f>
        <v>26588</v>
      </c>
      <c r="C24" s="57">
        <f>'BAR BB| Open rates'!C24*0.85*0.85</f>
        <v>26588</v>
      </c>
      <c r="D24" s="57">
        <f>'BAR BB| Open rates'!D24*0.85*0.85</f>
        <v>26588</v>
      </c>
    </row>
    <row r="25" spans="1:4" s="36" customFormat="1" ht="12" customHeight="1" x14ac:dyDescent="0.2">
      <c r="A25" s="237">
        <v>2</v>
      </c>
      <c r="B25" s="57">
        <f>'BAR BB| Open rates'!B25*0.85*0.85</f>
        <v>28394.25</v>
      </c>
      <c r="C25" s="57">
        <f>'BAR BB| Open rates'!C25*0.85*0.85</f>
        <v>28394.25</v>
      </c>
      <c r="D25" s="57">
        <f>'BAR BB| Open rates'!D25*0.85*0.85</f>
        <v>28394.25</v>
      </c>
    </row>
    <row r="26" spans="1:4" s="36" customFormat="1" ht="12" customHeight="1" x14ac:dyDescent="0.2">
      <c r="A26" s="237">
        <v>3</v>
      </c>
      <c r="B26" s="57">
        <f>'BAR BB| Open rates'!B26*0.85*0.85</f>
        <v>30200.5</v>
      </c>
      <c r="C26" s="57">
        <f>'BAR BB| Open rates'!C26*0.85*0.85</f>
        <v>30200.5</v>
      </c>
      <c r="D26" s="57">
        <f>'BAR BB| Open rates'!D26*0.85*0.85</f>
        <v>30200.5</v>
      </c>
    </row>
    <row r="27" spans="1:4" s="36" customFormat="1" ht="12" customHeight="1" x14ac:dyDescent="0.2">
      <c r="A27" s="237">
        <v>4</v>
      </c>
      <c r="B27" s="57">
        <f>'BAR BB| Open rates'!B27*0.85*0.85</f>
        <v>32006.75</v>
      </c>
      <c r="C27" s="57">
        <f>'BAR BB| Open rates'!C27*0.85*0.85</f>
        <v>32006.75</v>
      </c>
      <c r="D27" s="57">
        <f>'BAR BB| Open rates'!D27*0.85*0.85</f>
        <v>32006.75</v>
      </c>
    </row>
    <row r="28" spans="1:4" s="36" customFormat="1" ht="12" customHeight="1" x14ac:dyDescent="0.2">
      <c r="A28" s="236" t="s">
        <v>181</v>
      </c>
      <c r="B28" s="57"/>
      <c r="C28" s="57"/>
      <c r="D28" s="57"/>
    </row>
    <row r="29" spans="1:4" s="36" customFormat="1" ht="12" customHeight="1" x14ac:dyDescent="0.2">
      <c r="A29" s="237">
        <v>1</v>
      </c>
      <c r="B29" s="57">
        <f>'BAR BB| Open rates'!B29*0.85*0.85</f>
        <v>29478</v>
      </c>
      <c r="C29" s="57">
        <f>'BAR BB| Open rates'!C29*0.85*0.85</f>
        <v>29478</v>
      </c>
      <c r="D29" s="57">
        <f>'BAR BB| Open rates'!D29*0.85*0.85</f>
        <v>29478</v>
      </c>
    </row>
    <row r="30" spans="1:4" s="36" customFormat="1" ht="12" customHeight="1" x14ac:dyDescent="0.2">
      <c r="A30" s="237">
        <v>2</v>
      </c>
      <c r="B30" s="57">
        <f>'BAR BB| Open rates'!B30*0.85*0.85</f>
        <v>31284.25</v>
      </c>
      <c r="C30" s="57">
        <f>'BAR BB| Open rates'!C30*0.85*0.85</f>
        <v>31284.25</v>
      </c>
      <c r="D30" s="57">
        <f>'BAR BB| Open rates'!D30*0.85*0.85</f>
        <v>31284.25</v>
      </c>
    </row>
    <row r="31" spans="1:4" s="36" customFormat="1" ht="12" customHeight="1" x14ac:dyDescent="0.2">
      <c r="A31" s="237">
        <v>3</v>
      </c>
      <c r="B31" s="57">
        <f>'BAR BB| Open rates'!B31*0.85*0.85</f>
        <v>33090.5</v>
      </c>
      <c r="C31" s="57">
        <f>'BAR BB| Open rates'!C31*0.85*0.85</f>
        <v>33090.5</v>
      </c>
      <c r="D31" s="57">
        <f>'BAR BB| Open rates'!D31*0.85*0.85</f>
        <v>33090.5</v>
      </c>
    </row>
    <row r="32" spans="1:4" s="36" customFormat="1" ht="12" customHeight="1" x14ac:dyDescent="0.2">
      <c r="A32" s="237">
        <v>4</v>
      </c>
      <c r="B32" s="57">
        <f>'BAR BB| Open rates'!B32*0.85*0.85</f>
        <v>34896.75</v>
      </c>
      <c r="C32" s="57">
        <f>'BAR BB| Open rates'!C32*0.85*0.85</f>
        <v>34896.75</v>
      </c>
      <c r="D32" s="57">
        <f>'BAR BB| Open rates'!D32*0.85*0.85</f>
        <v>34896.75</v>
      </c>
    </row>
    <row r="33" spans="1:4" s="36" customFormat="1" ht="12" customHeight="1" x14ac:dyDescent="0.2">
      <c r="A33" s="236" t="s">
        <v>182</v>
      </c>
      <c r="B33" s="57"/>
      <c r="C33" s="57"/>
      <c r="D33" s="57"/>
    </row>
    <row r="34" spans="1:4" s="36" customFormat="1" ht="12" customHeight="1" x14ac:dyDescent="0.2">
      <c r="A34" s="237">
        <v>1</v>
      </c>
      <c r="B34" s="57">
        <f>'BAR BB| Open rates'!B34*0.85*0.85</f>
        <v>34535.5</v>
      </c>
      <c r="C34" s="57">
        <f>'BAR BB| Open rates'!C34*0.85*0.85</f>
        <v>34535.5</v>
      </c>
      <c r="D34" s="57">
        <f>'BAR BB| Open rates'!D34*0.85*0.85</f>
        <v>34535.5</v>
      </c>
    </row>
    <row r="35" spans="1:4" s="36" customFormat="1" ht="12" customHeight="1" x14ac:dyDescent="0.2">
      <c r="A35" s="237">
        <v>2</v>
      </c>
      <c r="B35" s="57">
        <f>'BAR BB| Open rates'!B35*0.85*0.85</f>
        <v>36341.75</v>
      </c>
      <c r="C35" s="57">
        <f>'BAR BB| Open rates'!C35*0.85*0.85</f>
        <v>36341.75</v>
      </c>
      <c r="D35" s="57">
        <f>'BAR BB| Open rates'!D35*0.85*0.85</f>
        <v>36341.75</v>
      </c>
    </row>
    <row r="36" spans="1:4" s="36" customFormat="1" ht="12" customHeight="1" x14ac:dyDescent="0.2">
      <c r="A36" s="237">
        <v>3</v>
      </c>
      <c r="B36" s="57">
        <f>'BAR BB| Open rates'!B36*0.85*0.85</f>
        <v>38148</v>
      </c>
      <c r="C36" s="57">
        <f>'BAR BB| Open rates'!C36*0.85*0.85</f>
        <v>38148</v>
      </c>
      <c r="D36" s="57">
        <f>'BAR BB| Open rates'!D36*0.85*0.85</f>
        <v>38148</v>
      </c>
    </row>
    <row r="37" spans="1:4" s="36" customFormat="1" ht="12" customHeight="1" x14ac:dyDescent="0.2">
      <c r="A37" s="237">
        <v>4</v>
      </c>
      <c r="B37" s="57">
        <f>'BAR BB| Open rates'!B37*0.85*0.85</f>
        <v>39954.25</v>
      </c>
      <c r="C37" s="57">
        <f>'BAR BB| Open rates'!C37*0.85*0.85</f>
        <v>39954.25</v>
      </c>
      <c r="D37" s="57">
        <f>'BAR BB| Open rates'!D37*0.85*0.85</f>
        <v>39954.25</v>
      </c>
    </row>
    <row r="38" spans="1:4" s="33" customFormat="1" x14ac:dyDescent="0.2">
      <c r="A38" s="237">
        <v>5</v>
      </c>
      <c r="B38" s="57">
        <f>'BAR BB| Open rates'!B38*0.85*0.85</f>
        <v>41760.5</v>
      </c>
      <c r="C38" s="57">
        <f>'BAR BB| Open rates'!C38*0.85*0.85</f>
        <v>41760.5</v>
      </c>
      <c r="D38" s="57">
        <f>'BAR BB| Open rates'!D38*0.85*0.85</f>
        <v>41760.5</v>
      </c>
    </row>
    <row r="39" spans="1:4" s="33" customFormat="1" x14ac:dyDescent="0.2">
      <c r="A39" s="237">
        <v>6</v>
      </c>
      <c r="B39" s="57">
        <f>'BAR BB| Open rates'!B39*0.85*0.85</f>
        <v>43566.75</v>
      </c>
      <c r="C39" s="57">
        <f>'BAR BB| Open rates'!C39*0.85*0.85</f>
        <v>43566.75</v>
      </c>
      <c r="D39" s="57">
        <f>'BAR BB| Open rates'!D39*0.85*0.85</f>
        <v>43566.75</v>
      </c>
    </row>
    <row r="40" spans="1:4" s="33" customFormat="1" ht="24" x14ac:dyDescent="0.2">
      <c r="A40" s="236" t="s">
        <v>183</v>
      </c>
      <c r="B40" s="57"/>
      <c r="C40" s="57"/>
      <c r="D40" s="57"/>
    </row>
    <row r="41" spans="1:4" s="33" customFormat="1" x14ac:dyDescent="0.2">
      <c r="A41" s="237">
        <v>1</v>
      </c>
      <c r="B41" s="57">
        <f>'BAR BB| Open rates'!B41*0.85*0.85</f>
        <v>40098.75</v>
      </c>
      <c r="C41" s="57">
        <f>'BAR BB| Open rates'!C41*0.85*0.85</f>
        <v>40098.75</v>
      </c>
      <c r="D41" s="57">
        <f>'BAR BB| Open rates'!D41*0.85*0.85</f>
        <v>40098.75</v>
      </c>
    </row>
    <row r="42" spans="1:4" s="33" customFormat="1" x14ac:dyDescent="0.2">
      <c r="A42" s="237">
        <v>2</v>
      </c>
      <c r="B42" s="57">
        <f>'BAR BB| Open rates'!B42*0.85*0.85</f>
        <v>41905</v>
      </c>
      <c r="C42" s="57">
        <f>'BAR BB| Open rates'!C42*0.85*0.85</f>
        <v>41905</v>
      </c>
      <c r="D42" s="57">
        <f>'BAR BB| Open rates'!D42*0.85*0.85</f>
        <v>41905</v>
      </c>
    </row>
    <row r="43" spans="1:4" s="33" customFormat="1" x14ac:dyDescent="0.2">
      <c r="A43" s="237">
        <v>3</v>
      </c>
      <c r="B43" s="57">
        <f>'BAR BB| Open rates'!B43*0.85*0.85</f>
        <v>43711.25</v>
      </c>
      <c r="C43" s="57">
        <f>'BAR BB| Open rates'!C43*0.85*0.85</f>
        <v>43711.25</v>
      </c>
      <c r="D43" s="57">
        <f>'BAR BB| Open rates'!D43*0.85*0.85</f>
        <v>43711.25</v>
      </c>
    </row>
    <row r="44" spans="1:4" s="33" customFormat="1" x14ac:dyDescent="0.2">
      <c r="A44" s="237">
        <v>4</v>
      </c>
      <c r="B44" s="57">
        <f>'BAR BB| Open rates'!B44*0.85*0.85</f>
        <v>45517.5</v>
      </c>
      <c r="C44" s="57">
        <f>'BAR BB| Open rates'!C44*0.85*0.85</f>
        <v>45517.5</v>
      </c>
      <c r="D44" s="57">
        <f>'BAR BB| Open rates'!D44*0.85*0.85</f>
        <v>45517.5</v>
      </c>
    </row>
    <row r="45" spans="1:4" s="33" customFormat="1" x14ac:dyDescent="0.2">
      <c r="A45" s="237">
        <v>5</v>
      </c>
      <c r="B45" s="57">
        <f>'BAR BB| Open rates'!B45*0.85*0.85</f>
        <v>47323.75</v>
      </c>
      <c r="C45" s="57">
        <f>'BAR BB| Open rates'!C45*0.85*0.85</f>
        <v>47323.75</v>
      </c>
      <c r="D45" s="57">
        <f>'BAR BB| Open rates'!D45*0.85*0.85</f>
        <v>47323.75</v>
      </c>
    </row>
    <row r="46" spans="1:4" s="33" customFormat="1" x14ac:dyDescent="0.2">
      <c r="A46" s="237">
        <v>6</v>
      </c>
      <c r="B46" s="57">
        <f>'BAR BB| Open rates'!B46*0.85*0.85</f>
        <v>49130</v>
      </c>
      <c r="C46" s="57">
        <f>'BAR BB| Open rates'!C46*0.85*0.85</f>
        <v>49130</v>
      </c>
      <c r="D46" s="57">
        <f>'BAR BB| Open rates'!D46*0.85*0.85</f>
        <v>49130</v>
      </c>
    </row>
    <row r="47" spans="1:4" s="33" customFormat="1" x14ac:dyDescent="0.2">
      <c r="A47" s="237">
        <v>7</v>
      </c>
      <c r="B47" s="57">
        <f>'BAR BB| Open rates'!B47*0.85*0.85</f>
        <v>50936.25</v>
      </c>
      <c r="C47" s="57">
        <f>'BAR BB| Open rates'!C47*0.85*0.85</f>
        <v>50936.25</v>
      </c>
      <c r="D47" s="57">
        <f>'BAR BB| Open rates'!D47*0.85*0.85</f>
        <v>50936.25</v>
      </c>
    </row>
    <row r="48" spans="1:4" s="33" customFormat="1" x14ac:dyDescent="0.2">
      <c r="A48" s="237">
        <v>8</v>
      </c>
      <c r="B48" s="57">
        <f>'BAR BB| Open rates'!B48*0.85*0.85</f>
        <v>52742.5</v>
      </c>
      <c r="C48" s="57">
        <f>'BAR BB| Open rates'!C48*0.85*0.85</f>
        <v>52742.5</v>
      </c>
      <c r="D48" s="57">
        <f>'BAR BB| Open rates'!D48*0.85*0.85</f>
        <v>52742.5</v>
      </c>
    </row>
    <row r="49" spans="1:4" s="33" customFormat="1" x14ac:dyDescent="0.2">
      <c r="A49" s="236" t="s">
        <v>72</v>
      </c>
      <c r="B49" s="57"/>
      <c r="C49" s="57"/>
      <c r="D49" s="57"/>
    </row>
    <row r="50" spans="1:4" s="33" customFormat="1" x14ac:dyDescent="0.2">
      <c r="A50" s="237">
        <v>1</v>
      </c>
      <c r="B50" s="57">
        <f>'BAR BB| Open rates'!B50*0.85*0.85</f>
        <v>68637.5</v>
      </c>
      <c r="C50" s="57">
        <f>'BAR BB| Open rates'!C50*0.85*0.85</f>
        <v>68637.5</v>
      </c>
      <c r="D50" s="57">
        <f>'BAR BB| Open rates'!D50*0.85*0.85</f>
        <v>68637.5</v>
      </c>
    </row>
    <row r="51" spans="1:4" s="33" customFormat="1" x14ac:dyDescent="0.2">
      <c r="A51" s="237">
        <v>2</v>
      </c>
      <c r="B51" s="57">
        <f>'BAR BB| Open rates'!B51*0.85*0.85</f>
        <v>70443.75</v>
      </c>
      <c r="C51" s="57">
        <f>'BAR BB| Open rates'!C51*0.85*0.85</f>
        <v>70443.75</v>
      </c>
      <c r="D51" s="57">
        <f>'BAR BB| Open rates'!D51*0.85*0.85</f>
        <v>70443.75</v>
      </c>
    </row>
    <row r="52" spans="1:4" s="33" customFormat="1" x14ac:dyDescent="0.2">
      <c r="A52" s="236" t="s">
        <v>184</v>
      </c>
      <c r="B52" s="57"/>
      <c r="C52" s="57"/>
      <c r="D52" s="57"/>
    </row>
    <row r="53" spans="1:4" s="33" customFormat="1" x14ac:dyDescent="0.2">
      <c r="A53" s="237">
        <v>1</v>
      </c>
      <c r="B53" s="57">
        <f>'BAR BB| Open rates'!B53*0.85*0.85</f>
        <v>57800</v>
      </c>
      <c r="C53" s="57">
        <f>'BAR BB| Open rates'!C53*0.85*0.85</f>
        <v>57800</v>
      </c>
      <c r="D53" s="57">
        <f>'BAR BB| Open rates'!D53*0.85*0.85</f>
        <v>57800</v>
      </c>
    </row>
    <row r="54" spans="1:4" s="33" customFormat="1" x14ac:dyDescent="0.2">
      <c r="A54" s="237">
        <v>2</v>
      </c>
      <c r="B54" s="57">
        <f>'BAR BB| Open rates'!B54*0.85*0.85</f>
        <v>59606.25</v>
      </c>
      <c r="C54" s="57">
        <f>'BAR BB| Open rates'!C54*0.85*0.85</f>
        <v>59606.25</v>
      </c>
      <c r="D54" s="57">
        <f>'BAR BB| Open rates'!D54*0.85*0.85</f>
        <v>59606.25</v>
      </c>
    </row>
    <row r="55" spans="1:4" s="33" customFormat="1" x14ac:dyDescent="0.2">
      <c r="A55" s="237">
        <v>3</v>
      </c>
      <c r="B55" s="57">
        <f>'BAR BB| Open rates'!B55*0.85*0.85</f>
        <v>61412.5</v>
      </c>
      <c r="C55" s="57">
        <f>'BAR BB| Open rates'!C55*0.85*0.85</f>
        <v>61412.5</v>
      </c>
      <c r="D55" s="57">
        <f>'BAR BB| Open rates'!D55*0.85*0.85</f>
        <v>61412.5</v>
      </c>
    </row>
    <row r="56" spans="1:4" s="33" customFormat="1" x14ac:dyDescent="0.2">
      <c r="A56" s="237">
        <v>4</v>
      </c>
      <c r="B56" s="57">
        <f>'BAR BB| Open rates'!B56*0.85*0.85</f>
        <v>63218.75</v>
      </c>
      <c r="C56" s="57">
        <f>'BAR BB| Open rates'!C56*0.85*0.85</f>
        <v>63218.75</v>
      </c>
      <c r="D56" s="57">
        <f>'BAR BB| Open rates'!D56*0.85*0.85</f>
        <v>63218.75</v>
      </c>
    </row>
    <row r="57" spans="1:4" s="33" customFormat="1" x14ac:dyDescent="0.2">
      <c r="A57" s="237">
        <v>5</v>
      </c>
      <c r="B57" s="57">
        <f>'BAR BB| Open rates'!B57*0.85*0.85</f>
        <v>65025</v>
      </c>
      <c r="C57" s="57">
        <f>'BAR BB| Open rates'!C57*0.85*0.85</f>
        <v>65025</v>
      </c>
      <c r="D57" s="57">
        <f>'BAR BB| Open rates'!D57*0.85*0.85</f>
        <v>65025</v>
      </c>
    </row>
    <row r="58" spans="1:4" s="33" customFormat="1" x14ac:dyDescent="0.2">
      <c r="A58" s="237">
        <v>6</v>
      </c>
      <c r="B58" s="57">
        <f>'BAR BB| Open rates'!B58*0.85*0.85</f>
        <v>66831.25</v>
      </c>
      <c r="C58" s="57">
        <f>'BAR BB| Open rates'!C58*0.85*0.85</f>
        <v>66831.25</v>
      </c>
      <c r="D58" s="57">
        <f>'BAR BB| Open rates'!D58*0.85*0.85</f>
        <v>66831.25</v>
      </c>
    </row>
    <row r="59" spans="1:4" s="33" customFormat="1" x14ac:dyDescent="0.2">
      <c r="A59" s="89"/>
    </row>
    <row r="60" spans="1:4" s="33" customFormat="1" x14ac:dyDescent="0.2">
      <c r="A60" s="89"/>
    </row>
    <row r="61" spans="1:4" s="33" customFormat="1" x14ac:dyDescent="0.2">
      <c r="A61" s="295" t="s">
        <v>172</v>
      </c>
    </row>
    <row r="62" spans="1:4" s="33" customFormat="1" x14ac:dyDescent="0.2">
      <c r="A62" s="295"/>
    </row>
    <row r="63" spans="1:4" s="31" customFormat="1" ht="13.5" customHeight="1" x14ac:dyDescent="0.2"/>
    <row r="64" spans="1:4" s="6" customFormat="1" ht="12.75" customHeight="1" x14ac:dyDescent="0.2">
      <c r="A64" s="174" t="s">
        <v>74</v>
      </c>
    </row>
    <row r="65" spans="1:1" s="6" customFormat="1" ht="12.75" customHeight="1" x14ac:dyDescent="0.2">
      <c r="A65" s="172" t="s">
        <v>75</v>
      </c>
    </row>
    <row r="66" spans="1:1" s="6" customFormat="1" ht="21" customHeight="1" x14ac:dyDescent="0.2">
      <c r="A66" s="272" t="s">
        <v>391</v>
      </c>
    </row>
    <row r="67" spans="1:1" s="6" customFormat="1" ht="21" customHeight="1" x14ac:dyDescent="0.2">
      <c r="A67" s="173" t="s">
        <v>76</v>
      </c>
    </row>
    <row r="68" spans="1:1" s="6" customFormat="1" ht="21" customHeight="1" x14ac:dyDescent="0.2">
      <c r="A68" s="173" t="s">
        <v>77</v>
      </c>
    </row>
    <row r="69" spans="1:1" s="6" customFormat="1" ht="21" customHeight="1" x14ac:dyDescent="0.2">
      <c r="A69" s="173" t="s">
        <v>78</v>
      </c>
    </row>
    <row r="70" spans="1:1" s="36" customFormat="1" ht="21" customHeight="1" x14ac:dyDescent="0.2">
      <c r="A70" s="175" t="s">
        <v>79</v>
      </c>
    </row>
    <row r="71" spans="1:1" s="36" customFormat="1" ht="21" customHeight="1" x14ac:dyDescent="0.2">
      <c r="A71" s="175" t="s">
        <v>187</v>
      </c>
    </row>
    <row r="72" spans="1:1" s="33" customFormat="1" x14ac:dyDescent="0.2">
      <c r="A72" s="89"/>
    </row>
    <row r="73" spans="1:1" s="33" customFormat="1" x14ac:dyDescent="0.2">
      <c r="A73" s="171" t="s">
        <v>81</v>
      </c>
    </row>
    <row r="74" spans="1:1" s="33" customFormat="1" ht="84" x14ac:dyDescent="0.2">
      <c r="A74" s="176" t="s">
        <v>96</v>
      </c>
    </row>
    <row r="75" spans="1:1" s="33" customFormat="1" x14ac:dyDescent="0.2"/>
    <row r="76" spans="1:1" s="33" customFormat="1" x14ac:dyDescent="0.2">
      <c r="A76" s="171" t="s">
        <v>83</v>
      </c>
    </row>
    <row r="77" spans="1:1" s="33" customFormat="1" ht="30" customHeight="1" x14ac:dyDescent="0.2">
      <c r="A77" s="273" t="s">
        <v>392</v>
      </c>
    </row>
    <row r="78" spans="1:1" s="33" customFormat="1" ht="24" x14ac:dyDescent="0.2">
      <c r="A78" s="213" t="s">
        <v>393</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1:A6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06"/>
  <sheetViews>
    <sheetView workbookViewId="0">
      <pane xSplit="1" ySplit="4" topLeftCell="B5" activePane="bottomRight" state="frozen"/>
      <selection pane="topRight" activeCell="B1" sqref="B1"/>
      <selection pane="bottomLeft" activeCell="A5" sqref="A5"/>
      <selection pane="bottomRight" activeCell="C14" sqref="C14"/>
    </sheetView>
  </sheetViews>
  <sheetFormatPr defaultColWidth="9.85546875" defaultRowHeight="12.75" x14ac:dyDescent="0.2"/>
  <cols>
    <col min="1" max="1" width="45.28515625" style="32" customWidth="1"/>
    <col min="2" max="16384" width="9.85546875" style="32"/>
  </cols>
  <sheetData>
    <row r="1" spans="1:4" ht="13.5" customHeight="1" x14ac:dyDescent="0.2">
      <c r="A1" s="63" t="s">
        <v>61</v>
      </c>
    </row>
    <row r="2" spans="1:4" x14ac:dyDescent="0.2">
      <c r="A2" s="11" t="s">
        <v>147</v>
      </c>
    </row>
    <row r="3" spans="1:4" s="33" customFormat="1" ht="26.25" customHeight="1" x14ac:dyDescent="0.2">
      <c r="A3" s="64" t="s">
        <v>97</v>
      </c>
      <c r="B3" s="113">
        <f>'BAR BB| Open rates'!B3</f>
        <v>45772</v>
      </c>
      <c r="C3" s="113">
        <f>'BAR BB| Open rates'!C3</f>
        <v>45773</v>
      </c>
      <c r="D3" s="113">
        <f>'BAR BB| Open rates'!D3</f>
        <v>45774</v>
      </c>
    </row>
    <row r="4" spans="1:4" s="33" customFormat="1" ht="26.25" customHeight="1" x14ac:dyDescent="0.2">
      <c r="A4" s="104"/>
      <c r="B4" s="115">
        <f>'BAR BB| Open rates'!B4</f>
        <v>45772</v>
      </c>
      <c r="C4" s="115">
        <f>'BAR BB| Open rates'!C4</f>
        <v>45773</v>
      </c>
      <c r="D4" s="115">
        <f>'BAR BB| Open rates'!D4</f>
        <v>45777</v>
      </c>
    </row>
    <row r="5" spans="1:4" s="36" customFormat="1" ht="12" customHeight="1" x14ac:dyDescent="0.2">
      <c r="A5" s="184" t="s">
        <v>63</v>
      </c>
    </row>
    <row r="6" spans="1:4" s="36" customFormat="1" ht="12" customHeight="1" x14ac:dyDescent="0.2">
      <c r="A6" s="183">
        <v>1</v>
      </c>
      <c r="B6" s="274">
        <f>'BAR BB| Open rates'!B6*0.85*0.9</f>
        <v>9103.5</v>
      </c>
      <c r="C6" s="274">
        <f>'BAR BB| Open rates'!C6*0.85*0.9</f>
        <v>9103.5</v>
      </c>
      <c r="D6" s="274">
        <f>'BAR BB| Open rates'!D6*0.85*0.9</f>
        <v>9103.5</v>
      </c>
    </row>
    <row r="7" spans="1:4" s="36" customFormat="1" ht="12" customHeight="1" x14ac:dyDescent="0.2">
      <c r="A7" s="183">
        <v>2</v>
      </c>
      <c r="B7" s="274">
        <f>'BAR BB| Open rates'!B7*0.85*0.9</f>
        <v>11016</v>
      </c>
      <c r="C7" s="274">
        <f>'BAR BB| Open rates'!C7*0.85*0.9</f>
        <v>11016</v>
      </c>
      <c r="D7" s="274">
        <f>'BAR BB| Open rates'!D7*0.85*0.9</f>
        <v>11016</v>
      </c>
    </row>
    <row r="8" spans="1:4" s="36" customFormat="1" ht="12" customHeight="1" x14ac:dyDescent="0.2">
      <c r="A8" s="236" t="s">
        <v>175</v>
      </c>
      <c r="B8" s="274"/>
      <c r="C8" s="274"/>
      <c r="D8" s="274"/>
    </row>
    <row r="9" spans="1:4" s="36" customFormat="1" ht="12" customHeight="1" x14ac:dyDescent="0.2">
      <c r="A9" s="237">
        <v>1</v>
      </c>
      <c r="B9" s="274">
        <f>'BAR BB| Open rates'!B9*0.85*0.9</f>
        <v>11398.5</v>
      </c>
      <c r="C9" s="274">
        <f>'BAR BB| Open rates'!C9*0.85*0.9</f>
        <v>11398.5</v>
      </c>
      <c r="D9" s="274">
        <f>'BAR BB| Open rates'!D9*0.85*0.9</f>
        <v>11398.5</v>
      </c>
    </row>
    <row r="10" spans="1:4" s="36" customFormat="1" ht="12" customHeight="1" x14ac:dyDescent="0.2">
      <c r="A10" s="237">
        <v>2</v>
      </c>
      <c r="B10" s="274">
        <f>'BAR BB| Open rates'!B10*0.85*0.9</f>
        <v>13311</v>
      </c>
      <c r="C10" s="274">
        <f>'BAR BB| Open rates'!C10*0.85*0.9</f>
        <v>13311</v>
      </c>
      <c r="D10" s="274">
        <f>'BAR BB| Open rates'!D10*0.85*0.9</f>
        <v>13311</v>
      </c>
    </row>
    <row r="11" spans="1:4" s="36" customFormat="1" ht="12" customHeight="1" x14ac:dyDescent="0.2">
      <c r="A11" s="236" t="s">
        <v>176</v>
      </c>
      <c r="B11" s="274"/>
      <c r="C11" s="274"/>
      <c r="D11" s="274"/>
    </row>
    <row r="12" spans="1:4" s="36" customFormat="1" ht="12" customHeight="1" x14ac:dyDescent="0.2">
      <c r="A12" s="237">
        <v>1</v>
      </c>
      <c r="B12" s="274">
        <f>'BAR BB| Open rates'!B12*0.85*0.9</f>
        <v>14382</v>
      </c>
      <c r="C12" s="274">
        <f>'BAR BB| Open rates'!C12*0.85*0.9</f>
        <v>14382</v>
      </c>
      <c r="D12" s="274">
        <f>'BAR BB| Open rates'!D12*0.85*0.9</f>
        <v>14382</v>
      </c>
    </row>
    <row r="13" spans="1:4" s="36" customFormat="1" ht="12" customHeight="1" x14ac:dyDescent="0.2">
      <c r="A13" s="237">
        <v>2</v>
      </c>
      <c r="B13" s="274">
        <f>'BAR BB| Open rates'!B13*0.85*0.9</f>
        <v>16294.5</v>
      </c>
      <c r="C13" s="274">
        <f>'BAR BB| Open rates'!C13*0.85*0.9</f>
        <v>16294.5</v>
      </c>
      <c r="D13" s="274">
        <f>'BAR BB| Open rates'!D13*0.85*0.9</f>
        <v>16294.5</v>
      </c>
    </row>
    <row r="14" spans="1:4" s="36" customFormat="1" ht="12" customHeight="1" x14ac:dyDescent="0.2">
      <c r="A14" s="236" t="s">
        <v>177</v>
      </c>
      <c r="B14" s="274"/>
      <c r="C14" s="274"/>
      <c r="D14" s="274"/>
    </row>
    <row r="15" spans="1:4" s="36" customFormat="1" ht="12" customHeight="1" x14ac:dyDescent="0.2">
      <c r="A15" s="237">
        <v>1</v>
      </c>
      <c r="B15" s="274">
        <f>'BAR BB| Open rates'!B15*0.85*0.9</f>
        <v>19737</v>
      </c>
      <c r="C15" s="274">
        <f>'BAR BB| Open rates'!C15*0.85*0.9</f>
        <v>19737</v>
      </c>
      <c r="D15" s="274">
        <f>'BAR BB| Open rates'!D15*0.85*0.9</f>
        <v>19737</v>
      </c>
    </row>
    <row r="16" spans="1:4" s="36" customFormat="1" ht="12" customHeight="1" x14ac:dyDescent="0.2">
      <c r="A16" s="237">
        <v>2</v>
      </c>
      <c r="B16" s="274">
        <f>'BAR BB| Open rates'!B16*0.85*0.9</f>
        <v>21649.5</v>
      </c>
      <c r="C16" s="274">
        <f>'BAR BB| Open rates'!C16*0.85*0.9</f>
        <v>21649.5</v>
      </c>
      <c r="D16" s="274">
        <f>'BAR BB| Open rates'!D16*0.85*0.9</f>
        <v>21649.5</v>
      </c>
    </row>
    <row r="17" spans="1:4" s="36" customFormat="1" ht="12" customHeight="1" x14ac:dyDescent="0.2">
      <c r="A17" s="236" t="s">
        <v>178</v>
      </c>
      <c r="B17" s="274"/>
      <c r="C17" s="274"/>
      <c r="D17" s="274"/>
    </row>
    <row r="18" spans="1:4" s="36" customFormat="1" ht="12" customHeight="1" x14ac:dyDescent="0.2">
      <c r="A18" s="237">
        <v>1</v>
      </c>
      <c r="B18" s="274">
        <f>'BAR BB| Open rates'!B18*0.85*0.9</f>
        <v>16753.5</v>
      </c>
      <c r="C18" s="274">
        <f>'BAR BB| Open rates'!C18*0.85*0.9</f>
        <v>16753.5</v>
      </c>
      <c r="D18" s="274">
        <f>'BAR BB| Open rates'!D18*0.85*0.9</f>
        <v>16753.5</v>
      </c>
    </row>
    <row r="19" spans="1:4" s="36" customFormat="1" ht="12" customHeight="1" x14ac:dyDescent="0.2">
      <c r="A19" s="237">
        <v>2</v>
      </c>
      <c r="B19" s="274">
        <f>'BAR BB| Open rates'!B19*0.85*0.9</f>
        <v>18666</v>
      </c>
      <c r="C19" s="274">
        <f>'BAR BB| Open rates'!C19*0.85*0.9</f>
        <v>18666</v>
      </c>
      <c r="D19" s="274">
        <f>'BAR BB| Open rates'!D19*0.85*0.9</f>
        <v>18666</v>
      </c>
    </row>
    <row r="20" spans="1:4" s="36" customFormat="1" ht="12" customHeight="1" x14ac:dyDescent="0.2">
      <c r="A20" s="236" t="s">
        <v>179</v>
      </c>
      <c r="B20" s="274"/>
      <c r="C20" s="274"/>
      <c r="D20" s="274"/>
    </row>
    <row r="21" spans="1:4" s="36" customFormat="1" ht="12" customHeight="1" x14ac:dyDescent="0.2">
      <c r="A21" s="237">
        <v>1</v>
      </c>
      <c r="B21" s="274">
        <f>'BAR BB| Open rates'!B21*0.85*0.9</f>
        <v>19737</v>
      </c>
      <c r="C21" s="274">
        <f>'BAR BB| Open rates'!C21*0.85*0.9</f>
        <v>19737</v>
      </c>
      <c r="D21" s="274">
        <f>'BAR BB| Open rates'!D21*0.85*0.9</f>
        <v>19737</v>
      </c>
    </row>
    <row r="22" spans="1:4" s="36" customFormat="1" ht="12" customHeight="1" x14ac:dyDescent="0.2">
      <c r="A22" s="237">
        <v>2</v>
      </c>
      <c r="B22" s="274">
        <f>'BAR BB| Open rates'!B22*0.85*0.9</f>
        <v>21649.5</v>
      </c>
      <c r="C22" s="274">
        <f>'BAR BB| Open rates'!C22*0.85*0.9</f>
        <v>21649.5</v>
      </c>
      <c r="D22" s="274">
        <f>'BAR BB| Open rates'!D22*0.85*0.9</f>
        <v>21649.5</v>
      </c>
    </row>
    <row r="23" spans="1:4" s="36" customFormat="1" ht="12" customHeight="1" x14ac:dyDescent="0.2">
      <c r="A23" s="236" t="s">
        <v>180</v>
      </c>
      <c r="B23" s="274"/>
      <c r="C23" s="274"/>
      <c r="D23" s="274"/>
    </row>
    <row r="24" spans="1:4" s="36" customFormat="1" ht="12" customHeight="1" x14ac:dyDescent="0.2">
      <c r="A24" s="237">
        <v>1</v>
      </c>
      <c r="B24" s="274">
        <f>'BAR BB| Open rates'!B24*0.85*0.9</f>
        <v>28152</v>
      </c>
      <c r="C24" s="274">
        <f>'BAR BB| Open rates'!C24*0.85*0.9</f>
        <v>28152</v>
      </c>
      <c r="D24" s="274">
        <f>'BAR BB| Open rates'!D24*0.85*0.9</f>
        <v>28152</v>
      </c>
    </row>
    <row r="25" spans="1:4" s="36" customFormat="1" ht="12" customHeight="1" x14ac:dyDescent="0.2">
      <c r="A25" s="237">
        <v>2</v>
      </c>
      <c r="B25" s="274">
        <f>'BAR BB| Open rates'!B25*0.85*0.9</f>
        <v>30064.5</v>
      </c>
      <c r="C25" s="274">
        <f>'BAR BB| Open rates'!C25*0.85*0.9</f>
        <v>30064.5</v>
      </c>
      <c r="D25" s="274">
        <f>'BAR BB| Open rates'!D25*0.85*0.9</f>
        <v>30064.5</v>
      </c>
    </row>
    <row r="26" spans="1:4" s="36" customFormat="1" ht="12" customHeight="1" x14ac:dyDescent="0.2">
      <c r="A26" s="237">
        <v>3</v>
      </c>
      <c r="B26" s="274">
        <f>'BAR BB| Open rates'!B26*0.85*0.9</f>
        <v>31977</v>
      </c>
      <c r="C26" s="274">
        <f>'BAR BB| Open rates'!C26*0.85*0.9</f>
        <v>31977</v>
      </c>
      <c r="D26" s="274">
        <f>'BAR BB| Open rates'!D26*0.85*0.9</f>
        <v>31977</v>
      </c>
    </row>
    <row r="27" spans="1:4" s="36" customFormat="1" ht="12" customHeight="1" x14ac:dyDescent="0.2">
      <c r="A27" s="237">
        <v>4</v>
      </c>
      <c r="B27" s="274">
        <f>'BAR BB| Open rates'!B27*0.85*0.9</f>
        <v>33889.5</v>
      </c>
      <c r="C27" s="274">
        <f>'BAR BB| Open rates'!C27*0.85*0.9</f>
        <v>33889.5</v>
      </c>
      <c r="D27" s="274">
        <f>'BAR BB| Open rates'!D27*0.85*0.9</f>
        <v>33889.5</v>
      </c>
    </row>
    <row r="28" spans="1:4" s="36" customFormat="1" ht="12" customHeight="1" x14ac:dyDescent="0.2">
      <c r="A28" s="236" t="s">
        <v>181</v>
      </c>
      <c r="B28" s="274"/>
      <c r="C28" s="274"/>
      <c r="D28" s="274"/>
    </row>
    <row r="29" spans="1:4" s="36" customFormat="1" ht="12" customHeight="1" x14ac:dyDescent="0.2">
      <c r="A29" s="237">
        <v>1</v>
      </c>
      <c r="B29" s="274">
        <f>'BAR BB| Open rates'!B29*0.85*0.9</f>
        <v>31212</v>
      </c>
      <c r="C29" s="274">
        <f>'BAR BB| Open rates'!C29*0.85*0.9</f>
        <v>31212</v>
      </c>
      <c r="D29" s="274">
        <f>'BAR BB| Open rates'!D29*0.85*0.9</f>
        <v>31212</v>
      </c>
    </row>
    <row r="30" spans="1:4" s="36" customFormat="1" ht="12" customHeight="1" x14ac:dyDescent="0.2">
      <c r="A30" s="237">
        <v>2</v>
      </c>
      <c r="B30" s="274">
        <f>'BAR BB| Open rates'!B30*0.85*0.9</f>
        <v>33124.5</v>
      </c>
      <c r="C30" s="274">
        <f>'BAR BB| Open rates'!C30*0.85*0.9</f>
        <v>33124.5</v>
      </c>
      <c r="D30" s="274">
        <f>'BAR BB| Open rates'!D30*0.85*0.9</f>
        <v>33124.5</v>
      </c>
    </row>
    <row r="31" spans="1:4" s="36" customFormat="1" ht="12" customHeight="1" x14ac:dyDescent="0.2">
      <c r="A31" s="237">
        <v>3</v>
      </c>
      <c r="B31" s="274">
        <f>'BAR BB| Open rates'!B31*0.85*0.9</f>
        <v>35037</v>
      </c>
      <c r="C31" s="274">
        <f>'BAR BB| Open rates'!C31*0.85*0.9</f>
        <v>35037</v>
      </c>
      <c r="D31" s="274">
        <f>'BAR BB| Open rates'!D31*0.85*0.9</f>
        <v>35037</v>
      </c>
    </row>
    <row r="32" spans="1:4" s="36" customFormat="1" ht="12" customHeight="1" x14ac:dyDescent="0.2">
      <c r="A32" s="237">
        <v>4</v>
      </c>
      <c r="B32" s="274">
        <f>'BAR BB| Open rates'!B32*0.85*0.9</f>
        <v>36949.5</v>
      </c>
      <c r="C32" s="274">
        <f>'BAR BB| Open rates'!C32*0.85*0.9</f>
        <v>36949.5</v>
      </c>
      <c r="D32" s="274">
        <f>'BAR BB| Open rates'!D32*0.85*0.9</f>
        <v>36949.5</v>
      </c>
    </row>
    <row r="33" spans="1:4" s="36" customFormat="1" ht="12" customHeight="1" x14ac:dyDescent="0.2">
      <c r="A33" s="236" t="s">
        <v>182</v>
      </c>
      <c r="B33" s="274"/>
      <c r="C33" s="274"/>
      <c r="D33" s="274"/>
    </row>
    <row r="34" spans="1:4" s="36" customFormat="1" ht="12" customHeight="1" x14ac:dyDescent="0.2">
      <c r="A34" s="237">
        <v>1</v>
      </c>
      <c r="B34" s="274">
        <f>'BAR BB| Open rates'!B34*0.85*0.9</f>
        <v>36567</v>
      </c>
      <c r="C34" s="274">
        <f>'BAR BB| Open rates'!C34*0.85*0.9</f>
        <v>36567</v>
      </c>
      <c r="D34" s="274">
        <f>'BAR BB| Open rates'!D34*0.85*0.9</f>
        <v>36567</v>
      </c>
    </row>
    <row r="35" spans="1:4" s="36" customFormat="1" ht="12" customHeight="1" x14ac:dyDescent="0.2">
      <c r="A35" s="237">
        <v>2</v>
      </c>
      <c r="B35" s="274">
        <f>'BAR BB| Open rates'!B35*0.85*0.9</f>
        <v>38479.5</v>
      </c>
      <c r="C35" s="274">
        <f>'BAR BB| Open rates'!C35*0.85*0.9</f>
        <v>38479.5</v>
      </c>
      <c r="D35" s="274">
        <f>'BAR BB| Open rates'!D35*0.85*0.9</f>
        <v>38479.5</v>
      </c>
    </row>
    <row r="36" spans="1:4" s="36" customFormat="1" ht="12" customHeight="1" x14ac:dyDescent="0.2">
      <c r="A36" s="237">
        <v>3</v>
      </c>
      <c r="B36" s="274">
        <f>'BAR BB| Open rates'!B36*0.85*0.9</f>
        <v>40392</v>
      </c>
      <c r="C36" s="274">
        <f>'BAR BB| Open rates'!C36*0.85*0.9</f>
        <v>40392</v>
      </c>
      <c r="D36" s="274">
        <f>'BAR BB| Open rates'!D36*0.85*0.9</f>
        <v>40392</v>
      </c>
    </row>
    <row r="37" spans="1:4" s="36" customFormat="1" ht="12" customHeight="1" x14ac:dyDescent="0.2">
      <c r="A37" s="237">
        <v>4</v>
      </c>
      <c r="B37" s="274">
        <f>'BAR BB| Open rates'!B37*0.85*0.9</f>
        <v>42304.5</v>
      </c>
      <c r="C37" s="274">
        <f>'BAR BB| Open rates'!C37*0.85*0.9</f>
        <v>42304.5</v>
      </c>
      <c r="D37" s="274">
        <f>'BAR BB| Open rates'!D37*0.85*0.9</f>
        <v>42304.5</v>
      </c>
    </row>
    <row r="38" spans="1:4" s="36" customFormat="1" ht="12" customHeight="1" x14ac:dyDescent="0.2">
      <c r="A38" s="237">
        <v>5</v>
      </c>
      <c r="B38" s="274">
        <f>'BAR BB| Open rates'!B38*0.85*0.9</f>
        <v>44217</v>
      </c>
      <c r="C38" s="274">
        <f>'BAR BB| Open rates'!C38*0.85*0.9</f>
        <v>44217</v>
      </c>
      <c r="D38" s="274">
        <f>'BAR BB| Open rates'!D38*0.85*0.9</f>
        <v>44217</v>
      </c>
    </row>
    <row r="39" spans="1:4" s="36" customFormat="1" ht="12" customHeight="1" x14ac:dyDescent="0.2">
      <c r="A39" s="237">
        <v>6</v>
      </c>
      <c r="B39" s="274">
        <f>'BAR BB| Open rates'!B39*0.85*0.9</f>
        <v>46129.5</v>
      </c>
      <c r="C39" s="274">
        <f>'BAR BB| Open rates'!C39*0.85*0.9</f>
        <v>46129.5</v>
      </c>
      <c r="D39" s="274">
        <f>'BAR BB| Open rates'!D39*0.85*0.9</f>
        <v>46129.5</v>
      </c>
    </row>
    <row r="40" spans="1:4" s="36" customFormat="1" ht="12" customHeight="1" x14ac:dyDescent="0.2">
      <c r="A40" s="236" t="s">
        <v>183</v>
      </c>
      <c r="B40" s="274"/>
      <c r="C40" s="274"/>
      <c r="D40" s="274"/>
    </row>
    <row r="41" spans="1:4" s="36" customFormat="1" ht="12" customHeight="1" x14ac:dyDescent="0.2">
      <c r="A41" s="237">
        <v>1</v>
      </c>
      <c r="B41" s="274">
        <f>'BAR BB| Open rates'!B41*0.85*0.9</f>
        <v>42457.5</v>
      </c>
      <c r="C41" s="274">
        <f>'BAR BB| Open rates'!C41*0.85*0.9</f>
        <v>42457.5</v>
      </c>
      <c r="D41" s="274">
        <f>'BAR BB| Open rates'!D41*0.85*0.9</f>
        <v>42457.5</v>
      </c>
    </row>
    <row r="42" spans="1:4" s="36" customFormat="1" ht="12" customHeight="1" x14ac:dyDescent="0.2">
      <c r="A42" s="237">
        <v>2</v>
      </c>
      <c r="B42" s="274">
        <f>'BAR BB| Open rates'!B42*0.85*0.9</f>
        <v>44370</v>
      </c>
      <c r="C42" s="274">
        <f>'BAR BB| Open rates'!C42*0.85*0.9</f>
        <v>44370</v>
      </c>
      <c r="D42" s="274">
        <f>'BAR BB| Open rates'!D42*0.85*0.9</f>
        <v>44370</v>
      </c>
    </row>
    <row r="43" spans="1:4" s="36" customFormat="1" ht="12" customHeight="1" x14ac:dyDescent="0.2">
      <c r="A43" s="237">
        <v>3</v>
      </c>
      <c r="B43" s="274">
        <f>'BAR BB| Open rates'!B43*0.85*0.9</f>
        <v>46282.5</v>
      </c>
      <c r="C43" s="274">
        <f>'BAR BB| Open rates'!C43*0.85*0.9</f>
        <v>46282.5</v>
      </c>
      <c r="D43" s="274">
        <f>'BAR BB| Open rates'!D43*0.85*0.9</f>
        <v>46282.5</v>
      </c>
    </row>
    <row r="44" spans="1:4" s="36" customFormat="1" ht="12" customHeight="1" x14ac:dyDescent="0.2">
      <c r="A44" s="237">
        <v>4</v>
      </c>
      <c r="B44" s="274">
        <f>'BAR BB| Open rates'!B44*0.85*0.9</f>
        <v>48195</v>
      </c>
      <c r="C44" s="274">
        <f>'BAR BB| Open rates'!C44*0.85*0.9</f>
        <v>48195</v>
      </c>
      <c r="D44" s="274">
        <f>'BAR BB| Open rates'!D44*0.85*0.9</f>
        <v>48195</v>
      </c>
    </row>
    <row r="45" spans="1:4" s="36" customFormat="1" ht="12" customHeight="1" x14ac:dyDescent="0.2">
      <c r="A45" s="237">
        <v>5</v>
      </c>
      <c r="B45" s="274">
        <f>'BAR BB| Open rates'!B45*0.85*0.9</f>
        <v>50107.5</v>
      </c>
      <c r="C45" s="274">
        <f>'BAR BB| Open rates'!C45*0.85*0.9</f>
        <v>50107.5</v>
      </c>
      <c r="D45" s="274">
        <f>'BAR BB| Open rates'!D45*0.85*0.9</f>
        <v>50107.5</v>
      </c>
    </row>
    <row r="46" spans="1:4" s="36" customFormat="1" ht="12" customHeight="1" x14ac:dyDescent="0.2">
      <c r="A46" s="237">
        <v>6</v>
      </c>
      <c r="B46" s="274">
        <f>'BAR BB| Open rates'!B46*0.85*0.9</f>
        <v>52020</v>
      </c>
      <c r="C46" s="274">
        <f>'BAR BB| Open rates'!C46*0.85*0.9</f>
        <v>52020</v>
      </c>
      <c r="D46" s="274">
        <f>'BAR BB| Open rates'!D46*0.85*0.9</f>
        <v>52020</v>
      </c>
    </row>
    <row r="47" spans="1:4" s="36" customFormat="1" ht="12" customHeight="1" x14ac:dyDescent="0.2">
      <c r="A47" s="237">
        <v>7</v>
      </c>
      <c r="B47" s="274">
        <f>'BAR BB| Open rates'!B47*0.85*0.9</f>
        <v>53932.5</v>
      </c>
      <c r="C47" s="274">
        <f>'BAR BB| Open rates'!C47*0.85*0.9</f>
        <v>53932.5</v>
      </c>
      <c r="D47" s="274">
        <f>'BAR BB| Open rates'!D47*0.85*0.9</f>
        <v>53932.5</v>
      </c>
    </row>
    <row r="48" spans="1:4" s="36" customFormat="1" ht="12" customHeight="1" x14ac:dyDescent="0.2">
      <c r="A48" s="237">
        <v>8</v>
      </c>
      <c r="B48" s="274">
        <f>'BAR BB| Open rates'!B48*0.85*0.9</f>
        <v>55845</v>
      </c>
      <c r="C48" s="274">
        <f>'BAR BB| Open rates'!C48*0.85*0.9</f>
        <v>55845</v>
      </c>
      <c r="D48" s="274">
        <f>'BAR BB| Open rates'!D48*0.85*0.9</f>
        <v>55845</v>
      </c>
    </row>
    <row r="49" spans="1:4" s="36" customFormat="1" ht="12" customHeight="1" x14ac:dyDescent="0.2">
      <c r="A49" s="236" t="s">
        <v>72</v>
      </c>
      <c r="B49" s="274"/>
      <c r="C49" s="274"/>
      <c r="D49" s="274"/>
    </row>
    <row r="50" spans="1:4" s="36" customFormat="1" ht="12" customHeight="1" x14ac:dyDescent="0.2">
      <c r="A50" s="237">
        <v>1</v>
      </c>
      <c r="B50" s="274">
        <f>'BAR BB| Open rates'!B50*0.85*0.9</f>
        <v>72675</v>
      </c>
      <c r="C50" s="274">
        <f>'BAR BB| Open rates'!C50*0.85*0.9</f>
        <v>72675</v>
      </c>
      <c r="D50" s="274">
        <f>'BAR BB| Open rates'!D50*0.85*0.9</f>
        <v>72675</v>
      </c>
    </row>
    <row r="51" spans="1:4" s="36" customFormat="1" ht="12" customHeight="1" x14ac:dyDescent="0.2">
      <c r="A51" s="237">
        <v>2</v>
      </c>
      <c r="B51" s="274">
        <f>'BAR BB| Open rates'!B51*0.85*0.9</f>
        <v>74587.5</v>
      </c>
      <c r="C51" s="274">
        <f>'BAR BB| Open rates'!C51*0.85*0.9</f>
        <v>74587.5</v>
      </c>
      <c r="D51" s="274">
        <f>'BAR BB| Open rates'!D51*0.85*0.9</f>
        <v>74587.5</v>
      </c>
    </row>
    <row r="52" spans="1:4" s="36" customFormat="1" ht="12" customHeight="1" x14ac:dyDescent="0.2">
      <c r="A52" s="236" t="s">
        <v>184</v>
      </c>
      <c r="B52" s="274"/>
      <c r="C52" s="274"/>
      <c r="D52" s="274"/>
    </row>
    <row r="53" spans="1:4" s="36" customFormat="1" ht="12" customHeight="1" x14ac:dyDescent="0.2">
      <c r="A53" s="237">
        <v>1</v>
      </c>
      <c r="B53" s="274">
        <f>'BAR BB| Open rates'!B53*0.85*0.9</f>
        <v>61200</v>
      </c>
      <c r="C53" s="274">
        <f>'BAR BB| Open rates'!C53*0.85*0.9</f>
        <v>61200</v>
      </c>
      <c r="D53" s="274">
        <f>'BAR BB| Open rates'!D53*0.85*0.9</f>
        <v>61200</v>
      </c>
    </row>
    <row r="54" spans="1:4" s="36" customFormat="1" ht="12" customHeight="1" x14ac:dyDescent="0.2">
      <c r="A54" s="237">
        <v>2</v>
      </c>
      <c r="B54" s="274">
        <f>'BAR BB| Open rates'!B54*0.85*0.9</f>
        <v>63112.5</v>
      </c>
      <c r="C54" s="274">
        <f>'BAR BB| Open rates'!C54*0.85*0.9</f>
        <v>63112.5</v>
      </c>
      <c r="D54" s="274">
        <f>'BAR BB| Open rates'!D54*0.85*0.9</f>
        <v>63112.5</v>
      </c>
    </row>
    <row r="55" spans="1:4" s="36" customFormat="1" ht="12" customHeight="1" x14ac:dyDescent="0.2">
      <c r="A55" s="237">
        <v>3</v>
      </c>
      <c r="B55" s="274">
        <f>'BAR BB| Open rates'!B55*0.85*0.9</f>
        <v>65025</v>
      </c>
      <c r="C55" s="274">
        <f>'BAR BB| Open rates'!C55*0.85*0.9</f>
        <v>65025</v>
      </c>
      <c r="D55" s="274">
        <f>'BAR BB| Open rates'!D55*0.85*0.9</f>
        <v>65025</v>
      </c>
    </row>
    <row r="56" spans="1:4" s="36" customFormat="1" ht="12" customHeight="1" x14ac:dyDescent="0.2">
      <c r="A56" s="237">
        <v>4</v>
      </c>
      <c r="B56" s="274">
        <f>'BAR BB| Open rates'!B56*0.85*0.9</f>
        <v>66937.5</v>
      </c>
      <c r="C56" s="274">
        <f>'BAR BB| Open rates'!C56*0.85*0.9</f>
        <v>66937.5</v>
      </c>
      <c r="D56" s="274">
        <f>'BAR BB| Open rates'!D56*0.85*0.9</f>
        <v>66937.5</v>
      </c>
    </row>
    <row r="57" spans="1:4" s="36" customFormat="1" ht="12" customHeight="1" x14ac:dyDescent="0.2">
      <c r="A57" s="237">
        <v>5</v>
      </c>
      <c r="B57" s="274">
        <f>'BAR BB| Open rates'!B57*0.85*0.9</f>
        <v>68850</v>
      </c>
      <c r="C57" s="274">
        <f>'BAR BB| Open rates'!C57*0.85*0.9</f>
        <v>68850</v>
      </c>
      <c r="D57" s="274">
        <f>'BAR BB| Open rates'!D57*0.85*0.9</f>
        <v>68850</v>
      </c>
    </row>
    <row r="58" spans="1:4" s="36" customFormat="1" ht="12" customHeight="1" x14ac:dyDescent="0.2">
      <c r="A58" s="237">
        <v>6</v>
      </c>
      <c r="B58" s="274">
        <f>'BAR BB| Open rates'!B58*0.85*0.9</f>
        <v>70762.5</v>
      </c>
      <c r="C58" s="274">
        <f>'BAR BB| Open rates'!C58*0.85*0.9</f>
        <v>70762.5</v>
      </c>
      <c r="D58" s="274">
        <f>'BAR BB| Open rates'!D58*0.85*0.9</f>
        <v>70762.5</v>
      </c>
    </row>
    <row r="59" spans="1:4" s="36" customFormat="1" ht="12" customHeight="1" x14ac:dyDescent="0.2">
      <c r="A59" s="89"/>
      <c r="B59" s="164"/>
      <c r="C59" s="164"/>
      <c r="D59" s="164"/>
    </row>
    <row r="60" spans="1:4" s="33" customFormat="1" x14ac:dyDescent="0.2">
      <c r="A60" s="89"/>
    </row>
    <row r="61" spans="1:4" s="33" customFormat="1" x14ac:dyDescent="0.2">
      <c r="A61" s="295" t="s">
        <v>172</v>
      </c>
    </row>
    <row r="62" spans="1:4" s="33" customFormat="1" x14ac:dyDescent="0.2">
      <c r="A62" s="295"/>
    </row>
    <row r="63" spans="1:4" s="31" customFormat="1" ht="13.5" customHeight="1" x14ac:dyDescent="0.2"/>
    <row r="64" spans="1:4" s="6" customFormat="1" ht="12.75" customHeight="1" x14ac:dyDescent="0.2">
      <c r="A64" s="174" t="s">
        <v>74</v>
      </c>
    </row>
    <row r="65" spans="1:1" s="6" customFormat="1" ht="12.75" customHeight="1" x14ac:dyDescent="0.2">
      <c r="A65" s="172" t="s">
        <v>75</v>
      </c>
    </row>
    <row r="66" spans="1:1" s="6" customFormat="1" ht="21" customHeight="1" x14ac:dyDescent="0.2">
      <c r="A66" s="272" t="s">
        <v>391</v>
      </c>
    </row>
    <row r="67" spans="1:1" s="6" customFormat="1" ht="21" customHeight="1" x14ac:dyDescent="0.2">
      <c r="A67" s="173" t="s">
        <v>76</v>
      </c>
    </row>
    <row r="68" spans="1:1" s="6" customFormat="1" ht="21" customHeight="1" x14ac:dyDescent="0.2">
      <c r="A68" s="173" t="s">
        <v>77</v>
      </c>
    </row>
    <row r="69" spans="1:1" s="6" customFormat="1" ht="21" customHeight="1" x14ac:dyDescent="0.2">
      <c r="A69" s="173" t="s">
        <v>78</v>
      </c>
    </row>
    <row r="70" spans="1:1" s="36" customFormat="1" ht="21" customHeight="1" x14ac:dyDescent="0.2">
      <c r="A70" s="175" t="s">
        <v>79</v>
      </c>
    </row>
    <row r="71" spans="1:1" s="36" customFormat="1" ht="21" customHeight="1" x14ac:dyDescent="0.2">
      <c r="A71" s="175" t="s">
        <v>187</v>
      </c>
    </row>
    <row r="72" spans="1:1" s="33" customFormat="1" x14ac:dyDescent="0.2">
      <c r="A72" s="89"/>
    </row>
    <row r="73" spans="1:1" s="33" customFormat="1" x14ac:dyDescent="0.2">
      <c r="A73" s="171" t="s">
        <v>81</v>
      </c>
    </row>
    <row r="74" spans="1:1" s="33" customFormat="1" ht="84" x14ac:dyDescent="0.2">
      <c r="A74" s="176" t="s">
        <v>96</v>
      </c>
    </row>
    <row r="75" spans="1:1" s="33" customFormat="1" x14ac:dyDescent="0.2"/>
    <row r="76" spans="1:1" s="33" customFormat="1" x14ac:dyDescent="0.2">
      <c r="A76" s="171" t="s">
        <v>83</v>
      </c>
    </row>
    <row r="77" spans="1:1" s="33" customFormat="1" ht="30" customHeight="1" x14ac:dyDescent="0.2">
      <c r="A77" s="273" t="s">
        <v>392</v>
      </c>
    </row>
    <row r="78" spans="1:1" s="33" customFormat="1" ht="24" x14ac:dyDescent="0.2">
      <c r="A78" s="213" t="s">
        <v>393</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sheetData>
  <mergeCells count="1">
    <mergeCell ref="A61:A6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6"/>
    </sheetView>
  </sheetViews>
  <sheetFormatPr defaultColWidth="9.140625" defaultRowHeight="12.75" x14ac:dyDescent="0.2"/>
  <cols>
    <col min="1" max="1" width="27" style="1" customWidth="1"/>
    <col min="2" max="2" width="10.140625" style="1" customWidth="1"/>
    <col min="3" max="3" width="10" style="1" customWidth="1"/>
    <col min="4" max="4" width="9.85546875" style="1" customWidth="1"/>
    <col min="5" max="16384" width="9.140625" style="1"/>
  </cols>
  <sheetData>
    <row r="1" spans="1:20" x14ac:dyDescent="0.2">
      <c r="A1" s="10" t="s">
        <v>12</v>
      </c>
    </row>
    <row r="2" spans="1:20" hidden="1" x14ac:dyDescent="0.2">
      <c r="A2" s="11" t="s">
        <v>45</v>
      </c>
    </row>
    <row r="3" spans="1:20" s="2" customFormat="1" ht="26.25" hidden="1" customHeight="1" x14ac:dyDescent="0.2">
      <c r="A3" s="12" t="s">
        <v>0</v>
      </c>
      <c r="B3" s="38" t="e">
        <f>'BAR BB| Open rates'!#REF!</f>
        <v>#REF!</v>
      </c>
      <c r="C3" s="38" t="e">
        <f>'BAR BB| Open rates'!#REF!</f>
        <v>#REF!</v>
      </c>
      <c r="D3" s="38" t="s">
        <v>59</v>
      </c>
    </row>
    <row r="4" spans="1:20" s="7" customFormat="1" ht="12" hidden="1" customHeight="1" x14ac:dyDescent="0.2">
      <c r="A4" s="4" t="s">
        <v>26</v>
      </c>
      <c r="B4" s="35"/>
      <c r="C4" s="35"/>
      <c r="D4" s="35"/>
      <c r="E4" s="1"/>
      <c r="F4" s="1"/>
      <c r="G4" s="1"/>
      <c r="H4" s="1"/>
      <c r="I4" s="1"/>
      <c r="J4" s="1"/>
      <c r="K4" s="1"/>
      <c r="L4" s="1"/>
      <c r="M4" s="6"/>
      <c r="N4" s="6"/>
      <c r="O4" s="6"/>
      <c r="P4" s="6"/>
      <c r="Q4" s="6"/>
      <c r="R4" s="6"/>
      <c r="S4" s="6"/>
      <c r="T4" s="6"/>
    </row>
    <row r="5" spans="1:20" s="36" customFormat="1" ht="12" hidden="1" customHeight="1" x14ac:dyDescent="0.2">
      <c r="A5" s="52">
        <v>1</v>
      </c>
      <c r="B5" s="34" t="e">
        <f>'BAR BB| Open rates'!#REF!*0.95</f>
        <v>#REF!</v>
      </c>
      <c r="C5" s="34" t="e">
        <f>'BAR BB| Open rates'!#REF!*0.95</f>
        <v>#REF!</v>
      </c>
      <c r="D5" s="34" t="e">
        <f>'BAR BB| Open rates'!#REF!*0.95</f>
        <v>#REF!</v>
      </c>
      <c r="E5" s="33"/>
      <c r="F5" s="33"/>
      <c r="G5" s="33"/>
      <c r="H5" s="33"/>
      <c r="I5" s="33"/>
      <c r="J5" s="33"/>
      <c r="K5" s="33"/>
      <c r="L5" s="33"/>
    </row>
    <row r="6" spans="1:20" s="36" customFormat="1" ht="12" hidden="1" customHeight="1" x14ac:dyDescent="0.2">
      <c r="A6" s="52">
        <v>2</v>
      </c>
      <c r="B6" s="43" t="e">
        <f>'BAR BB| Open rates'!#REF!*0.95</f>
        <v>#REF!</v>
      </c>
      <c r="C6" s="43" t="e">
        <f>'BAR BB| Open rates'!#REF!*0.95</f>
        <v>#REF!</v>
      </c>
      <c r="D6" s="43" t="e">
        <f>'BAR BB| Open rates'!#REF!*0.95</f>
        <v>#REF!</v>
      </c>
      <c r="E6" s="33"/>
      <c r="F6" s="33"/>
      <c r="G6" s="33"/>
      <c r="H6" s="33"/>
      <c r="I6" s="33"/>
      <c r="J6" s="33"/>
      <c r="K6" s="33"/>
      <c r="L6" s="33"/>
    </row>
    <row r="7" spans="1:20" s="7" customFormat="1" ht="12" hidden="1" customHeight="1" x14ac:dyDescent="0.2">
      <c r="A7" s="4" t="s">
        <v>27</v>
      </c>
      <c r="B7" s="35"/>
      <c r="C7" s="35"/>
      <c r="D7" s="35"/>
      <c r="E7" s="1"/>
      <c r="F7" s="1"/>
      <c r="G7" s="1"/>
      <c r="H7" s="1"/>
      <c r="I7" s="1"/>
      <c r="J7" s="1"/>
      <c r="K7" s="1"/>
      <c r="L7" s="1"/>
      <c r="M7" s="6"/>
      <c r="N7" s="6"/>
      <c r="O7" s="6"/>
      <c r="P7" s="6"/>
      <c r="Q7" s="6"/>
      <c r="R7" s="6"/>
      <c r="S7" s="6"/>
      <c r="T7" s="6"/>
    </row>
    <row r="8" spans="1:20" s="9" customFormat="1" ht="12" hidden="1" customHeight="1" x14ac:dyDescent="0.2">
      <c r="A8" s="8">
        <v>1</v>
      </c>
      <c r="B8" s="34" t="e">
        <f>'BAR BB| Open rates'!#REF!*0.95</f>
        <v>#REF!</v>
      </c>
      <c r="C8" s="34" t="e">
        <f>'BAR BB| Open rates'!#REF!*0.95</f>
        <v>#REF!</v>
      </c>
      <c r="D8" s="34" t="e">
        <f>'BAR BB| Open rates'!#REF!*0.95</f>
        <v>#REF!</v>
      </c>
      <c r="E8" s="1"/>
      <c r="F8" s="1"/>
      <c r="G8" s="1"/>
      <c r="H8" s="1"/>
      <c r="I8" s="1"/>
      <c r="J8" s="1"/>
      <c r="K8" s="1"/>
      <c r="L8" s="1"/>
      <c r="M8" s="6"/>
      <c r="N8" s="6"/>
      <c r="O8" s="6"/>
      <c r="P8" s="6"/>
      <c r="Q8" s="6"/>
      <c r="R8" s="6"/>
      <c r="S8" s="6"/>
      <c r="T8" s="6"/>
    </row>
    <row r="9" spans="1:20" s="9" customFormat="1" ht="12" hidden="1" customHeight="1" x14ac:dyDescent="0.2">
      <c r="A9" s="8">
        <v>2</v>
      </c>
      <c r="B9" s="34" t="e">
        <f>'BAR BB| Open rates'!#REF!*0.95</f>
        <v>#REF!</v>
      </c>
      <c r="C9" s="34" t="e">
        <f>'BAR BB| Open rates'!#REF!*0.95</f>
        <v>#REF!</v>
      </c>
      <c r="D9" s="34" t="e">
        <f>'BAR BB| Open rates'!#REF!*0.95</f>
        <v>#REF!</v>
      </c>
      <c r="E9" s="1"/>
      <c r="F9" s="1"/>
      <c r="G9" s="1"/>
      <c r="H9" s="1"/>
      <c r="I9" s="1"/>
      <c r="J9" s="1"/>
      <c r="K9" s="1"/>
      <c r="L9" s="1"/>
      <c r="M9" s="6"/>
      <c r="N9" s="6"/>
      <c r="O9" s="6"/>
      <c r="P9" s="6"/>
      <c r="Q9" s="6"/>
      <c r="R9" s="6"/>
      <c r="S9" s="6"/>
      <c r="T9" s="6"/>
    </row>
    <row r="10" spans="1:20" s="7" customFormat="1" ht="12" hidden="1" customHeight="1" x14ac:dyDescent="0.2">
      <c r="A10" s="4" t="s">
        <v>3</v>
      </c>
      <c r="B10" s="35"/>
      <c r="C10" s="35"/>
      <c r="D10" s="35"/>
      <c r="E10" s="1"/>
      <c r="F10" s="1"/>
      <c r="G10" s="1"/>
      <c r="H10" s="1"/>
      <c r="I10" s="1"/>
      <c r="J10" s="1"/>
      <c r="K10" s="1"/>
      <c r="L10" s="1"/>
      <c r="M10" s="6"/>
      <c r="N10" s="6"/>
      <c r="O10" s="6"/>
      <c r="P10" s="6"/>
      <c r="Q10" s="6"/>
      <c r="R10" s="6"/>
      <c r="S10" s="6"/>
      <c r="T10" s="6"/>
    </row>
    <row r="11" spans="1:20" s="9" customFormat="1" ht="12" hidden="1" customHeight="1" x14ac:dyDescent="0.2">
      <c r="A11" s="8">
        <v>1</v>
      </c>
      <c r="B11" s="34" t="e">
        <f>'BAR BB| Open rates'!#REF!*0.95</f>
        <v>#REF!</v>
      </c>
      <c r="C11" s="34" t="e">
        <f>'BAR BB| Open rates'!#REF!*0.95</f>
        <v>#REF!</v>
      </c>
      <c r="D11" s="34" t="e">
        <f>'BAR BB| Open rates'!#REF!*0.95</f>
        <v>#REF!</v>
      </c>
      <c r="E11" s="1"/>
      <c r="F11" s="1"/>
      <c r="G11" s="1"/>
      <c r="H11" s="1"/>
      <c r="I11" s="1"/>
      <c r="J11" s="1"/>
      <c r="K11" s="1"/>
      <c r="L11" s="1"/>
      <c r="M11" s="6"/>
      <c r="N11" s="6"/>
      <c r="O11" s="6"/>
      <c r="P11" s="6"/>
      <c r="Q11" s="6"/>
      <c r="R11" s="6"/>
      <c r="S11" s="6"/>
      <c r="T11" s="6"/>
    </row>
    <row r="12" spans="1:20" s="9" customFormat="1" ht="12" hidden="1" customHeight="1" x14ac:dyDescent="0.2">
      <c r="A12" s="8">
        <v>2</v>
      </c>
      <c r="B12" s="34" t="e">
        <f>'BAR BB| Open rates'!#REF!*0.95</f>
        <v>#REF!</v>
      </c>
      <c r="C12" s="34" t="e">
        <f>'BAR BB| Open rates'!#REF!*0.95</f>
        <v>#REF!</v>
      </c>
      <c r="D12" s="34" t="e">
        <f>'BAR BB| Open rates'!#REF!*0.95</f>
        <v>#REF!</v>
      </c>
      <c r="E12" s="1"/>
      <c r="F12" s="1"/>
      <c r="G12" s="1"/>
      <c r="H12" s="1"/>
      <c r="I12" s="1"/>
      <c r="J12" s="1"/>
      <c r="K12" s="1"/>
      <c r="L12" s="1"/>
      <c r="M12" s="6"/>
      <c r="N12" s="6"/>
      <c r="O12" s="6"/>
      <c r="P12" s="6"/>
      <c r="Q12" s="6"/>
      <c r="R12" s="6"/>
      <c r="S12" s="6"/>
      <c r="T12" s="6"/>
    </row>
    <row r="13" spans="1:20" hidden="1" x14ac:dyDescent="0.2">
      <c r="B13" s="32"/>
      <c r="C13" s="32"/>
      <c r="D13" s="32"/>
    </row>
    <row r="14" spans="1:20" hidden="1" x14ac:dyDescent="0.2">
      <c r="B14" s="32"/>
      <c r="C14" s="32"/>
      <c r="D14" s="32"/>
    </row>
    <row r="15" spans="1:20" x14ac:dyDescent="0.2">
      <c r="A15" s="11" t="s">
        <v>46</v>
      </c>
      <c r="B15" s="39"/>
      <c r="C15" s="39"/>
      <c r="D15" s="39"/>
    </row>
    <row r="16" spans="1:20" s="33" customFormat="1" ht="26.25" customHeight="1" x14ac:dyDescent="0.2">
      <c r="A16" s="40" t="s">
        <v>0</v>
      </c>
      <c r="B16" s="50" t="e">
        <f>B3</f>
        <v>#REF!</v>
      </c>
      <c r="C16" s="50" t="e">
        <f>C3</f>
        <v>#REF!</v>
      </c>
      <c r="D16" s="50" t="str">
        <f>D3</f>
        <v>29.11.2020-30.11.2020</v>
      </c>
    </row>
    <row r="17" spans="1:20" s="36" customFormat="1" ht="12" customHeight="1" x14ac:dyDescent="0.2">
      <c r="A17" s="43" t="s">
        <v>26</v>
      </c>
      <c r="E17" s="33"/>
      <c r="F17" s="33"/>
      <c r="G17" s="33"/>
      <c r="H17" s="33"/>
      <c r="I17" s="33"/>
      <c r="J17" s="33"/>
      <c r="K17" s="33"/>
      <c r="L17" s="33"/>
    </row>
    <row r="18" spans="1:20" s="9" customFormat="1" ht="12" customHeight="1" x14ac:dyDescent="0.2">
      <c r="A18" s="8">
        <v>1</v>
      </c>
      <c r="B18" s="57" t="e">
        <f t="shared" ref="B18:D19" si="0">B5*0.85</f>
        <v>#REF!</v>
      </c>
      <c r="C18" s="19" t="e">
        <f t="shared" si="0"/>
        <v>#REF!</v>
      </c>
      <c r="D18" s="19" t="e">
        <f t="shared" si="0"/>
        <v>#REF!</v>
      </c>
      <c r="E18" s="1"/>
      <c r="F18" s="1"/>
      <c r="G18" s="1"/>
      <c r="H18" s="1"/>
      <c r="I18" s="1"/>
      <c r="J18" s="1"/>
      <c r="K18" s="1"/>
      <c r="L18" s="1"/>
      <c r="M18" s="6"/>
      <c r="N18" s="6"/>
      <c r="O18" s="6"/>
      <c r="P18" s="6"/>
      <c r="Q18" s="6"/>
      <c r="R18" s="6"/>
      <c r="S18" s="6"/>
      <c r="T18" s="6"/>
    </row>
    <row r="19" spans="1:20" s="9" customFormat="1" ht="12" customHeight="1" x14ac:dyDescent="0.2">
      <c r="A19" s="8">
        <v>2</v>
      </c>
      <c r="B19" s="19" t="e">
        <f t="shared" si="0"/>
        <v>#REF!</v>
      </c>
      <c r="C19" s="19" t="e">
        <f t="shared" si="0"/>
        <v>#REF!</v>
      </c>
      <c r="D19" s="19" t="e">
        <f t="shared" si="0"/>
        <v>#REF!</v>
      </c>
      <c r="E19" s="1"/>
      <c r="F19" s="1"/>
      <c r="G19" s="1"/>
      <c r="H19" s="1"/>
      <c r="I19" s="1"/>
      <c r="J19" s="1"/>
      <c r="K19" s="1"/>
      <c r="L19" s="1"/>
      <c r="M19" s="6"/>
      <c r="N19" s="6"/>
      <c r="O19" s="6"/>
      <c r="P19" s="6"/>
      <c r="Q19" s="6"/>
      <c r="R19" s="6"/>
      <c r="S19" s="6"/>
      <c r="T19" s="6"/>
    </row>
    <row r="20" spans="1:20" s="7" customFormat="1" ht="12" customHeight="1" x14ac:dyDescent="0.2">
      <c r="A20" s="4" t="s">
        <v>27</v>
      </c>
      <c r="B20" s="19"/>
      <c r="C20" s="19"/>
      <c r="D20" s="19"/>
      <c r="E20" s="1"/>
      <c r="F20" s="1"/>
      <c r="G20" s="1"/>
      <c r="H20" s="1"/>
      <c r="I20" s="1"/>
      <c r="J20" s="1"/>
      <c r="K20" s="1"/>
      <c r="L20" s="1"/>
      <c r="M20" s="6"/>
      <c r="N20" s="6"/>
      <c r="O20" s="6"/>
      <c r="P20" s="6"/>
      <c r="Q20" s="6"/>
      <c r="R20" s="6"/>
      <c r="S20" s="6"/>
      <c r="T20" s="6"/>
    </row>
    <row r="21" spans="1:20" s="9" customFormat="1" ht="12" customHeight="1" x14ac:dyDescent="0.2">
      <c r="A21" s="8">
        <v>1</v>
      </c>
      <c r="B21" s="19" t="e">
        <f t="shared" ref="B21:D22" si="1">B8*0.85</f>
        <v>#REF!</v>
      </c>
      <c r="C21" s="19" t="e">
        <f t="shared" si="1"/>
        <v>#REF!</v>
      </c>
      <c r="D21" s="19" t="e">
        <f t="shared" si="1"/>
        <v>#REF!</v>
      </c>
      <c r="E21" s="1"/>
      <c r="F21" s="1"/>
      <c r="G21" s="1"/>
      <c r="H21" s="1"/>
      <c r="I21" s="1"/>
      <c r="J21" s="1"/>
      <c r="K21" s="1"/>
      <c r="L21" s="1"/>
      <c r="M21" s="6"/>
      <c r="N21" s="6"/>
      <c r="O21" s="6"/>
      <c r="P21" s="6"/>
      <c r="Q21" s="6"/>
      <c r="R21" s="6"/>
      <c r="S21" s="6"/>
      <c r="T21" s="6"/>
    </row>
    <row r="22" spans="1:20" s="9" customFormat="1" ht="12" customHeight="1" x14ac:dyDescent="0.2">
      <c r="A22" s="8">
        <v>2</v>
      </c>
      <c r="B22" s="19" t="e">
        <f t="shared" si="1"/>
        <v>#REF!</v>
      </c>
      <c r="C22" s="19" t="e">
        <f t="shared" si="1"/>
        <v>#REF!</v>
      </c>
      <c r="D22" s="19" t="e">
        <f t="shared" si="1"/>
        <v>#REF!</v>
      </c>
      <c r="E22" s="1"/>
      <c r="F22" s="1"/>
      <c r="G22" s="1"/>
      <c r="H22" s="1"/>
      <c r="I22" s="1"/>
      <c r="J22" s="1"/>
      <c r="K22" s="1"/>
      <c r="L22" s="1"/>
      <c r="M22" s="6"/>
      <c r="N22" s="6"/>
      <c r="O22" s="6"/>
      <c r="P22" s="6"/>
      <c r="Q22" s="6"/>
      <c r="R22" s="6"/>
      <c r="S22" s="6"/>
      <c r="T22" s="6"/>
    </row>
    <row r="23" spans="1:20" s="7" customFormat="1" ht="12" customHeight="1" x14ac:dyDescent="0.2">
      <c r="A23" s="4" t="s">
        <v>3</v>
      </c>
      <c r="B23" s="19"/>
      <c r="C23" s="19"/>
      <c r="D23" s="19"/>
      <c r="E23" s="1"/>
      <c r="F23" s="1"/>
      <c r="G23" s="1"/>
      <c r="H23" s="1"/>
      <c r="I23" s="1"/>
      <c r="J23" s="1"/>
      <c r="K23" s="1"/>
      <c r="L23" s="1"/>
      <c r="M23" s="6"/>
      <c r="N23" s="6"/>
      <c r="O23" s="6"/>
      <c r="P23" s="6"/>
      <c r="Q23" s="6"/>
      <c r="R23" s="6"/>
      <c r="S23" s="6"/>
      <c r="T23" s="6"/>
    </row>
    <row r="24" spans="1:20" s="9" customFormat="1" ht="12" customHeight="1" x14ac:dyDescent="0.2">
      <c r="A24" s="8">
        <v>1</v>
      </c>
      <c r="B24" s="19" t="e">
        <f t="shared" ref="B24:D25" si="2">B11*0.85</f>
        <v>#REF!</v>
      </c>
      <c r="C24" s="19" t="e">
        <f t="shared" si="2"/>
        <v>#REF!</v>
      </c>
      <c r="D24" s="19" t="e">
        <f t="shared" si="2"/>
        <v>#REF!</v>
      </c>
      <c r="E24" s="1"/>
      <c r="F24" s="1"/>
      <c r="G24" s="1"/>
      <c r="H24" s="1"/>
      <c r="I24" s="1"/>
      <c r="J24" s="1"/>
      <c r="K24" s="1"/>
      <c r="L24" s="1"/>
      <c r="M24" s="6"/>
      <c r="N24" s="6"/>
      <c r="O24" s="6"/>
      <c r="P24" s="6"/>
      <c r="Q24" s="6"/>
      <c r="R24" s="6"/>
      <c r="S24" s="6"/>
      <c r="T24" s="6"/>
    </row>
    <row r="25" spans="1:20" s="9" customFormat="1" ht="12" customHeight="1" x14ac:dyDescent="0.2">
      <c r="A25" s="8">
        <v>2</v>
      </c>
      <c r="B25" s="19" t="e">
        <f t="shared" si="2"/>
        <v>#REF!</v>
      </c>
      <c r="C25" s="19" t="e">
        <f t="shared" si="2"/>
        <v>#REF!</v>
      </c>
      <c r="D25" s="19" t="e">
        <f t="shared" si="2"/>
        <v>#REF!</v>
      </c>
      <c r="E25" s="1"/>
      <c r="F25" s="1"/>
      <c r="G25" s="1"/>
      <c r="H25" s="1"/>
      <c r="I25" s="1"/>
      <c r="J25" s="1"/>
      <c r="K25" s="1"/>
      <c r="L25" s="1"/>
      <c r="M25" s="6"/>
      <c r="N25" s="6"/>
      <c r="O25" s="6"/>
      <c r="P25" s="6"/>
      <c r="Q25" s="6"/>
      <c r="R25" s="6"/>
      <c r="S25" s="6"/>
      <c r="T25" s="6"/>
    </row>
    <row r="26" spans="1:20" ht="13.5" thickBot="1" x14ac:dyDescent="0.25"/>
    <row r="27" spans="1:20" s="45" customFormat="1" ht="23.25" customHeight="1" x14ac:dyDescent="0.2">
      <c r="A27" s="282" t="s">
        <v>54</v>
      </c>
      <c r="B27" s="283"/>
    </row>
    <row r="28" spans="1:20" customFormat="1" ht="15" customHeight="1" x14ac:dyDescent="0.2">
      <c r="A28" s="284"/>
      <c r="B28" s="285"/>
    </row>
    <row r="29" spans="1:20" s="31" customFormat="1" ht="54.75" customHeight="1" thickBot="1" x14ac:dyDescent="0.25">
      <c r="A29" s="286"/>
      <c r="B29" s="287"/>
    </row>
    <row r="30" spans="1:20" customFormat="1" ht="12.75" customHeight="1" x14ac:dyDescent="0.2">
      <c r="A30" s="48" t="s">
        <v>47</v>
      </c>
    </row>
    <row r="31" spans="1:20" customFormat="1" ht="12.75" customHeight="1" x14ac:dyDescent="0.2">
      <c r="A31" s="48" t="s">
        <v>48</v>
      </c>
    </row>
    <row r="32" spans="1:20" customFormat="1" ht="13.5" customHeight="1" x14ac:dyDescent="0.25">
      <c r="A32" s="46"/>
    </row>
    <row r="33" spans="1:3" customFormat="1" ht="15" customHeight="1" x14ac:dyDescent="0.2"/>
    <row r="34" spans="1:3" customFormat="1" x14ac:dyDescent="0.2">
      <c r="A34" s="280" t="s">
        <v>50</v>
      </c>
      <c r="B34" s="281"/>
      <c r="C34" s="281"/>
    </row>
    <row r="35" spans="1:3" customFormat="1" x14ac:dyDescent="0.2">
      <c r="A35" s="281"/>
      <c r="B35" s="281"/>
      <c r="C35" s="281"/>
    </row>
    <row r="36" spans="1:3" customFormat="1" x14ac:dyDescent="0.2">
      <c r="A36" s="281"/>
      <c r="B36" s="281"/>
      <c r="C36" s="281"/>
    </row>
    <row r="37" spans="1:3" customFormat="1" x14ac:dyDescent="0.2">
      <c r="A37" s="281"/>
      <c r="B37" s="281"/>
      <c r="C37" s="281"/>
    </row>
    <row r="38" spans="1:3" customFormat="1" x14ac:dyDescent="0.2">
      <c r="A38" s="281"/>
      <c r="B38" s="281"/>
      <c r="C38" s="281"/>
    </row>
    <row r="39" spans="1:3" customFormat="1" x14ac:dyDescent="0.2">
      <c r="A39" s="281"/>
      <c r="B39" s="281"/>
      <c r="C39" s="281"/>
    </row>
    <row r="40" spans="1:3" customFormat="1" x14ac:dyDescent="0.2">
      <c r="A40" s="281"/>
      <c r="B40" s="281"/>
      <c r="C40" s="281"/>
    </row>
    <row r="41" spans="1:3" customFormat="1" ht="270.75" customHeight="1" x14ac:dyDescent="0.2">
      <c r="A41" s="281"/>
      <c r="B41" s="281"/>
      <c r="C41" s="281"/>
    </row>
  </sheetData>
  <mergeCells count="2">
    <mergeCell ref="A34:C41"/>
    <mergeCell ref="A27:B29"/>
  </mergeCells>
  <pageMargins left="0.75" right="0.75" top="1" bottom="1" header="0.5" footer="0.5"/>
  <pageSetup paperSize="9" orientation="portrait" horizontalDpi="4294967295" verticalDpi="4294967295"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85"/>
  <sheetViews>
    <sheetView showGridLines="0" zoomScaleNormal="100" workbookViewId="0">
      <pane xSplit="1" ySplit="1" topLeftCell="B2" activePane="bottomRight" state="frozen"/>
      <selection pane="topRight" activeCell="B1" sqref="B1"/>
      <selection pane="bottomLeft" activeCell="A3" sqref="A3"/>
      <selection pane="bottomRight" activeCell="AK12" sqref="AK12"/>
    </sheetView>
  </sheetViews>
  <sheetFormatPr defaultColWidth="9.140625" defaultRowHeight="12.75" x14ac:dyDescent="0.2"/>
  <cols>
    <col min="1" max="1" width="57.28515625" style="32" customWidth="1"/>
    <col min="2" max="26" width="9.7109375" style="32" customWidth="1"/>
    <col min="27" max="27" width="9.85546875" style="32" customWidth="1"/>
    <col min="28" max="28" width="10.5703125" style="32" customWidth="1"/>
    <col min="29" max="37" width="9.5703125" style="32" customWidth="1"/>
    <col min="38" max="16384" width="9.140625" style="32"/>
  </cols>
  <sheetData>
    <row r="1" spans="1:37" x14ac:dyDescent="0.2">
      <c r="A1" s="63" t="s">
        <v>61</v>
      </c>
    </row>
    <row r="2" spans="1:37" x14ac:dyDescent="0.2">
      <c r="A2" s="222" t="s">
        <v>305</v>
      </c>
    </row>
    <row r="3" spans="1:37" x14ac:dyDescent="0.2">
      <c r="A3" s="222" t="s">
        <v>306</v>
      </c>
    </row>
    <row r="4" spans="1:37" s="33" customFormat="1" ht="26.25" customHeight="1" x14ac:dyDescent="0.2">
      <c r="A4" s="88" t="s">
        <v>62</v>
      </c>
      <c r="B4" s="115">
        <f>'BAR BB| Open rates'!P3</f>
        <v>45809</v>
      </c>
      <c r="C4" s="115">
        <f>'BAR BB| Open rates'!Q3</f>
        <v>45810</v>
      </c>
      <c r="D4" s="115">
        <f>'BAR BB| Open rates'!R3</f>
        <v>45816</v>
      </c>
      <c r="E4" s="115">
        <f>'BAR BB| Open rates'!S3</f>
        <v>45821</v>
      </c>
      <c r="F4" s="115">
        <f>'BAR BB| Open rates'!T3</f>
        <v>45823</v>
      </c>
      <c r="G4" s="115">
        <f>'BAR BB| Open rates'!U3</f>
        <v>45828</v>
      </c>
      <c r="H4" s="115">
        <f>'BAR BB| Open rates'!V3</f>
        <v>45831</v>
      </c>
      <c r="I4" s="115">
        <f>'BAR BB| Open rates'!W3</f>
        <v>45832</v>
      </c>
      <c r="J4" s="115">
        <f>'BAR BB| Open rates'!X3</f>
        <v>45835</v>
      </c>
      <c r="K4" s="115">
        <f>'BAR BB| Open rates'!Y3</f>
        <v>45836</v>
      </c>
      <c r="L4" s="115">
        <f>'BAR BB| Open rates'!Z3</f>
        <v>45837</v>
      </c>
      <c r="M4" s="115">
        <f>'BAR BB| Open rates'!AA3</f>
        <v>45839</v>
      </c>
      <c r="N4" s="115">
        <f>'BAR BB| Open rates'!AB3</f>
        <v>45842</v>
      </c>
      <c r="O4" s="115">
        <f>'BAR BB| Open rates'!AC3</f>
        <v>45844</v>
      </c>
      <c r="P4" s="115">
        <f>'BAR BB| Open rates'!AD3</f>
        <v>45849</v>
      </c>
      <c r="Q4" s="115">
        <f>'BAR BB| Open rates'!AE3</f>
        <v>45851</v>
      </c>
      <c r="R4" s="115">
        <f>'BAR BB| Open rates'!AF3</f>
        <v>45856</v>
      </c>
      <c r="S4" s="115">
        <f>'BAR BB| Open rates'!AG3</f>
        <v>45858</v>
      </c>
      <c r="T4" s="115">
        <f>'BAR BB| Open rates'!AH3</f>
        <v>45863</v>
      </c>
      <c r="U4" s="115">
        <f>'BAR BB| Open rates'!AI3</f>
        <v>45865</v>
      </c>
      <c r="V4" s="115">
        <f>'BAR BB| Open rates'!AJ3</f>
        <v>45870</v>
      </c>
      <c r="W4" s="115">
        <f>'BAR BB| Open rates'!AK3</f>
        <v>45873</v>
      </c>
      <c r="X4" s="115">
        <f>'BAR BB| Open rates'!AL3</f>
        <v>45879</v>
      </c>
      <c r="Y4" s="115">
        <f>'BAR BB| Open rates'!AM3</f>
        <v>45884</v>
      </c>
      <c r="Z4" s="115">
        <f>'BAR BB| Open rates'!AN3</f>
        <v>45886</v>
      </c>
      <c r="AA4" s="115">
        <f>'BAR BB| Open rates'!AO3</f>
        <v>45891</v>
      </c>
      <c r="AB4" s="115">
        <f>'BAR BB| Open rates'!AP3</f>
        <v>45893</v>
      </c>
      <c r="AC4" s="115">
        <f>'BAR BB| Open rates'!AQ3</f>
        <v>45901</v>
      </c>
      <c r="AD4" s="115">
        <f>'BAR BB| Open rates'!AR3</f>
        <v>45905</v>
      </c>
      <c r="AE4" s="115">
        <f>'BAR BB| Open rates'!AS3</f>
        <v>45907</v>
      </c>
      <c r="AF4" s="115">
        <f>'BAR BB| Open rates'!AT3</f>
        <v>45912</v>
      </c>
      <c r="AG4" s="115">
        <f>'BAR BB| Open rates'!AU3</f>
        <v>45914</v>
      </c>
      <c r="AH4" s="115">
        <f>'BAR BB| Open rates'!AV3</f>
        <v>45919</v>
      </c>
      <c r="AI4" s="115">
        <f>'BAR BB| Open rates'!AW3</f>
        <v>45921</v>
      </c>
      <c r="AJ4" s="115">
        <f>'BAR BB| Open rates'!AX3</f>
        <v>45926</v>
      </c>
      <c r="AK4" s="115">
        <f>'BAR BB| Open rates'!AY3</f>
        <v>45928</v>
      </c>
    </row>
    <row r="5" spans="1:37" s="33" customFormat="1" ht="26.25" customHeight="1" x14ac:dyDescent="0.2">
      <c r="A5" s="104"/>
      <c r="B5" s="115">
        <f>'BAR BB| Open rates'!P4</f>
        <v>45809</v>
      </c>
      <c r="C5" s="115">
        <f>'BAR BB| Open rates'!Q4</f>
        <v>45815</v>
      </c>
      <c r="D5" s="115">
        <f>'BAR BB| Open rates'!R4</f>
        <v>45820</v>
      </c>
      <c r="E5" s="115">
        <f>'BAR BB| Open rates'!S4</f>
        <v>45822</v>
      </c>
      <c r="F5" s="115">
        <f>'BAR BB| Open rates'!T4</f>
        <v>45827</v>
      </c>
      <c r="G5" s="115">
        <f>'BAR BB| Open rates'!U4</f>
        <v>45830</v>
      </c>
      <c r="H5" s="115">
        <f>'BAR BB| Open rates'!V4</f>
        <v>45831</v>
      </c>
      <c r="I5" s="115">
        <f>'BAR BB| Open rates'!W4</f>
        <v>45834</v>
      </c>
      <c r="J5" s="115">
        <f>'BAR BB| Open rates'!X4</f>
        <v>45835</v>
      </c>
      <c r="K5" s="115">
        <f>'BAR BB| Open rates'!Y4</f>
        <v>45836</v>
      </c>
      <c r="L5" s="115">
        <f>'BAR BB| Open rates'!Z4</f>
        <v>45838</v>
      </c>
      <c r="M5" s="115">
        <f>'BAR BB| Open rates'!AA4</f>
        <v>45841</v>
      </c>
      <c r="N5" s="115">
        <f>'BAR BB| Open rates'!AB4</f>
        <v>45843</v>
      </c>
      <c r="O5" s="115">
        <f>'BAR BB| Open rates'!AC4</f>
        <v>45848</v>
      </c>
      <c r="P5" s="115">
        <f>'BAR BB| Open rates'!AD4</f>
        <v>45850</v>
      </c>
      <c r="Q5" s="115">
        <f>'BAR BB| Open rates'!AE4</f>
        <v>45855</v>
      </c>
      <c r="R5" s="115">
        <f>'BAR BB| Open rates'!AF4</f>
        <v>45857</v>
      </c>
      <c r="S5" s="115">
        <f>'BAR BB| Open rates'!AG4</f>
        <v>45862</v>
      </c>
      <c r="T5" s="115">
        <f>'BAR BB| Open rates'!AH4</f>
        <v>45864</v>
      </c>
      <c r="U5" s="115">
        <f>'BAR BB| Open rates'!AI4</f>
        <v>45869</v>
      </c>
      <c r="V5" s="115">
        <f>'BAR BB| Open rates'!AJ4</f>
        <v>45872</v>
      </c>
      <c r="W5" s="115">
        <f>'BAR BB| Open rates'!AK4</f>
        <v>45878</v>
      </c>
      <c r="X5" s="115">
        <f>'BAR BB| Open rates'!AL4</f>
        <v>45883</v>
      </c>
      <c r="Y5" s="115">
        <f>'BAR BB| Open rates'!AM4</f>
        <v>45885</v>
      </c>
      <c r="Z5" s="115">
        <f>'BAR BB| Open rates'!AN4</f>
        <v>45890</v>
      </c>
      <c r="AA5" s="115">
        <f>'BAR BB| Open rates'!AO4</f>
        <v>45892</v>
      </c>
      <c r="AB5" s="115">
        <f>'BAR BB| Open rates'!AP4</f>
        <v>45900</v>
      </c>
      <c r="AC5" s="115">
        <f>'BAR BB| Open rates'!AQ4</f>
        <v>45904</v>
      </c>
      <c r="AD5" s="115">
        <f>'BAR BB| Open rates'!AR4</f>
        <v>45906</v>
      </c>
      <c r="AE5" s="115">
        <f>'BAR BB| Open rates'!AS4</f>
        <v>45911</v>
      </c>
      <c r="AF5" s="115">
        <f>'BAR BB| Open rates'!AT4</f>
        <v>45913</v>
      </c>
      <c r="AG5" s="115">
        <f>'BAR BB| Open rates'!AU4</f>
        <v>45918</v>
      </c>
      <c r="AH5" s="115">
        <f>'BAR BB| Open rates'!AV4</f>
        <v>45920</v>
      </c>
      <c r="AI5" s="115">
        <f>'BAR BB| Open rates'!AW4</f>
        <v>45925</v>
      </c>
      <c r="AJ5" s="115">
        <f>'BAR BB| Open rates'!AX4</f>
        <v>45927</v>
      </c>
      <c r="AK5" s="115">
        <f>'BAR BB| Open rates'!AY4</f>
        <v>45930</v>
      </c>
    </row>
    <row r="6" spans="1:37" s="36" customFormat="1" ht="12" customHeight="1" x14ac:dyDescent="0.2">
      <c r="A6" s="163" t="s">
        <v>63</v>
      </c>
    </row>
    <row r="7" spans="1:37" s="36" customFormat="1" ht="12" customHeight="1" x14ac:dyDescent="0.2">
      <c r="A7" s="163">
        <v>1</v>
      </c>
      <c r="B7" s="57">
        <f>'BAR BB| Open rates'!P6*0.87*0.9</f>
        <v>14720.4</v>
      </c>
      <c r="C7" s="57">
        <f>'BAR BB| Open rates'!Q6*0.87*0.9</f>
        <v>16286.4</v>
      </c>
      <c r="D7" s="57">
        <f>'BAR BB| Open rates'!R6*0.87*0.9</f>
        <v>14720.4</v>
      </c>
      <c r="E7" s="57">
        <f>'BAR BB| Open rates'!S6*0.87*0.9</f>
        <v>16286.4</v>
      </c>
      <c r="F7" s="57">
        <f>'BAR BB| Open rates'!T6*0.87*0.9</f>
        <v>14720.4</v>
      </c>
      <c r="G7" s="57">
        <f>'BAR BB| Open rates'!U6*0.87*0.9</f>
        <v>12997.800000000001</v>
      </c>
      <c r="H7" s="57">
        <f>'BAR BB| Open rates'!V6*0.87*0.9</f>
        <v>31868.100000000002</v>
      </c>
      <c r="I7" s="57">
        <f>'BAR BB| Open rates'!W6*0.87*0.9</f>
        <v>37349.1</v>
      </c>
      <c r="J7" s="57">
        <f>'BAR BB| Open rates'!X6*0.87*0.9</f>
        <v>31868.100000000002</v>
      </c>
      <c r="K7" s="57">
        <f>'BAR BB| Open rates'!Y6*0.87*0.9</f>
        <v>12997.800000000001</v>
      </c>
      <c r="L7" s="57">
        <f>'BAR BB| Open rates'!Z6*0.87*0.9</f>
        <v>12997.800000000001</v>
      </c>
      <c r="M7" s="57">
        <f>'BAR BB| Open rates'!AA6*0.87*0.9</f>
        <v>21767.4</v>
      </c>
      <c r="N7" s="57">
        <f>'BAR BB| Open rates'!AB6*0.87*0.9</f>
        <v>24899.4</v>
      </c>
      <c r="O7" s="57">
        <f>'BAR BB| Open rates'!AC6*0.87*0.9</f>
        <v>21767.4</v>
      </c>
      <c r="P7" s="57">
        <f>'BAR BB| Open rates'!AD6*0.87*0.9</f>
        <v>24899.4</v>
      </c>
      <c r="Q7" s="57">
        <f>'BAR BB| Open rates'!AE6*0.87*0.9</f>
        <v>21767.4</v>
      </c>
      <c r="R7" s="57">
        <f>'BAR BB| Open rates'!AF6*0.87*0.9</f>
        <v>24899.4</v>
      </c>
      <c r="S7" s="57">
        <f>'BAR BB| Open rates'!AG6*0.87*0.9</f>
        <v>21767.4</v>
      </c>
      <c r="T7" s="57">
        <f>'BAR BB| Open rates'!AH6*0.87*0.9</f>
        <v>24899.4</v>
      </c>
      <c r="U7" s="57">
        <f>'BAR BB| Open rates'!AI6*0.87*0.9</f>
        <v>21767.4</v>
      </c>
      <c r="V7" s="57">
        <f>'BAR BB| Open rates'!AJ6*0.87*0.9</f>
        <v>23333.4</v>
      </c>
      <c r="W7" s="57">
        <f>'BAR BB| Open rates'!AK6*0.87*0.9</f>
        <v>23333.4</v>
      </c>
      <c r="X7" s="57">
        <f>'BAR BB| Open rates'!AL6*0.87*0.9</f>
        <v>20201.400000000001</v>
      </c>
      <c r="Y7" s="57">
        <f>'BAR BB| Open rates'!AM6*0.87*0.9</f>
        <v>23333.4</v>
      </c>
      <c r="Z7" s="57">
        <f>'BAR BB| Open rates'!AN6*0.87*0.9</f>
        <v>20201.400000000001</v>
      </c>
      <c r="AA7" s="57">
        <f>'BAR BB| Open rates'!AO6*0.87*0.9</f>
        <v>23333.4</v>
      </c>
      <c r="AB7" s="57">
        <f>'BAR BB| Open rates'!AP6*0.87*0.9</f>
        <v>20201.400000000001</v>
      </c>
      <c r="AC7" s="57">
        <f>'BAR BB| Open rates'!AQ6*0.87*0.9</f>
        <v>14720.4</v>
      </c>
      <c r="AD7" s="57">
        <f>'BAR BB| Open rates'!AR6*0.87*0.9</f>
        <v>16286.4</v>
      </c>
      <c r="AE7" s="57">
        <f>'BAR BB| Open rates'!AS6*0.87*0.9</f>
        <v>14720.4</v>
      </c>
      <c r="AF7" s="57">
        <f>'BAR BB| Open rates'!AT6*0.87*0.9</f>
        <v>16286.4</v>
      </c>
      <c r="AG7" s="57">
        <f>'BAR BB| Open rates'!AU6*0.87*0.9</f>
        <v>14720.4</v>
      </c>
      <c r="AH7" s="57">
        <f>'BAR BB| Open rates'!AV6*0.87*0.9</f>
        <v>16286.4</v>
      </c>
      <c r="AI7" s="57">
        <f>'BAR BB| Open rates'!AW6*0.87*0.9</f>
        <v>14720.4</v>
      </c>
      <c r="AJ7" s="57">
        <f>'BAR BB| Open rates'!AX6*0.87*0.9</f>
        <v>16286.4</v>
      </c>
      <c r="AK7" s="57">
        <f>'BAR BB| Open rates'!AY6*0.87*0.9</f>
        <v>14720.4</v>
      </c>
    </row>
    <row r="8" spans="1:37" s="36" customFormat="1" ht="12" customHeight="1" x14ac:dyDescent="0.2">
      <c r="A8" s="163">
        <v>2</v>
      </c>
      <c r="B8" s="57">
        <f>'BAR BB| Open rates'!P7*0.87*0.9</f>
        <v>16677.900000000001</v>
      </c>
      <c r="C8" s="57">
        <f>'BAR BB| Open rates'!Q7*0.87*0.9</f>
        <v>18243.900000000001</v>
      </c>
      <c r="D8" s="57">
        <f>'BAR BB| Open rates'!R7*0.87*0.9</f>
        <v>16677.900000000001</v>
      </c>
      <c r="E8" s="57">
        <f>'BAR BB| Open rates'!S7*0.87*0.9</f>
        <v>18243.900000000001</v>
      </c>
      <c r="F8" s="57">
        <f>'BAR BB| Open rates'!T7*0.87*0.9</f>
        <v>16677.900000000001</v>
      </c>
      <c r="G8" s="57">
        <f>'BAR BB| Open rates'!U7*0.87*0.9</f>
        <v>14955.300000000001</v>
      </c>
      <c r="H8" s="57">
        <f>'BAR BB| Open rates'!V7*0.87*0.9</f>
        <v>33825.599999999999</v>
      </c>
      <c r="I8" s="57">
        <f>'BAR BB| Open rates'!W7*0.87*0.9</f>
        <v>39306.6</v>
      </c>
      <c r="J8" s="57">
        <f>'BAR BB| Open rates'!X7*0.87*0.9</f>
        <v>33825.599999999999</v>
      </c>
      <c r="K8" s="57">
        <f>'BAR BB| Open rates'!Y7*0.87*0.9</f>
        <v>14955.300000000001</v>
      </c>
      <c r="L8" s="57">
        <f>'BAR BB| Open rates'!Z7*0.87*0.9</f>
        <v>14955.300000000001</v>
      </c>
      <c r="M8" s="57">
        <f>'BAR BB| Open rates'!AA7*0.87*0.9</f>
        <v>23724.9</v>
      </c>
      <c r="N8" s="57">
        <f>'BAR BB| Open rates'!AB7*0.87*0.9</f>
        <v>26856.9</v>
      </c>
      <c r="O8" s="57">
        <f>'BAR BB| Open rates'!AC7*0.87*0.9</f>
        <v>23724.9</v>
      </c>
      <c r="P8" s="57">
        <f>'BAR BB| Open rates'!AD7*0.87*0.9</f>
        <v>26856.9</v>
      </c>
      <c r="Q8" s="57">
        <f>'BAR BB| Open rates'!AE7*0.87*0.9</f>
        <v>23724.9</v>
      </c>
      <c r="R8" s="57">
        <f>'BAR BB| Open rates'!AF7*0.87*0.9</f>
        <v>26856.9</v>
      </c>
      <c r="S8" s="57">
        <f>'BAR BB| Open rates'!AG7*0.87*0.9</f>
        <v>23724.9</v>
      </c>
      <c r="T8" s="57">
        <f>'BAR BB| Open rates'!AH7*0.87*0.9</f>
        <v>26856.9</v>
      </c>
      <c r="U8" s="57">
        <f>'BAR BB| Open rates'!AI7*0.87*0.9</f>
        <v>23724.9</v>
      </c>
      <c r="V8" s="57">
        <f>'BAR BB| Open rates'!AJ7*0.87*0.9</f>
        <v>25290.9</v>
      </c>
      <c r="W8" s="57">
        <f>'BAR BB| Open rates'!AK7*0.87*0.9</f>
        <v>25290.9</v>
      </c>
      <c r="X8" s="57">
        <f>'BAR BB| Open rates'!AL7*0.87*0.9</f>
        <v>22158.9</v>
      </c>
      <c r="Y8" s="57">
        <f>'BAR BB| Open rates'!AM7*0.87*0.9</f>
        <v>25290.9</v>
      </c>
      <c r="Z8" s="57">
        <f>'BAR BB| Open rates'!AN7*0.87*0.9</f>
        <v>22158.9</v>
      </c>
      <c r="AA8" s="57">
        <f>'BAR BB| Open rates'!AO7*0.87*0.9</f>
        <v>25290.9</v>
      </c>
      <c r="AB8" s="57">
        <f>'BAR BB| Open rates'!AP7*0.87*0.9</f>
        <v>22158.9</v>
      </c>
      <c r="AC8" s="57">
        <f>'BAR BB| Open rates'!AQ7*0.87*0.9</f>
        <v>16677.900000000001</v>
      </c>
      <c r="AD8" s="57">
        <f>'BAR BB| Open rates'!AR7*0.87*0.9</f>
        <v>18243.900000000001</v>
      </c>
      <c r="AE8" s="57">
        <f>'BAR BB| Open rates'!AS7*0.87*0.9</f>
        <v>16677.900000000001</v>
      </c>
      <c r="AF8" s="57">
        <f>'BAR BB| Open rates'!AT7*0.87*0.9</f>
        <v>18243.900000000001</v>
      </c>
      <c r="AG8" s="57">
        <f>'BAR BB| Open rates'!AU7*0.87*0.9</f>
        <v>16677.900000000001</v>
      </c>
      <c r="AH8" s="57">
        <f>'BAR BB| Open rates'!AV7*0.87*0.9</f>
        <v>18243.900000000001</v>
      </c>
      <c r="AI8" s="57">
        <f>'BAR BB| Open rates'!AW7*0.87*0.9</f>
        <v>16677.900000000001</v>
      </c>
      <c r="AJ8" s="57">
        <f>'BAR BB| Open rates'!AX7*0.87*0.9</f>
        <v>18243.900000000001</v>
      </c>
      <c r="AK8" s="57">
        <f>'BAR BB| Open rates'!AY7*0.87*0.9</f>
        <v>16677.900000000001</v>
      </c>
    </row>
    <row r="9" spans="1:37"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row>
    <row r="10" spans="1:37" s="36" customFormat="1" ht="12" customHeight="1" x14ac:dyDescent="0.2">
      <c r="A10" s="163">
        <v>1</v>
      </c>
      <c r="B10" s="57">
        <f>'BAR BB| Open rates'!P9*0.87*0.9</f>
        <v>17069.400000000001</v>
      </c>
      <c r="C10" s="57">
        <f>'BAR BB| Open rates'!Q9*0.87*0.9</f>
        <v>18635.400000000001</v>
      </c>
      <c r="D10" s="57">
        <f>'BAR BB| Open rates'!R9*0.87*0.9</f>
        <v>17069.400000000001</v>
      </c>
      <c r="E10" s="57">
        <f>'BAR BB| Open rates'!S9*0.87*0.9</f>
        <v>18635.400000000001</v>
      </c>
      <c r="F10" s="57">
        <f>'BAR BB| Open rates'!T9*0.87*0.9</f>
        <v>17069.400000000001</v>
      </c>
      <c r="G10" s="57">
        <f>'BAR BB| Open rates'!U9*0.87*0.9</f>
        <v>15346.800000000001</v>
      </c>
      <c r="H10" s="57">
        <f>'BAR BB| Open rates'!V9*0.87*0.9</f>
        <v>34217.1</v>
      </c>
      <c r="I10" s="57">
        <f>'BAR BB| Open rates'!W9*0.87*0.9</f>
        <v>39698.1</v>
      </c>
      <c r="J10" s="57">
        <f>'BAR BB| Open rates'!X9*0.87*0.9</f>
        <v>34217.1</v>
      </c>
      <c r="K10" s="57">
        <f>'BAR BB| Open rates'!Y9*0.87*0.9</f>
        <v>15346.800000000001</v>
      </c>
      <c r="L10" s="57">
        <f>'BAR BB| Open rates'!Z9*0.87*0.9</f>
        <v>15346.800000000001</v>
      </c>
      <c r="M10" s="57">
        <f>'BAR BB| Open rates'!AA9*0.87*0.9</f>
        <v>24116.400000000001</v>
      </c>
      <c r="N10" s="57">
        <f>'BAR BB| Open rates'!AB9*0.87*0.9</f>
        <v>27248.400000000001</v>
      </c>
      <c r="O10" s="57">
        <f>'BAR BB| Open rates'!AC9*0.87*0.9</f>
        <v>24116.400000000001</v>
      </c>
      <c r="P10" s="57">
        <f>'BAR BB| Open rates'!AD9*0.87*0.9</f>
        <v>27248.400000000001</v>
      </c>
      <c r="Q10" s="57">
        <f>'BAR BB| Open rates'!AE9*0.87*0.9</f>
        <v>24116.400000000001</v>
      </c>
      <c r="R10" s="57">
        <f>'BAR BB| Open rates'!AF9*0.87*0.9</f>
        <v>27248.400000000001</v>
      </c>
      <c r="S10" s="57">
        <f>'BAR BB| Open rates'!AG9*0.87*0.9</f>
        <v>24116.400000000001</v>
      </c>
      <c r="T10" s="57">
        <f>'BAR BB| Open rates'!AH9*0.87*0.9</f>
        <v>27248.400000000001</v>
      </c>
      <c r="U10" s="57">
        <f>'BAR BB| Open rates'!AI9*0.87*0.9</f>
        <v>24116.400000000001</v>
      </c>
      <c r="V10" s="57">
        <f>'BAR BB| Open rates'!AJ9*0.87*0.9</f>
        <v>25682.400000000001</v>
      </c>
      <c r="W10" s="57">
        <f>'BAR BB| Open rates'!AK9*0.87*0.9</f>
        <v>25682.400000000001</v>
      </c>
      <c r="X10" s="57">
        <f>'BAR BB| Open rates'!AL9*0.87*0.9</f>
        <v>22550.400000000001</v>
      </c>
      <c r="Y10" s="57">
        <f>'BAR BB| Open rates'!AM9*0.87*0.9</f>
        <v>25682.400000000001</v>
      </c>
      <c r="Z10" s="57">
        <f>'BAR BB| Open rates'!AN9*0.87*0.9</f>
        <v>22550.400000000001</v>
      </c>
      <c r="AA10" s="57">
        <f>'BAR BB| Open rates'!AO9*0.87*0.9</f>
        <v>25682.400000000001</v>
      </c>
      <c r="AB10" s="57">
        <f>'BAR BB| Open rates'!AP9*0.87*0.9</f>
        <v>22550.400000000001</v>
      </c>
      <c r="AC10" s="57">
        <f>'BAR BB| Open rates'!AQ9*0.87*0.9</f>
        <v>17069.400000000001</v>
      </c>
      <c r="AD10" s="57">
        <f>'BAR BB| Open rates'!AR9*0.87*0.9</f>
        <v>18635.400000000001</v>
      </c>
      <c r="AE10" s="57">
        <f>'BAR BB| Open rates'!AS9*0.87*0.9</f>
        <v>17069.400000000001</v>
      </c>
      <c r="AF10" s="57">
        <f>'BAR BB| Open rates'!AT9*0.87*0.9</f>
        <v>18635.400000000001</v>
      </c>
      <c r="AG10" s="57">
        <f>'BAR BB| Open rates'!AU9*0.87*0.9</f>
        <v>17069.400000000001</v>
      </c>
      <c r="AH10" s="57">
        <f>'BAR BB| Open rates'!AV9*0.87*0.9</f>
        <v>18635.400000000001</v>
      </c>
      <c r="AI10" s="57">
        <f>'BAR BB| Open rates'!AW9*0.87*0.9</f>
        <v>17069.400000000001</v>
      </c>
      <c r="AJ10" s="57">
        <f>'BAR BB| Open rates'!AX9*0.87*0.9</f>
        <v>18635.400000000001</v>
      </c>
      <c r="AK10" s="57">
        <f>'BAR BB| Open rates'!AY9*0.87*0.9</f>
        <v>17069.400000000001</v>
      </c>
    </row>
    <row r="11" spans="1:37" s="36" customFormat="1" ht="12" customHeight="1" x14ac:dyDescent="0.2">
      <c r="A11" s="163">
        <v>2</v>
      </c>
      <c r="B11" s="57">
        <f>'BAR BB| Open rates'!P10*0.87*0.9</f>
        <v>19026.900000000001</v>
      </c>
      <c r="C11" s="57">
        <f>'BAR BB| Open rates'!Q10*0.87*0.9</f>
        <v>20592.900000000001</v>
      </c>
      <c r="D11" s="57">
        <f>'BAR BB| Open rates'!R10*0.87*0.9</f>
        <v>19026.900000000001</v>
      </c>
      <c r="E11" s="57">
        <f>'BAR BB| Open rates'!S10*0.87*0.9</f>
        <v>20592.900000000001</v>
      </c>
      <c r="F11" s="57">
        <f>'BAR BB| Open rates'!T10*0.87*0.9</f>
        <v>19026.900000000001</v>
      </c>
      <c r="G11" s="57">
        <f>'BAR BB| Open rates'!U10*0.87*0.9</f>
        <v>17304.3</v>
      </c>
      <c r="H11" s="57">
        <f>'BAR BB| Open rates'!V10*0.87*0.9</f>
        <v>36174.6</v>
      </c>
      <c r="I11" s="57">
        <f>'BAR BB| Open rates'!W10*0.87*0.9</f>
        <v>41655.599999999999</v>
      </c>
      <c r="J11" s="57">
        <f>'BAR BB| Open rates'!X10*0.87*0.9</f>
        <v>36174.6</v>
      </c>
      <c r="K11" s="57">
        <f>'BAR BB| Open rates'!Y10*0.87*0.9</f>
        <v>17304.3</v>
      </c>
      <c r="L11" s="57">
        <f>'BAR BB| Open rates'!Z10*0.87*0.9</f>
        <v>17304.3</v>
      </c>
      <c r="M11" s="57">
        <f>'BAR BB| Open rates'!AA10*0.87*0.9</f>
        <v>26073.9</v>
      </c>
      <c r="N11" s="57">
        <f>'BAR BB| Open rates'!AB10*0.87*0.9</f>
        <v>29205.9</v>
      </c>
      <c r="O11" s="57">
        <f>'BAR BB| Open rates'!AC10*0.87*0.9</f>
        <v>26073.9</v>
      </c>
      <c r="P11" s="57">
        <f>'BAR BB| Open rates'!AD10*0.87*0.9</f>
        <v>29205.9</v>
      </c>
      <c r="Q11" s="57">
        <f>'BAR BB| Open rates'!AE10*0.87*0.9</f>
        <v>26073.9</v>
      </c>
      <c r="R11" s="57">
        <f>'BAR BB| Open rates'!AF10*0.87*0.9</f>
        <v>29205.9</v>
      </c>
      <c r="S11" s="57">
        <f>'BAR BB| Open rates'!AG10*0.87*0.9</f>
        <v>26073.9</v>
      </c>
      <c r="T11" s="57">
        <f>'BAR BB| Open rates'!AH10*0.87*0.9</f>
        <v>29205.9</v>
      </c>
      <c r="U11" s="57">
        <f>'BAR BB| Open rates'!AI10*0.87*0.9</f>
        <v>26073.9</v>
      </c>
      <c r="V11" s="57">
        <f>'BAR BB| Open rates'!AJ10*0.87*0.9</f>
        <v>27639.9</v>
      </c>
      <c r="W11" s="57">
        <f>'BAR BB| Open rates'!AK10*0.87*0.9</f>
        <v>27639.9</v>
      </c>
      <c r="X11" s="57">
        <f>'BAR BB| Open rates'!AL10*0.87*0.9</f>
        <v>24507.9</v>
      </c>
      <c r="Y11" s="57">
        <f>'BAR BB| Open rates'!AM10*0.87*0.9</f>
        <v>27639.9</v>
      </c>
      <c r="Z11" s="57">
        <f>'BAR BB| Open rates'!AN10*0.87*0.9</f>
        <v>24507.9</v>
      </c>
      <c r="AA11" s="57">
        <f>'BAR BB| Open rates'!AO10*0.87*0.9</f>
        <v>27639.9</v>
      </c>
      <c r="AB11" s="57">
        <f>'BAR BB| Open rates'!AP10*0.87*0.9</f>
        <v>24507.9</v>
      </c>
      <c r="AC11" s="57">
        <f>'BAR BB| Open rates'!AQ10*0.87*0.9</f>
        <v>19026.900000000001</v>
      </c>
      <c r="AD11" s="57">
        <f>'BAR BB| Open rates'!AR10*0.87*0.9</f>
        <v>20592.900000000001</v>
      </c>
      <c r="AE11" s="57">
        <f>'BAR BB| Open rates'!AS10*0.87*0.9</f>
        <v>19026.900000000001</v>
      </c>
      <c r="AF11" s="57">
        <f>'BAR BB| Open rates'!AT10*0.87*0.9</f>
        <v>20592.900000000001</v>
      </c>
      <c r="AG11" s="57">
        <f>'BAR BB| Open rates'!AU10*0.87*0.9</f>
        <v>19026.900000000001</v>
      </c>
      <c r="AH11" s="57">
        <f>'BAR BB| Open rates'!AV10*0.87*0.9</f>
        <v>20592.900000000001</v>
      </c>
      <c r="AI11" s="57">
        <f>'BAR BB| Open rates'!AW10*0.87*0.9</f>
        <v>19026.900000000001</v>
      </c>
      <c r="AJ11" s="57">
        <f>'BAR BB| Open rates'!AX10*0.87*0.9</f>
        <v>20592.900000000001</v>
      </c>
      <c r="AK11" s="57">
        <f>'BAR BB| Open rates'!AY10*0.87*0.9</f>
        <v>19026.900000000001</v>
      </c>
    </row>
    <row r="12" spans="1:37"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row>
    <row r="13" spans="1:37" s="36" customFormat="1" ht="12" customHeight="1" x14ac:dyDescent="0.2">
      <c r="A13" s="163">
        <v>1</v>
      </c>
      <c r="B13" s="57">
        <f>'BAR BB| Open rates'!P12*0.87*0.9</f>
        <v>20123.100000000002</v>
      </c>
      <c r="C13" s="57">
        <f>'BAR BB| Open rates'!Q12*0.87*0.9</f>
        <v>21689.100000000002</v>
      </c>
      <c r="D13" s="57">
        <f>'BAR BB| Open rates'!R12*0.87*0.9</f>
        <v>20123.100000000002</v>
      </c>
      <c r="E13" s="57">
        <f>'BAR BB| Open rates'!S12*0.87*0.9</f>
        <v>21689.100000000002</v>
      </c>
      <c r="F13" s="57">
        <f>'BAR BB| Open rates'!T12*0.87*0.9</f>
        <v>20123.100000000002</v>
      </c>
      <c r="G13" s="57">
        <f>'BAR BB| Open rates'!U12*0.87*0.9</f>
        <v>18400.5</v>
      </c>
      <c r="H13" s="57">
        <f>'BAR BB| Open rates'!V12*0.87*0.9</f>
        <v>37270.800000000003</v>
      </c>
      <c r="I13" s="57">
        <f>'BAR BB| Open rates'!W12*0.87*0.9</f>
        <v>42751.8</v>
      </c>
      <c r="J13" s="57">
        <f>'BAR BB| Open rates'!X12*0.87*0.9</f>
        <v>37270.800000000003</v>
      </c>
      <c r="K13" s="57">
        <f>'BAR BB| Open rates'!Y12*0.87*0.9</f>
        <v>18400.5</v>
      </c>
      <c r="L13" s="57">
        <f>'BAR BB| Open rates'!Z12*0.87*0.9</f>
        <v>18400.5</v>
      </c>
      <c r="M13" s="57">
        <f>'BAR BB| Open rates'!AA12*0.87*0.9</f>
        <v>27170.100000000002</v>
      </c>
      <c r="N13" s="57">
        <f>'BAR BB| Open rates'!AB12*0.87*0.9</f>
        <v>30302.100000000002</v>
      </c>
      <c r="O13" s="57">
        <f>'BAR BB| Open rates'!AC12*0.87*0.9</f>
        <v>27170.100000000002</v>
      </c>
      <c r="P13" s="57">
        <f>'BAR BB| Open rates'!AD12*0.87*0.9</f>
        <v>30302.100000000002</v>
      </c>
      <c r="Q13" s="57">
        <f>'BAR BB| Open rates'!AE12*0.87*0.9</f>
        <v>27170.100000000002</v>
      </c>
      <c r="R13" s="57">
        <f>'BAR BB| Open rates'!AF12*0.87*0.9</f>
        <v>30302.100000000002</v>
      </c>
      <c r="S13" s="57">
        <f>'BAR BB| Open rates'!AG12*0.87*0.9</f>
        <v>27170.100000000002</v>
      </c>
      <c r="T13" s="57">
        <f>'BAR BB| Open rates'!AH12*0.87*0.9</f>
        <v>30302.100000000002</v>
      </c>
      <c r="U13" s="57">
        <f>'BAR BB| Open rates'!AI12*0.87*0.9</f>
        <v>27170.100000000002</v>
      </c>
      <c r="V13" s="57">
        <f>'BAR BB| Open rates'!AJ12*0.87*0.9</f>
        <v>28736.100000000002</v>
      </c>
      <c r="W13" s="57">
        <f>'BAR BB| Open rates'!AK12*0.87*0.9</f>
        <v>28736.100000000002</v>
      </c>
      <c r="X13" s="57">
        <f>'BAR BB| Open rates'!AL12*0.87*0.9</f>
        <v>25604.100000000002</v>
      </c>
      <c r="Y13" s="57">
        <f>'BAR BB| Open rates'!AM12*0.87*0.9</f>
        <v>28736.100000000002</v>
      </c>
      <c r="Z13" s="57">
        <f>'BAR BB| Open rates'!AN12*0.87*0.9</f>
        <v>25604.100000000002</v>
      </c>
      <c r="AA13" s="57">
        <f>'BAR BB| Open rates'!AO12*0.87*0.9</f>
        <v>28736.100000000002</v>
      </c>
      <c r="AB13" s="57">
        <f>'BAR BB| Open rates'!AP12*0.87*0.9</f>
        <v>25604.100000000002</v>
      </c>
      <c r="AC13" s="57">
        <f>'BAR BB| Open rates'!AQ12*0.87*0.9</f>
        <v>20123.100000000002</v>
      </c>
      <c r="AD13" s="57">
        <f>'BAR BB| Open rates'!AR12*0.87*0.9</f>
        <v>21689.100000000002</v>
      </c>
      <c r="AE13" s="57">
        <f>'BAR BB| Open rates'!AS12*0.87*0.9</f>
        <v>20123.100000000002</v>
      </c>
      <c r="AF13" s="57">
        <f>'BAR BB| Open rates'!AT12*0.87*0.9</f>
        <v>21689.100000000002</v>
      </c>
      <c r="AG13" s="57">
        <f>'BAR BB| Open rates'!AU12*0.87*0.9</f>
        <v>20123.100000000002</v>
      </c>
      <c r="AH13" s="57">
        <f>'BAR BB| Open rates'!AV12*0.87*0.9</f>
        <v>21689.100000000002</v>
      </c>
      <c r="AI13" s="57">
        <f>'BAR BB| Open rates'!AW12*0.87*0.9</f>
        <v>20123.100000000002</v>
      </c>
      <c r="AJ13" s="57">
        <f>'BAR BB| Open rates'!AX12*0.87*0.9</f>
        <v>21689.100000000002</v>
      </c>
      <c r="AK13" s="57">
        <f>'BAR BB| Open rates'!AY12*0.87*0.9</f>
        <v>20123.100000000002</v>
      </c>
    </row>
    <row r="14" spans="1:37" s="36" customFormat="1" ht="12" customHeight="1" x14ac:dyDescent="0.2">
      <c r="A14" s="163">
        <v>2</v>
      </c>
      <c r="B14" s="57">
        <f>'BAR BB| Open rates'!P13*0.87*0.9</f>
        <v>22080.600000000002</v>
      </c>
      <c r="C14" s="57">
        <f>'BAR BB| Open rates'!Q13*0.87*0.9</f>
        <v>23646.600000000002</v>
      </c>
      <c r="D14" s="57">
        <f>'BAR BB| Open rates'!R13*0.87*0.9</f>
        <v>22080.600000000002</v>
      </c>
      <c r="E14" s="57">
        <f>'BAR BB| Open rates'!S13*0.87*0.9</f>
        <v>23646.600000000002</v>
      </c>
      <c r="F14" s="57">
        <f>'BAR BB| Open rates'!T13*0.87*0.9</f>
        <v>22080.600000000002</v>
      </c>
      <c r="G14" s="57">
        <f>'BAR BB| Open rates'!U13*0.87*0.9</f>
        <v>20358</v>
      </c>
      <c r="H14" s="57">
        <f>'BAR BB| Open rates'!V13*0.87*0.9</f>
        <v>39228.300000000003</v>
      </c>
      <c r="I14" s="57">
        <f>'BAR BB| Open rates'!W13*0.87*0.9</f>
        <v>44709.3</v>
      </c>
      <c r="J14" s="57">
        <f>'BAR BB| Open rates'!X13*0.87*0.9</f>
        <v>39228.300000000003</v>
      </c>
      <c r="K14" s="57">
        <f>'BAR BB| Open rates'!Y13*0.87*0.9</f>
        <v>20358</v>
      </c>
      <c r="L14" s="57">
        <f>'BAR BB| Open rates'!Z13*0.87*0.9</f>
        <v>20358</v>
      </c>
      <c r="M14" s="57">
        <f>'BAR BB| Open rates'!AA13*0.87*0.9</f>
        <v>29127.600000000002</v>
      </c>
      <c r="N14" s="57">
        <f>'BAR BB| Open rates'!AB13*0.87*0.9</f>
        <v>32259.600000000002</v>
      </c>
      <c r="O14" s="57">
        <f>'BAR BB| Open rates'!AC13*0.87*0.9</f>
        <v>29127.600000000002</v>
      </c>
      <c r="P14" s="57">
        <f>'BAR BB| Open rates'!AD13*0.87*0.9</f>
        <v>32259.600000000002</v>
      </c>
      <c r="Q14" s="57">
        <f>'BAR BB| Open rates'!AE13*0.87*0.9</f>
        <v>29127.600000000002</v>
      </c>
      <c r="R14" s="57">
        <f>'BAR BB| Open rates'!AF13*0.87*0.9</f>
        <v>32259.600000000002</v>
      </c>
      <c r="S14" s="57">
        <f>'BAR BB| Open rates'!AG13*0.87*0.9</f>
        <v>29127.600000000002</v>
      </c>
      <c r="T14" s="57">
        <f>'BAR BB| Open rates'!AH13*0.87*0.9</f>
        <v>32259.600000000002</v>
      </c>
      <c r="U14" s="57">
        <f>'BAR BB| Open rates'!AI13*0.87*0.9</f>
        <v>29127.600000000002</v>
      </c>
      <c r="V14" s="57">
        <f>'BAR BB| Open rates'!AJ13*0.87*0.9</f>
        <v>30693.600000000002</v>
      </c>
      <c r="W14" s="57">
        <f>'BAR BB| Open rates'!AK13*0.87*0.9</f>
        <v>30693.600000000002</v>
      </c>
      <c r="X14" s="57">
        <f>'BAR BB| Open rates'!AL13*0.87*0.9</f>
        <v>27561.600000000002</v>
      </c>
      <c r="Y14" s="57">
        <f>'BAR BB| Open rates'!AM13*0.87*0.9</f>
        <v>30693.600000000002</v>
      </c>
      <c r="Z14" s="57">
        <f>'BAR BB| Open rates'!AN13*0.87*0.9</f>
        <v>27561.600000000002</v>
      </c>
      <c r="AA14" s="57">
        <f>'BAR BB| Open rates'!AO13*0.87*0.9</f>
        <v>30693.600000000002</v>
      </c>
      <c r="AB14" s="57">
        <f>'BAR BB| Open rates'!AP13*0.87*0.9</f>
        <v>27561.600000000002</v>
      </c>
      <c r="AC14" s="57">
        <f>'BAR BB| Open rates'!AQ13*0.87*0.9</f>
        <v>22080.600000000002</v>
      </c>
      <c r="AD14" s="57">
        <f>'BAR BB| Open rates'!AR13*0.87*0.9</f>
        <v>23646.600000000002</v>
      </c>
      <c r="AE14" s="57">
        <f>'BAR BB| Open rates'!AS13*0.87*0.9</f>
        <v>22080.600000000002</v>
      </c>
      <c r="AF14" s="57">
        <f>'BAR BB| Open rates'!AT13*0.87*0.9</f>
        <v>23646.600000000002</v>
      </c>
      <c r="AG14" s="57">
        <f>'BAR BB| Open rates'!AU13*0.87*0.9</f>
        <v>22080.600000000002</v>
      </c>
      <c r="AH14" s="57">
        <f>'BAR BB| Open rates'!AV13*0.87*0.9</f>
        <v>23646.600000000002</v>
      </c>
      <c r="AI14" s="57">
        <f>'BAR BB| Open rates'!AW13*0.87*0.9</f>
        <v>22080.600000000002</v>
      </c>
      <c r="AJ14" s="57">
        <f>'BAR BB| Open rates'!AX13*0.87*0.9</f>
        <v>23646.600000000002</v>
      </c>
      <c r="AK14" s="57">
        <f>'BAR BB| Open rates'!AY13*0.87*0.9</f>
        <v>22080.600000000002</v>
      </c>
    </row>
    <row r="15" spans="1:37" s="36" customFormat="1" ht="12" customHeight="1" x14ac:dyDescent="0.2">
      <c r="A15" s="193"/>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row>
    <row r="16" spans="1:37" s="36" customFormat="1" ht="12" customHeight="1" x14ac:dyDescent="0.2">
      <c r="A16" s="295" t="s">
        <v>172</v>
      </c>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row>
    <row r="17" spans="1:37" s="36" customFormat="1" ht="12" customHeight="1" x14ac:dyDescent="0.2">
      <c r="A17" s="295"/>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row>
    <row r="18" spans="1:37" ht="13.5" thickBot="1" x14ac:dyDescent="0.25"/>
    <row r="19" spans="1:37" ht="147.75" customHeight="1" thickBot="1" x14ac:dyDescent="0.25">
      <c r="A19" s="244" t="s">
        <v>368</v>
      </c>
    </row>
    <row r="20" spans="1:37" ht="12" customHeight="1" x14ac:dyDescent="0.2"/>
    <row r="21" spans="1:37" x14ac:dyDescent="0.2">
      <c r="A21" s="97" t="s">
        <v>83</v>
      </c>
    </row>
    <row r="22" spans="1:37" ht="34.5" customHeight="1" x14ac:dyDescent="0.2">
      <c r="A22" s="138" t="s">
        <v>369</v>
      </c>
    </row>
    <row r="23" spans="1:37" ht="24" x14ac:dyDescent="0.2">
      <c r="A23" s="138" t="s">
        <v>370</v>
      </c>
    </row>
    <row r="24" spans="1:37" x14ac:dyDescent="0.2">
      <c r="A24" s="6"/>
    </row>
    <row r="25" spans="1:37" x14ac:dyDescent="0.2">
      <c r="A25" s="94" t="s">
        <v>74</v>
      </c>
    </row>
    <row r="26" spans="1:37" ht="12.75" customHeight="1" x14ac:dyDescent="0.2">
      <c r="A26" s="178" t="s">
        <v>75</v>
      </c>
    </row>
    <row r="27" spans="1:37" x14ac:dyDescent="0.2">
      <c r="A27" s="175" t="s">
        <v>76</v>
      </c>
    </row>
    <row r="28" spans="1:37" ht="24" x14ac:dyDescent="0.2">
      <c r="A28" s="175" t="s">
        <v>89</v>
      </c>
    </row>
    <row r="29" spans="1:37" x14ac:dyDescent="0.2">
      <c r="A29" s="175" t="s">
        <v>78</v>
      </c>
    </row>
    <row r="30" spans="1:37" ht="24" x14ac:dyDescent="0.2">
      <c r="A30" s="175" t="s">
        <v>79</v>
      </c>
    </row>
    <row r="31" spans="1:37" ht="24" x14ac:dyDescent="0.2">
      <c r="A31" s="175" t="s">
        <v>187</v>
      </c>
    </row>
    <row r="32" spans="1:37" x14ac:dyDescent="0.2">
      <c r="A32" s="175" t="s">
        <v>105</v>
      </c>
    </row>
    <row r="33" spans="1:1" x14ac:dyDescent="0.2">
      <c r="A33" s="223" t="s">
        <v>309</v>
      </c>
    </row>
    <row r="34" spans="1:1" ht="24" x14ac:dyDescent="0.2">
      <c r="A34" s="175" t="s">
        <v>202</v>
      </c>
    </row>
    <row r="35" spans="1:1" ht="36" x14ac:dyDescent="0.2">
      <c r="A35" s="223" t="s">
        <v>397</v>
      </c>
    </row>
    <row r="36" spans="1:1" x14ac:dyDescent="0.2">
      <c r="A36" s="312" t="s">
        <v>101</v>
      </c>
    </row>
    <row r="37" spans="1:1" x14ac:dyDescent="0.2">
      <c r="A37" s="313"/>
    </row>
    <row r="38" spans="1:1" x14ac:dyDescent="0.2">
      <c r="A38" s="314"/>
    </row>
    <row r="39" spans="1:1" x14ac:dyDescent="0.2">
      <c r="A39" s="223"/>
    </row>
    <row r="40" spans="1:1" ht="25.5" customHeight="1" x14ac:dyDescent="0.2">
      <c r="A40" s="206" t="s">
        <v>203</v>
      </c>
    </row>
    <row r="41" spans="1:1" x14ac:dyDescent="0.2">
      <c r="A41" s="245" t="s">
        <v>371</v>
      </c>
    </row>
    <row r="42" spans="1:1" x14ac:dyDescent="0.2">
      <c r="A42" s="223"/>
    </row>
    <row r="43" spans="1:1" x14ac:dyDescent="0.2">
      <c r="A43" s="174" t="s">
        <v>81</v>
      </c>
    </row>
    <row r="44" spans="1:1" ht="36" x14ac:dyDescent="0.2">
      <c r="A44" s="176" t="s">
        <v>102</v>
      </c>
    </row>
    <row r="45" spans="1:1" ht="36" x14ac:dyDescent="0.2">
      <c r="A45" s="176" t="s">
        <v>104</v>
      </c>
    </row>
    <row r="46" spans="1:1" x14ac:dyDescent="0.2">
      <c r="A46" s="223"/>
    </row>
    <row r="47" spans="1:1" ht="26.25" x14ac:dyDescent="0.2">
      <c r="A47" s="174" t="s">
        <v>310</v>
      </c>
    </row>
    <row r="48" spans="1:1" x14ac:dyDescent="0.2">
      <c r="A48" s="207" t="s">
        <v>379</v>
      </c>
    </row>
    <row r="49" spans="1:1" x14ac:dyDescent="0.2">
      <c r="A49" s="225" t="s">
        <v>204</v>
      </c>
    </row>
    <row r="50" spans="1:1" x14ac:dyDescent="0.2">
      <c r="A50" s="225"/>
    </row>
    <row r="51" spans="1:1" x14ac:dyDescent="0.2">
      <c r="A51" s="224" t="s">
        <v>312</v>
      </c>
    </row>
    <row r="52" spans="1:1" x14ac:dyDescent="0.2">
      <c r="A52" s="225" t="s">
        <v>313</v>
      </c>
    </row>
    <row r="53" spans="1:1" x14ac:dyDescent="0.2">
      <c r="A53" s="15"/>
    </row>
    <row r="54" spans="1:1" x14ac:dyDescent="0.2">
      <c r="A54" s="224" t="s">
        <v>372</v>
      </c>
    </row>
    <row r="55" spans="1:1" x14ac:dyDescent="0.2">
      <c r="A55" s="226" t="s">
        <v>316</v>
      </c>
    </row>
    <row r="56" spans="1:1" x14ac:dyDescent="0.2">
      <c r="A56" s="15"/>
    </row>
    <row r="57" spans="1:1" ht="37.5" customHeight="1" x14ac:dyDescent="0.2">
      <c r="A57" s="267" t="s">
        <v>373</v>
      </c>
    </row>
    <row r="58" spans="1:1" x14ac:dyDescent="0.2">
      <c r="A58" s="225" t="s">
        <v>316</v>
      </c>
    </row>
    <row r="59" spans="1:1" x14ac:dyDescent="0.2">
      <c r="A59" s="227"/>
    </row>
    <row r="60" spans="1:1" ht="13.5" thickBot="1" x14ac:dyDescent="0.25">
      <c r="A60" s="228"/>
    </row>
    <row r="61" spans="1:1" ht="72" x14ac:dyDescent="0.2">
      <c r="A61" s="232" t="s">
        <v>374</v>
      </c>
    </row>
    <row r="62" spans="1:1" ht="13.5" thickBot="1" x14ac:dyDescent="0.25">
      <c r="A62" s="233" t="s">
        <v>141</v>
      </c>
    </row>
    <row r="64" spans="1:1" ht="24" x14ac:dyDescent="0.2">
      <c r="A64" s="177" t="s">
        <v>318</v>
      </c>
    </row>
    <row r="65" spans="1:1" x14ac:dyDescent="0.2">
      <c r="A65" s="207" t="s">
        <v>375</v>
      </c>
    </row>
    <row r="66" spans="1:1" x14ac:dyDescent="0.2">
      <c r="A66" s="205" t="s">
        <v>205</v>
      </c>
    </row>
    <row r="67" spans="1:1" x14ac:dyDescent="0.2">
      <c r="A67" s="176"/>
    </row>
    <row r="68" spans="1:1" x14ac:dyDescent="0.2">
      <c r="A68" s="207" t="s">
        <v>248</v>
      </c>
    </row>
    <row r="69" spans="1:1" x14ac:dyDescent="0.2">
      <c r="A69" s="205" t="s">
        <v>319</v>
      </c>
    </row>
    <row r="70" spans="1:1" s="31" customFormat="1" x14ac:dyDescent="0.2">
      <c r="A70" s="176"/>
    </row>
    <row r="71" spans="1:1" s="31" customFormat="1" x14ac:dyDescent="0.2">
      <c r="A71" s="207" t="s">
        <v>376</v>
      </c>
    </row>
    <row r="72" spans="1:1" s="31" customFormat="1" x14ac:dyDescent="0.2">
      <c r="A72" s="205" t="s">
        <v>377</v>
      </c>
    </row>
    <row r="73" spans="1:1" s="31" customFormat="1" x14ac:dyDescent="0.2">
      <c r="A73" s="176"/>
    </row>
    <row r="74" spans="1:1" s="31" customFormat="1" ht="36" x14ac:dyDescent="0.2">
      <c r="A74" s="267" t="s">
        <v>378</v>
      </c>
    </row>
    <row r="75" spans="1:1" s="31" customFormat="1" x14ac:dyDescent="0.2">
      <c r="A75" s="205" t="s">
        <v>377</v>
      </c>
    </row>
    <row r="76" spans="1:1" s="31" customFormat="1" ht="15.75" customHeight="1" thickBot="1" x14ac:dyDescent="0.25">
      <c r="A76" s="230"/>
    </row>
    <row r="77" spans="1:1" s="31" customFormat="1" ht="54.75" customHeight="1" x14ac:dyDescent="0.2">
      <c r="A77" s="234" t="s">
        <v>380</v>
      </c>
    </row>
    <row r="78" spans="1:1" s="154" customFormat="1" ht="17.25" customHeight="1" thickBot="1" x14ac:dyDescent="0.25">
      <c r="A78" s="235" t="s">
        <v>329</v>
      </c>
    </row>
    <row r="79" spans="1:1" s="31" customFormat="1" x14ac:dyDescent="0.2">
      <c r="A79" s="230"/>
    </row>
    <row r="80" spans="1:1" s="31" customFormat="1" x14ac:dyDescent="0.2">
      <c r="A80" s="230"/>
    </row>
    <row r="81" spans="1:1" s="31" customFormat="1" x14ac:dyDescent="0.2">
      <c r="A81" s="230"/>
    </row>
    <row r="82" spans="1:1" s="31" customFormat="1" x14ac:dyDescent="0.2">
      <c r="A82" s="230"/>
    </row>
    <row r="83" spans="1:1" s="31" customFormat="1" x14ac:dyDescent="0.2">
      <c r="A83" s="230"/>
    </row>
    <row r="84" spans="1:1" s="31" customFormat="1" x14ac:dyDescent="0.2">
      <c r="A84" s="230"/>
    </row>
    <row r="85" spans="1:1" s="31" customFormat="1" x14ac:dyDescent="0.2">
      <c r="A85" s="230"/>
    </row>
    <row r="86" spans="1:1" s="154" customFormat="1" x14ac:dyDescent="0.2">
      <c r="A86" s="231"/>
    </row>
    <row r="87" spans="1:1" s="154" customFormat="1" x14ac:dyDescent="0.2">
      <c r="A87" s="231"/>
    </row>
    <row r="88" spans="1:1" s="154" customFormat="1" ht="12.75" customHeight="1" x14ac:dyDescent="0.2">
      <c r="A88" s="231"/>
    </row>
    <row r="89" spans="1:1" s="154" customFormat="1" x14ac:dyDescent="0.2">
      <c r="A89" s="231"/>
    </row>
    <row r="90" spans="1:1" s="154" customFormat="1" x14ac:dyDescent="0.2">
      <c r="A90" s="231"/>
    </row>
    <row r="91" spans="1:1" s="154" customFormat="1" ht="13.5" customHeight="1" x14ac:dyDescent="0.2">
      <c r="A91" s="231"/>
    </row>
    <row r="92" spans="1:1" s="154" customFormat="1" x14ac:dyDescent="0.2">
      <c r="A92" s="231"/>
    </row>
    <row r="93" spans="1:1" s="154" customFormat="1" x14ac:dyDescent="0.2">
      <c r="A93" s="231"/>
    </row>
    <row r="94" spans="1:1" s="154" customFormat="1" ht="12.75" customHeight="1" x14ac:dyDescent="0.2">
      <c r="A94" s="231"/>
    </row>
    <row r="95" spans="1:1" s="154" customFormat="1" x14ac:dyDescent="0.2">
      <c r="A95" s="231"/>
    </row>
    <row r="96" spans="1:1" s="154" customFormat="1" x14ac:dyDescent="0.2">
      <c r="A96" s="231"/>
    </row>
    <row r="97" spans="1:1" s="154" customFormat="1" x14ac:dyDescent="0.2">
      <c r="A97" s="231"/>
    </row>
    <row r="98" spans="1:1" s="154" customFormat="1" ht="23.25" customHeight="1" x14ac:dyDescent="0.2">
      <c r="A98" s="231"/>
    </row>
    <row r="99" spans="1:1" s="154" customFormat="1" x14ac:dyDescent="0.2"/>
    <row r="100" spans="1:1" s="154" customFormat="1" x14ac:dyDescent="0.2"/>
    <row r="101" spans="1:1" s="154" customFormat="1" x14ac:dyDescent="0.2"/>
    <row r="102" spans="1:1" s="154" customFormat="1" x14ac:dyDescent="0.2"/>
    <row r="103" spans="1:1" s="154" customFormat="1" x14ac:dyDescent="0.2"/>
    <row r="104" spans="1:1" s="31" customFormat="1" x14ac:dyDescent="0.2"/>
    <row r="105" spans="1:1" s="154" customFormat="1" x14ac:dyDescent="0.2"/>
    <row r="106" spans="1:1" s="154" customFormat="1" x14ac:dyDescent="0.2"/>
    <row r="107" spans="1:1" s="154" customFormat="1" x14ac:dyDescent="0.2"/>
    <row r="108" spans="1:1" s="154" customFormat="1" ht="30" customHeight="1" x14ac:dyDescent="0.2"/>
    <row r="109" spans="1:1" s="154" customFormat="1" x14ac:dyDescent="0.2"/>
    <row r="110" spans="1:1" s="154" customFormat="1" x14ac:dyDescent="0.2"/>
    <row r="111" spans="1:1" s="154" customFormat="1" x14ac:dyDescent="0.2"/>
    <row r="112" spans="1:1" s="154" customFormat="1" x14ac:dyDescent="0.2"/>
    <row r="113" spans="1:1" s="154" customFormat="1" x14ac:dyDescent="0.2"/>
    <row r="114" spans="1:1" s="154" customFormat="1" x14ac:dyDescent="0.2"/>
    <row r="115" spans="1:1" s="154" customFormat="1" x14ac:dyDescent="0.2"/>
    <row r="116" spans="1:1" s="154" customFormat="1" x14ac:dyDescent="0.2"/>
    <row r="117" spans="1:1" s="154" customFormat="1" x14ac:dyDescent="0.2"/>
    <row r="118" spans="1:1" s="154" customFormat="1" x14ac:dyDescent="0.2"/>
    <row r="119" spans="1:1" s="31" customFormat="1" x14ac:dyDescent="0.2"/>
    <row r="120" spans="1:1" s="31" customFormat="1" x14ac:dyDescent="0.2"/>
    <row r="121" spans="1:1" s="31" customFormat="1" x14ac:dyDescent="0.2"/>
    <row r="122" spans="1:1" s="31" customFormat="1" x14ac:dyDescent="0.2">
      <c r="A122" s="137"/>
    </row>
    <row r="123" spans="1:1" s="31" customFormat="1" x14ac:dyDescent="0.2">
      <c r="A123" s="137"/>
    </row>
    <row r="124" spans="1:1" s="31" customFormat="1" x14ac:dyDescent="0.2">
      <c r="A124" s="137"/>
    </row>
    <row r="125" spans="1:1" s="31" customFormat="1" x14ac:dyDescent="0.2">
      <c r="A125" s="137"/>
    </row>
    <row r="126" spans="1:1" s="31" customFormat="1" x14ac:dyDescent="0.2">
      <c r="A126" s="137"/>
    </row>
    <row r="127" spans="1:1" s="31" customFormat="1" x14ac:dyDescent="0.2">
      <c r="A127" s="137"/>
    </row>
    <row r="128" spans="1:1" s="31" customFormat="1" x14ac:dyDescent="0.2">
      <c r="A128" s="137"/>
    </row>
    <row r="129" spans="1:1" s="31" customFormat="1" x14ac:dyDescent="0.2">
      <c r="A129" s="137"/>
    </row>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46" spans="1:1" s="31" customFormat="1" x14ac:dyDescent="0.2">
      <c r="A146" s="137"/>
    </row>
    <row r="147" spans="1:1" s="31" customFormat="1" x14ac:dyDescent="0.2">
      <c r="A147" s="137"/>
    </row>
    <row r="148" spans="1:1" s="31" customFormat="1" x14ac:dyDescent="0.2">
      <c r="A148" s="137"/>
    </row>
    <row r="149" spans="1:1" s="31" customFormat="1" x14ac:dyDescent="0.2">
      <c r="A149"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sheetData>
  <mergeCells count="2">
    <mergeCell ref="A36:A38"/>
    <mergeCell ref="A16:A17"/>
  </mergeCells>
  <pageMargins left="0.75" right="0.75" top="1" bottom="1" header="0.5" footer="0.5"/>
  <pageSetup paperSize="9" orientation="portrait" horizontalDpi="4294967295" verticalDpi="4294967295"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93"/>
  <sheetViews>
    <sheetView showGridLines="0" zoomScaleNormal="100" workbookViewId="0">
      <pane xSplit="1" ySplit="1" topLeftCell="B2" activePane="bottomRight" state="frozen"/>
      <selection pane="topRight" activeCell="B1" sqref="B1"/>
      <selection pane="bottomLeft" activeCell="A3" sqref="A3"/>
      <selection pane="bottomRight" activeCell="AJ12" sqref="AJ12"/>
    </sheetView>
  </sheetViews>
  <sheetFormatPr defaultColWidth="9.140625" defaultRowHeight="12.75" x14ac:dyDescent="0.2"/>
  <cols>
    <col min="1" max="1" width="57.28515625" style="32" customWidth="1"/>
    <col min="2" max="4" width="10.140625" style="32" customWidth="1"/>
    <col min="5" max="26" width="10.7109375" style="32" customWidth="1"/>
    <col min="27" max="27" width="9.7109375" style="32" customWidth="1"/>
    <col min="28" max="28" width="10" style="32" customWidth="1"/>
    <col min="29" max="37" width="9.85546875" style="32" customWidth="1"/>
    <col min="38" max="16384" width="9.140625" style="32"/>
  </cols>
  <sheetData>
    <row r="1" spans="1:37" x14ac:dyDescent="0.2">
      <c r="A1" s="63" t="s">
        <v>61</v>
      </c>
    </row>
    <row r="2" spans="1:37" x14ac:dyDescent="0.2">
      <c r="A2" s="222" t="s">
        <v>305</v>
      </c>
    </row>
    <row r="3" spans="1:37" x14ac:dyDescent="0.2">
      <c r="A3" s="222" t="s">
        <v>326</v>
      </c>
    </row>
    <row r="4" spans="1:37" s="33" customFormat="1" ht="26.25" customHeight="1" x14ac:dyDescent="0.2">
      <c r="A4" s="88" t="s">
        <v>62</v>
      </c>
      <c r="B4" s="115">
        <f>'BAR BB| Open rates'!P3</f>
        <v>45809</v>
      </c>
      <c r="C4" s="115">
        <f>'BAR BB| Open rates'!Q3</f>
        <v>45810</v>
      </c>
      <c r="D4" s="115">
        <f>'BAR BB| Open rates'!R3</f>
        <v>45816</v>
      </c>
      <c r="E4" s="115">
        <f>'BAR BB| Open rates'!S3</f>
        <v>45821</v>
      </c>
      <c r="F4" s="115">
        <f>'BAR BB| Open rates'!T3</f>
        <v>45823</v>
      </c>
      <c r="G4" s="115">
        <f>'BAR BB| Open rates'!U3</f>
        <v>45828</v>
      </c>
      <c r="H4" s="115">
        <f>'BAR BB| Open rates'!V3</f>
        <v>45831</v>
      </c>
      <c r="I4" s="115">
        <f>'BAR BB| Open rates'!W3</f>
        <v>45832</v>
      </c>
      <c r="J4" s="115">
        <f>'BAR BB| Open rates'!X3</f>
        <v>45835</v>
      </c>
      <c r="K4" s="115">
        <f>'BAR BB| Open rates'!Y3</f>
        <v>45836</v>
      </c>
      <c r="L4" s="115">
        <f>'BAR BB| Open rates'!Z3</f>
        <v>45837</v>
      </c>
      <c r="M4" s="115">
        <f>'BAR BB| Open rates'!AA3</f>
        <v>45839</v>
      </c>
      <c r="N4" s="115">
        <f>'BAR BB| Open rates'!AB3</f>
        <v>45842</v>
      </c>
      <c r="O4" s="115">
        <f>'BAR BB| Open rates'!AC3</f>
        <v>45844</v>
      </c>
      <c r="P4" s="115">
        <f>'BAR BB| Open rates'!AD3</f>
        <v>45849</v>
      </c>
      <c r="Q4" s="115">
        <f>'BAR BB| Open rates'!AE3</f>
        <v>45851</v>
      </c>
      <c r="R4" s="115">
        <f>'BAR BB| Open rates'!AF3</f>
        <v>45856</v>
      </c>
      <c r="S4" s="115">
        <f>'BAR BB| Open rates'!AG3</f>
        <v>45858</v>
      </c>
      <c r="T4" s="115">
        <f>'BAR BB| Open rates'!AH3</f>
        <v>45863</v>
      </c>
      <c r="U4" s="115">
        <f>'BAR BB| Open rates'!AI3</f>
        <v>45865</v>
      </c>
      <c r="V4" s="115">
        <f>'BAR BB| Open rates'!AJ3</f>
        <v>45870</v>
      </c>
      <c r="W4" s="115">
        <f>'BAR BB| Open rates'!AK3</f>
        <v>45873</v>
      </c>
      <c r="X4" s="115">
        <f>'BAR BB| Open rates'!AL3</f>
        <v>45879</v>
      </c>
      <c r="Y4" s="115">
        <f>'BAR BB| Open rates'!AM3</f>
        <v>45884</v>
      </c>
      <c r="Z4" s="115">
        <f>'BAR BB| Open rates'!AN3</f>
        <v>45886</v>
      </c>
      <c r="AA4" s="115">
        <f>'BAR BB| Open rates'!AO3</f>
        <v>45891</v>
      </c>
      <c r="AB4" s="115">
        <f>'BAR BB| Open rates'!AP3</f>
        <v>45893</v>
      </c>
      <c r="AC4" s="115">
        <f>'BAR BB| Open rates'!AQ3</f>
        <v>45901</v>
      </c>
      <c r="AD4" s="115">
        <f>'BAR BB| Open rates'!AR3</f>
        <v>45905</v>
      </c>
      <c r="AE4" s="115">
        <f>'BAR BB| Open rates'!AS3</f>
        <v>45907</v>
      </c>
      <c r="AF4" s="115">
        <f>'BAR BB| Open rates'!AT3</f>
        <v>45912</v>
      </c>
      <c r="AG4" s="115">
        <f>'BAR BB| Open rates'!AU3</f>
        <v>45914</v>
      </c>
      <c r="AH4" s="115">
        <f>'BAR BB| Open rates'!AV3</f>
        <v>45919</v>
      </c>
      <c r="AI4" s="115">
        <f>'BAR BB| Open rates'!AW3</f>
        <v>45921</v>
      </c>
      <c r="AJ4" s="115">
        <f>'BAR BB| Open rates'!AX3</f>
        <v>45926</v>
      </c>
      <c r="AK4" s="115">
        <f>'BAR BB| Open rates'!AY3</f>
        <v>45928</v>
      </c>
    </row>
    <row r="5" spans="1:37" s="33" customFormat="1" ht="26.25" customHeight="1" x14ac:dyDescent="0.2">
      <c r="A5" s="104"/>
      <c r="B5" s="115">
        <f>'BAR BB| Open rates'!P4</f>
        <v>45809</v>
      </c>
      <c r="C5" s="115">
        <f>'BAR BB| Open rates'!Q4</f>
        <v>45815</v>
      </c>
      <c r="D5" s="115">
        <f>'BAR BB| Open rates'!R4</f>
        <v>45820</v>
      </c>
      <c r="E5" s="115">
        <f>'BAR BB| Open rates'!S4</f>
        <v>45822</v>
      </c>
      <c r="F5" s="115">
        <f>'BAR BB| Open rates'!T4</f>
        <v>45827</v>
      </c>
      <c r="G5" s="115">
        <f>'BAR BB| Open rates'!U4</f>
        <v>45830</v>
      </c>
      <c r="H5" s="115">
        <f>'BAR BB| Open rates'!V4</f>
        <v>45831</v>
      </c>
      <c r="I5" s="115">
        <f>'BAR BB| Open rates'!W4</f>
        <v>45834</v>
      </c>
      <c r="J5" s="115">
        <f>'BAR BB| Open rates'!X4</f>
        <v>45835</v>
      </c>
      <c r="K5" s="115">
        <f>'BAR BB| Open rates'!Y4</f>
        <v>45836</v>
      </c>
      <c r="L5" s="115">
        <f>'BAR BB| Open rates'!Z4</f>
        <v>45838</v>
      </c>
      <c r="M5" s="115">
        <f>'BAR BB| Open rates'!AA4</f>
        <v>45841</v>
      </c>
      <c r="N5" s="115">
        <f>'BAR BB| Open rates'!AB4</f>
        <v>45843</v>
      </c>
      <c r="O5" s="115">
        <f>'BAR BB| Open rates'!AC4</f>
        <v>45848</v>
      </c>
      <c r="P5" s="115">
        <f>'BAR BB| Open rates'!AD4</f>
        <v>45850</v>
      </c>
      <c r="Q5" s="115">
        <f>'BAR BB| Open rates'!AE4</f>
        <v>45855</v>
      </c>
      <c r="R5" s="115">
        <f>'BAR BB| Open rates'!AF4</f>
        <v>45857</v>
      </c>
      <c r="S5" s="115">
        <f>'BAR BB| Open rates'!AG4</f>
        <v>45862</v>
      </c>
      <c r="T5" s="115">
        <f>'BAR BB| Open rates'!AH4</f>
        <v>45864</v>
      </c>
      <c r="U5" s="115">
        <f>'BAR BB| Open rates'!AI4</f>
        <v>45869</v>
      </c>
      <c r="V5" s="115">
        <f>'BAR BB| Open rates'!AJ4</f>
        <v>45872</v>
      </c>
      <c r="W5" s="115">
        <f>'BAR BB| Open rates'!AK4</f>
        <v>45878</v>
      </c>
      <c r="X5" s="115">
        <f>'BAR BB| Open rates'!AL4</f>
        <v>45883</v>
      </c>
      <c r="Y5" s="115">
        <f>'BAR BB| Open rates'!AM4</f>
        <v>45885</v>
      </c>
      <c r="Z5" s="115">
        <f>'BAR BB| Open rates'!AN4</f>
        <v>45890</v>
      </c>
      <c r="AA5" s="115">
        <f>'BAR BB| Open rates'!AO4</f>
        <v>45892</v>
      </c>
      <c r="AB5" s="115">
        <f>'BAR BB| Open rates'!AP4</f>
        <v>45900</v>
      </c>
      <c r="AC5" s="115">
        <f>'BAR BB| Open rates'!AQ4</f>
        <v>45904</v>
      </c>
      <c r="AD5" s="115">
        <f>'BAR BB| Open rates'!AR4</f>
        <v>45906</v>
      </c>
      <c r="AE5" s="115">
        <f>'BAR BB| Open rates'!AS4</f>
        <v>45911</v>
      </c>
      <c r="AF5" s="115">
        <f>'BAR BB| Open rates'!AT4</f>
        <v>45913</v>
      </c>
      <c r="AG5" s="115">
        <f>'BAR BB| Open rates'!AU4</f>
        <v>45918</v>
      </c>
      <c r="AH5" s="115">
        <f>'BAR BB| Open rates'!AV4</f>
        <v>45920</v>
      </c>
      <c r="AI5" s="115">
        <f>'BAR BB| Open rates'!AW4</f>
        <v>45925</v>
      </c>
      <c r="AJ5" s="115">
        <f>'BAR BB| Open rates'!AX4</f>
        <v>45927</v>
      </c>
      <c r="AK5" s="115">
        <f>'BAR BB| Open rates'!AY4</f>
        <v>45930</v>
      </c>
    </row>
    <row r="6" spans="1:37" s="36" customFormat="1" ht="12" customHeight="1" x14ac:dyDescent="0.2">
      <c r="A6" s="163" t="s">
        <v>63</v>
      </c>
    </row>
    <row r="7" spans="1:37" s="36" customFormat="1" ht="12" customHeight="1" x14ac:dyDescent="0.2">
      <c r="A7" s="163">
        <v>1</v>
      </c>
      <c r="B7" s="57">
        <f>'BAR BB| Open rates'!P6*0.87*0.9+25</f>
        <v>14745.4</v>
      </c>
      <c r="C7" s="57">
        <f>'BAR BB| Open rates'!Q6*0.87*0.9+25</f>
        <v>16311.4</v>
      </c>
      <c r="D7" s="57">
        <f>'BAR BB| Open rates'!R6*0.87*0.9+25</f>
        <v>14745.4</v>
      </c>
      <c r="E7" s="57">
        <f>'BAR BB| Open rates'!S6*0.87*0.9+25</f>
        <v>16311.4</v>
      </c>
      <c r="F7" s="57">
        <f>'BAR BB| Open rates'!T6*0.87*0.9+25</f>
        <v>14745.4</v>
      </c>
      <c r="G7" s="57">
        <f>'BAR BB| Open rates'!U6*0.87*0.9+25</f>
        <v>13022.800000000001</v>
      </c>
      <c r="H7" s="57">
        <f>'BAR BB| Open rates'!V6*0.87*0.9+25</f>
        <v>31893.100000000002</v>
      </c>
      <c r="I7" s="57">
        <f>'BAR BB| Open rates'!W6*0.87*0.9+25</f>
        <v>37374.1</v>
      </c>
      <c r="J7" s="57">
        <f>'BAR BB| Open rates'!X6*0.87*0.9+25</f>
        <v>31893.100000000002</v>
      </c>
      <c r="K7" s="57">
        <f>'BAR BB| Open rates'!Y6*0.87*0.9+25</f>
        <v>13022.800000000001</v>
      </c>
      <c r="L7" s="57">
        <f>'BAR BB| Open rates'!Z6*0.87*0.9+25</f>
        <v>13022.800000000001</v>
      </c>
      <c r="M7" s="57">
        <f>'BAR BB| Open rates'!AA6*0.87*0.9+25</f>
        <v>21792.400000000001</v>
      </c>
      <c r="N7" s="57">
        <f>'BAR BB| Open rates'!AB6*0.87*0.9+25</f>
        <v>24924.400000000001</v>
      </c>
      <c r="O7" s="57">
        <f>'BAR BB| Open rates'!AC6*0.87*0.9+25</f>
        <v>21792.400000000001</v>
      </c>
      <c r="P7" s="57">
        <f>'BAR BB| Open rates'!AD6*0.87*0.9+25</f>
        <v>24924.400000000001</v>
      </c>
      <c r="Q7" s="57">
        <f>'BAR BB| Open rates'!AE6*0.87*0.9+25</f>
        <v>21792.400000000001</v>
      </c>
      <c r="R7" s="57">
        <f>'BAR BB| Open rates'!AF6*0.87*0.9+25</f>
        <v>24924.400000000001</v>
      </c>
      <c r="S7" s="57">
        <f>'BAR BB| Open rates'!AG6*0.87*0.9+25</f>
        <v>21792.400000000001</v>
      </c>
      <c r="T7" s="57">
        <f>'BAR BB| Open rates'!AH6*0.87*0.9+25</f>
        <v>24924.400000000001</v>
      </c>
      <c r="U7" s="57">
        <f>'BAR BB| Open rates'!AI6*0.87*0.9+25</f>
        <v>21792.400000000001</v>
      </c>
      <c r="V7" s="57">
        <f>'BAR BB| Open rates'!AJ6*0.87*0.9+25</f>
        <v>23358.400000000001</v>
      </c>
      <c r="W7" s="57">
        <f>'BAR BB| Open rates'!AK6*0.87*0.9+25</f>
        <v>23358.400000000001</v>
      </c>
      <c r="X7" s="57">
        <f>'BAR BB| Open rates'!AL6*0.87*0.9+25</f>
        <v>20226.400000000001</v>
      </c>
      <c r="Y7" s="57">
        <f>'BAR BB| Open rates'!AM6*0.87*0.9+25</f>
        <v>23358.400000000001</v>
      </c>
      <c r="Z7" s="57">
        <f>'BAR BB| Open rates'!AN6*0.87*0.9+25</f>
        <v>20226.400000000001</v>
      </c>
      <c r="AA7" s="57">
        <f>'BAR BB| Open rates'!AO6*0.87*0.9+25</f>
        <v>23358.400000000001</v>
      </c>
      <c r="AB7" s="57">
        <f>'BAR BB| Open rates'!AP6*0.87*0.9+25</f>
        <v>20226.400000000001</v>
      </c>
      <c r="AC7" s="57">
        <f>'BAR BB| Open rates'!AQ6*0.87*0.9+25</f>
        <v>14745.4</v>
      </c>
      <c r="AD7" s="57">
        <f>'BAR BB| Open rates'!AR6*0.87*0.9+25</f>
        <v>16311.4</v>
      </c>
      <c r="AE7" s="57">
        <f>'BAR BB| Open rates'!AS6*0.87*0.9+25</f>
        <v>14745.4</v>
      </c>
      <c r="AF7" s="57">
        <f>'BAR BB| Open rates'!AT6*0.87*0.9+25</f>
        <v>16311.4</v>
      </c>
      <c r="AG7" s="57">
        <f>'BAR BB| Open rates'!AU6*0.87*0.9+25</f>
        <v>14745.4</v>
      </c>
      <c r="AH7" s="57">
        <f>'BAR BB| Open rates'!AV6*0.87*0.9+25</f>
        <v>16311.4</v>
      </c>
      <c r="AI7" s="57">
        <f>'BAR BB| Open rates'!AW6*0.87*0.9+25</f>
        <v>14745.4</v>
      </c>
      <c r="AJ7" s="57">
        <f>'BAR BB| Open rates'!AX6*0.87*0.9+25</f>
        <v>16311.4</v>
      </c>
      <c r="AK7" s="57">
        <f>'BAR BB| Open rates'!AY6*0.87*0.9+25</f>
        <v>14745.4</v>
      </c>
    </row>
    <row r="8" spans="1:37" s="36" customFormat="1" ht="12" customHeight="1" x14ac:dyDescent="0.2">
      <c r="A8" s="163">
        <v>2</v>
      </c>
      <c r="B8" s="57">
        <f>'BAR BB| Open rates'!P7*0.87*0.9+25</f>
        <v>16702.900000000001</v>
      </c>
      <c r="C8" s="57">
        <f>'BAR BB| Open rates'!Q7*0.87*0.9+25</f>
        <v>18268.900000000001</v>
      </c>
      <c r="D8" s="57">
        <f>'BAR BB| Open rates'!R7*0.87*0.9+25</f>
        <v>16702.900000000001</v>
      </c>
      <c r="E8" s="57">
        <f>'BAR BB| Open rates'!S7*0.87*0.9+25</f>
        <v>18268.900000000001</v>
      </c>
      <c r="F8" s="57">
        <f>'BAR BB| Open rates'!T7*0.87*0.9+25</f>
        <v>16702.900000000001</v>
      </c>
      <c r="G8" s="57">
        <f>'BAR BB| Open rates'!U7*0.87*0.9+25</f>
        <v>14980.300000000001</v>
      </c>
      <c r="H8" s="57">
        <f>'BAR BB| Open rates'!V7*0.87*0.9+25</f>
        <v>33850.6</v>
      </c>
      <c r="I8" s="57">
        <f>'BAR BB| Open rates'!W7*0.87*0.9+25</f>
        <v>39331.599999999999</v>
      </c>
      <c r="J8" s="57">
        <f>'BAR BB| Open rates'!X7*0.87*0.9+25</f>
        <v>33850.6</v>
      </c>
      <c r="K8" s="57">
        <f>'BAR BB| Open rates'!Y7*0.87*0.9+25</f>
        <v>14980.300000000001</v>
      </c>
      <c r="L8" s="57">
        <f>'BAR BB| Open rates'!Z7*0.87*0.9+25</f>
        <v>14980.300000000001</v>
      </c>
      <c r="M8" s="57">
        <f>'BAR BB| Open rates'!AA7*0.87*0.9+25</f>
        <v>23749.9</v>
      </c>
      <c r="N8" s="57">
        <f>'BAR BB| Open rates'!AB7*0.87*0.9+25</f>
        <v>26881.9</v>
      </c>
      <c r="O8" s="57">
        <f>'BAR BB| Open rates'!AC7*0.87*0.9+25</f>
        <v>23749.9</v>
      </c>
      <c r="P8" s="57">
        <f>'BAR BB| Open rates'!AD7*0.87*0.9+25</f>
        <v>26881.9</v>
      </c>
      <c r="Q8" s="57">
        <f>'BAR BB| Open rates'!AE7*0.87*0.9+25</f>
        <v>23749.9</v>
      </c>
      <c r="R8" s="57">
        <f>'BAR BB| Open rates'!AF7*0.87*0.9+25</f>
        <v>26881.9</v>
      </c>
      <c r="S8" s="57">
        <f>'BAR BB| Open rates'!AG7*0.87*0.9+25</f>
        <v>23749.9</v>
      </c>
      <c r="T8" s="57">
        <f>'BAR BB| Open rates'!AH7*0.87*0.9+25</f>
        <v>26881.9</v>
      </c>
      <c r="U8" s="57">
        <f>'BAR BB| Open rates'!AI7*0.87*0.9+25</f>
        <v>23749.9</v>
      </c>
      <c r="V8" s="57">
        <f>'BAR BB| Open rates'!AJ7*0.87*0.9+25</f>
        <v>25315.9</v>
      </c>
      <c r="W8" s="57">
        <f>'BAR BB| Open rates'!AK7*0.87*0.9+25</f>
        <v>25315.9</v>
      </c>
      <c r="X8" s="57">
        <f>'BAR BB| Open rates'!AL7*0.87*0.9+25</f>
        <v>22183.9</v>
      </c>
      <c r="Y8" s="57">
        <f>'BAR BB| Open rates'!AM7*0.87*0.9+25</f>
        <v>25315.9</v>
      </c>
      <c r="Z8" s="57">
        <f>'BAR BB| Open rates'!AN7*0.87*0.9+25</f>
        <v>22183.9</v>
      </c>
      <c r="AA8" s="57">
        <f>'BAR BB| Open rates'!AO7*0.87*0.9+25</f>
        <v>25315.9</v>
      </c>
      <c r="AB8" s="57">
        <f>'BAR BB| Open rates'!AP7*0.87*0.9+25</f>
        <v>22183.9</v>
      </c>
      <c r="AC8" s="57">
        <f>'BAR BB| Open rates'!AQ7*0.87*0.9+25</f>
        <v>16702.900000000001</v>
      </c>
      <c r="AD8" s="57">
        <f>'BAR BB| Open rates'!AR7*0.87*0.9+25</f>
        <v>18268.900000000001</v>
      </c>
      <c r="AE8" s="57">
        <f>'BAR BB| Open rates'!AS7*0.87*0.9+25</f>
        <v>16702.900000000001</v>
      </c>
      <c r="AF8" s="57">
        <f>'BAR BB| Open rates'!AT7*0.87*0.9+25</f>
        <v>18268.900000000001</v>
      </c>
      <c r="AG8" s="57">
        <f>'BAR BB| Open rates'!AU7*0.87*0.9+25</f>
        <v>16702.900000000001</v>
      </c>
      <c r="AH8" s="57">
        <f>'BAR BB| Open rates'!AV7*0.87*0.9+25</f>
        <v>18268.900000000001</v>
      </c>
      <c r="AI8" s="57">
        <f>'BAR BB| Open rates'!AW7*0.87*0.9+25</f>
        <v>16702.900000000001</v>
      </c>
      <c r="AJ8" s="57">
        <f>'BAR BB| Open rates'!AX7*0.87*0.9+25</f>
        <v>18268.900000000001</v>
      </c>
      <c r="AK8" s="57">
        <f>'BAR BB| Open rates'!AY7*0.87*0.9+25</f>
        <v>16702.900000000001</v>
      </c>
    </row>
    <row r="9" spans="1:37"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row>
    <row r="10" spans="1:37" s="36" customFormat="1" ht="12" customHeight="1" x14ac:dyDescent="0.2">
      <c r="A10" s="163">
        <v>1</v>
      </c>
      <c r="B10" s="57">
        <f>'BAR BB| Open rates'!P9*0.87*0.9+25</f>
        <v>17094.400000000001</v>
      </c>
      <c r="C10" s="57">
        <f>'BAR BB| Open rates'!Q9*0.87*0.9+25</f>
        <v>18660.400000000001</v>
      </c>
      <c r="D10" s="57">
        <f>'BAR BB| Open rates'!R9*0.87*0.9+25</f>
        <v>17094.400000000001</v>
      </c>
      <c r="E10" s="57">
        <f>'BAR BB| Open rates'!S9*0.87*0.9+25</f>
        <v>18660.400000000001</v>
      </c>
      <c r="F10" s="57">
        <f>'BAR BB| Open rates'!T9*0.87*0.9+25</f>
        <v>17094.400000000001</v>
      </c>
      <c r="G10" s="57">
        <f>'BAR BB| Open rates'!U9*0.87*0.9+25</f>
        <v>15371.800000000001</v>
      </c>
      <c r="H10" s="57">
        <f>'BAR BB| Open rates'!V9*0.87*0.9+25</f>
        <v>34242.1</v>
      </c>
      <c r="I10" s="57">
        <f>'BAR BB| Open rates'!W9*0.87*0.9+25</f>
        <v>39723.1</v>
      </c>
      <c r="J10" s="57">
        <f>'BAR BB| Open rates'!X9*0.87*0.9+25</f>
        <v>34242.1</v>
      </c>
      <c r="K10" s="57">
        <f>'BAR BB| Open rates'!Y9*0.87*0.9+25</f>
        <v>15371.800000000001</v>
      </c>
      <c r="L10" s="57">
        <f>'BAR BB| Open rates'!Z9*0.87*0.9+25</f>
        <v>15371.800000000001</v>
      </c>
      <c r="M10" s="57">
        <f>'BAR BB| Open rates'!AA9*0.87*0.9+25</f>
        <v>24141.4</v>
      </c>
      <c r="N10" s="57">
        <f>'BAR BB| Open rates'!AB9*0.87*0.9+25</f>
        <v>27273.4</v>
      </c>
      <c r="O10" s="57">
        <f>'BAR BB| Open rates'!AC9*0.87*0.9+25</f>
        <v>24141.4</v>
      </c>
      <c r="P10" s="57">
        <f>'BAR BB| Open rates'!AD9*0.87*0.9+25</f>
        <v>27273.4</v>
      </c>
      <c r="Q10" s="57">
        <f>'BAR BB| Open rates'!AE9*0.87*0.9+25</f>
        <v>24141.4</v>
      </c>
      <c r="R10" s="57">
        <f>'BAR BB| Open rates'!AF9*0.87*0.9+25</f>
        <v>27273.4</v>
      </c>
      <c r="S10" s="57">
        <f>'BAR BB| Open rates'!AG9*0.87*0.9+25</f>
        <v>24141.4</v>
      </c>
      <c r="T10" s="57">
        <f>'BAR BB| Open rates'!AH9*0.87*0.9+25</f>
        <v>27273.4</v>
      </c>
      <c r="U10" s="57">
        <f>'BAR BB| Open rates'!AI9*0.87*0.9+25</f>
        <v>24141.4</v>
      </c>
      <c r="V10" s="57">
        <f>'BAR BB| Open rates'!AJ9*0.87*0.9+25</f>
        <v>25707.4</v>
      </c>
      <c r="W10" s="57">
        <f>'BAR BB| Open rates'!AK9*0.87*0.9+25</f>
        <v>25707.4</v>
      </c>
      <c r="X10" s="57">
        <f>'BAR BB| Open rates'!AL9*0.87*0.9+25</f>
        <v>22575.4</v>
      </c>
      <c r="Y10" s="57">
        <f>'BAR BB| Open rates'!AM9*0.87*0.9+25</f>
        <v>25707.4</v>
      </c>
      <c r="Z10" s="57">
        <f>'BAR BB| Open rates'!AN9*0.87*0.9+25</f>
        <v>22575.4</v>
      </c>
      <c r="AA10" s="57">
        <f>'BAR BB| Open rates'!AO9*0.87*0.9+25</f>
        <v>25707.4</v>
      </c>
      <c r="AB10" s="57">
        <f>'BAR BB| Open rates'!AP9*0.87*0.9+25</f>
        <v>22575.4</v>
      </c>
      <c r="AC10" s="57">
        <f>'BAR BB| Open rates'!AQ9*0.87*0.9+25</f>
        <v>17094.400000000001</v>
      </c>
      <c r="AD10" s="57">
        <f>'BAR BB| Open rates'!AR9*0.87*0.9+25</f>
        <v>18660.400000000001</v>
      </c>
      <c r="AE10" s="57">
        <f>'BAR BB| Open rates'!AS9*0.87*0.9+25</f>
        <v>17094.400000000001</v>
      </c>
      <c r="AF10" s="57">
        <f>'BAR BB| Open rates'!AT9*0.87*0.9+25</f>
        <v>18660.400000000001</v>
      </c>
      <c r="AG10" s="57">
        <f>'BAR BB| Open rates'!AU9*0.87*0.9+25</f>
        <v>17094.400000000001</v>
      </c>
      <c r="AH10" s="57">
        <f>'BAR BB| Open rates'!AV9*0.87*0.9+25</f>
        <v>18660.400000000001</v>
      </c>
      <c r="AI10" s="57">
        <f>'BAR BB| Open rates'!AW9*0.87*0.9+25</f>
        <v>17094.400000000001</v>
      </c>
      <c r="AJ10" s="57">
        <f>'BAR BB| Open rates'!AX9*0.87*0.9+25</f>
        <v>18660.400000000001</v>
      </c>
      <c r="AK10" s="57">
        <f>'BAR BB| Open rates'!AY9*0.87*0.9+25</f>
        <v>17094.400000000001</v>
      </c>
    </row>
    <row r="11" spans="1:37" s="36" customFormat="1" ht="12" customHeight="1" x14ac:dyDescent="0.2">
      <c r="A11" s="163">
        <v>2</v>
      </c>
      <c r="B11" s="57">
        <f>'BAR BB| Open rates'!P10*0.87*0.9+25</f>
        <v>19051.900000000001</v>
      </c>
      <c r="C11" s="57">
        <f>'BAR BB| Open rates'!Q10*0.87*0.9+25</f>
        <v>20617.900000000001</v>
      </c>
      <c r="D11" s="57">
        <f>'BAR BB| Open rates'!R10*0.87*0.9+25</f>
        <v>19051.900000000001</v>
      </c>
      <c r="E11" s="57">
        <f>'BAR BB| Open rates'!S10*0.87*0.9+25</f>
        <v>20617.900000000001</v>
      </c>
      <c r="F11" s="57">
        <f>'BAR BB| Open rates'!T10*0.87*0.9+25</f>
        <v>19051.900000000001</v>
      </c>
      <c r="G11" s="57">
        <f>'BAR BB| Open rates'!U10*0.87*0.9+25</f>
        <v>17329.3</v>
      </c>
      <c r="H11" s="57">
        <f>'BAR BB| Open rates'!V10*0.87*0.9+25</f>
        <v>36199.599999999999</v>
      </c>
      <c r="I11" s="57">
        <f>'BAR BB| Open rates'!W10*0.87*0.9+25</f>
        <v>41680.6</v>
      </c>
      <c r="J11" s="57">
        <f>'BAR BB| Open rates'!X10*0.87*0.9+25</f>
        <v>36199.599999999999</v>
      </c>
      <c r="K11" s="57">
        <f>'BAR BB| Open rates'!Y10*0.87*0.9+25</f>
        <v>17329.3</v>
      </c>
      <c r="L11" s="57">
        <f>'BAR BB| Open rates'!Z10*0.87*0.9+25</f>
        <v>17329.3</v>
      </c>
      <c r="M11" s="57">
        <f>'BAR BB| Open rates'!AA10*0.87*0.9+25</f>
        <v>26098.9</v>
      </c>
      <c r="N11" s="57">
        <f>'BAR BB| Open rates'!AB10*0.87*0.9+25</f>
        <v>29230.9</v>
      </c>
      <c r="O11" s="57">
        <f>'BAR BB| Open rates'!AC10*0.87*0.9+25</f>
        <v>26098.9</v>
      </c>
      <c r="P11" s="57">
        <f>'BAR BB| Open rates'!AD10*0.87*0.9+25</f>
        <v>29230.9</v>
      </c>
      <c r="Q11" s="57">
        <f>'BAR BB| Open rates'!AE10*0.87*0.9+25</f>
        <v>26098.9</v>
      </c>
      <c r="R11" s="57">
        <f>'BAR BB| Open rates'!AF10*0.87*0.9+25</f>
        <v>29230.9</v>
      </c>
      <c r="S11" s="57">
        <f>'BAR BB| Open rates'!AG10*0.87*0.9+25</f>
        <v>26098.9</v>
      </c>
      <c r="T11" s="57">
        <f>'BAR BB| Open rates'!AH10*0.87*0.9+25</f>
        <v>29230.9</v>
      </c>
      <c r="U11" s="57">
        <f>'BAR BB| Open rates'!AI10*0.87*0.9+25</f>
        <v>26098.9</v>
      </c>
      <c r="V11" s="57">
        <f>'BAR BB| Open rates'!AJ10*0.87*0.9+25</f>
        <v>27664.9</v>
      </c>
      <c r="W11" s="57">
        <f>'BAR BB| Open rates'!AK10*0.87*0.9+25</f>
        <v>27664.9</v>
      </c>
      <c r="X11" s="57">
        <f>'BAR BB| Open rates'!AL10*0.87*0.9+25</f>
        <v>24532.9</v>
      </c>
      <c r="Y11" s="57">
        <f>'BAR BB| Open rates'!AM10*0.87*0.9+25</f>
        <v>27664.9</v>
      </c>
      <c r="Z11" s="57">
        <f>'BAR BB| Open rates'!AN10*0.87*0.9+25</f>
        <v>24532.9</v>
      </c>
      <c r="AA11" s="57">
        <f>'BAR BB| Open rates'!AO10*0.87*0.9+25</f>
        <v>27664.9</v>
      </c>
      <c r="AB11" s="57">
        <f>'BAR BB| Open rates'!AP10*0.87*0.9+25</f>
        <v>24532.9</v>
      </c>
      <c r="AC11" s="57">
        <f>'BAR BB| Open rates'!AQ10*0.87*0.9+25</f>
        <v>19051.900000000001</v>
      </c>
      <c r="AD11" s="57">
        <f>'BAR BB| Open rates'!AR10*0.87*0.9+25</f>
        <v>20617.900000000001</v>
      </c>
      <c r="AE11" s="57">
        <f>'BAR BB| Open rates'!AS10*0.87*0.9+25</f>
        <v>19051.900000000001</v>
      </c>
      <c r="AF11" s="57">
        <f>'BAR BB| Open rates'!AT10*0.87*0.9+25</f>
        <v>20617.900000000001</v>
      </c>
      <c r="AG11" s="57">
        <f>'BAR BB| Open rates'!AU10*0.87*0.9+25</f>
        <v>19051.900000000001</v>
      </c>
      <c r="AH11" s="57">
        <f>'BAR BB| Open rates'!AV10*0.87*0.9+25</f>
        <v>20617.900000000001</v>
      </c>
      <c r="AI11" s="57">
        <f>'BAR BB| Open rates'!AW10*0.87*0.9+25</f>
        <v>19051.900000000001</v>
      </c>
      <c r="AJ11" s="57">
        <f>'BAR BB| Open rates'!AX10*0.87*0.9+25</f>
        <v>20617.900000000001</v>
      </c>
      <c r="AK11" s="57">
        <f>'BAR BB| Open rates'!AY10*0.87*0.9+25</f>
        <v>19051.900000000001</v>
      </c>
    </row>
    <row r="12" spans="1:37"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row>
    <row r="13" spans="1:37" s="36" customFormat="1" ht="12" customHeight="1" x14ac:dyDescent="0.2">
      <c r="A13" s="163">
        <v>1</v>
      </c>
      <c r="B13" s="57">
        <f>'BAR BB| Open rates'!P12*0.87*0.9+25</f>
        <v>20148.100000000002</v>
      </c>
      <c r="C13" s="57">
        <f>'BAR BB| Open rates'!Q12*0.87*0.9+25</f>
        <v>21714.100000000002</v>
      </c>
      <c r="D13" s="57">
        <f>'BAR BB| Open rates'!R12*0.87*0.9+25</f>
        <v>20148.100000000002</v>
      </c>
      <c r="E13" s="57">
        <f>'BAR BB| Open rates'!S12*0.87*0.9+25</f>
        <v>21714.100000000002</v>
      </c>
      <c r="F13" s="57">
        <f>'BAR BB| Open rates'!T12*0.87*0.9+25</f>
        <v>20148.100000000002</v>
      </c>
      <c r="G13" s="57">
        <f>'BAR BB| Open rates'!U12*0.87*0.9+25</f>
        <v>18425.5</v>
      </c>
      <c r="H13" s="57">
        <f>'BAR BB| Open rates'!V12*0.87*0.9+25</f>
        <v>37295.800000000003</v>
      </c>
      <c r="I13" s="57">
        <f>'BAR BB| Open rates'!W12*0.87*0.9+25</f>
        <v>42776.800000000003</v>
      </c>
      <c r="J13" s="57">
        <f>'BAR BB| Open rates'!X12*0.87*0.9+25</f>
        <v>37295.800000000003</v>
      </c>
      <c r="K13" s="57">
        <f>'BAR BB| Open rates'!Y12*0.87*0.9+25</f>
        <v>18425.5</v>
      </c>
      <c r="L13" s="57">
        <f>'BAR BB| Open rates'!Z12*0.87*0.9+25</f>
        <v>18425.5</v>
      </c>
      <c r="M13" s="57">
        <f>'BAR BB| Open rates'!AA12*0.87*0.9+25</f>
        <v>27195.100000000002</v>
      </c>
      <c r="N13" s="57">
        <f>'BAR BB| Open rates'!AB12*0.87*0.9+25</f>
        <v>30327.100000000002</v>
      </c>
      <c r="O13" s="57">
        <f>'BAR BB| Open rates'!AC12*0.87*0.9+25</f>
        <v>27195.100000000002</v>
      </c>
      <c r="P13" s="57">
        <f>'BAR BB| Open rates'!AD12*0.87*0.9+25</f>
        <v>30327.100000000002</v>
      </c>
      <c r="Q13" s="57">
        <f>'BAR BB| Open rates'!AE12*0.87*0.9+25</f>
        <v>27195.100000000002</v>
      </c>
      <c r="R13" s="57">
        <f>'BAR BB| Open rates'!AF12*0.87*0.9+25</f>
        <v>30327.100000000002</v>
      </c>
      <c r="S13" s="57">
        <f>'BAR BB| Open rates'!AG12*0.87*0.9+25</f>
        <v>27195.100000000002</v>
      </c>
      <c r="T13" s="57">
        <f>'BAR BB| Open rates'!AH12*0.87*0.9+25</f>
        <v>30327.100000000002</v>
      </c>
      <c r="U13" s="57">
        <f>'BAR BB| Open rates'!AI12*0.87*0.9+25</f>
        <v>27195.100000000002</v>
      </c>
      <c r="V13" s="57">
        <f>'BAR BB| Open rates'!AJ12*0.87*0.9+25</f>
        <v>28761.100000000002</v>
      </c>
      <c r="W13" s="57">
        <f>'BAR BB| Open rates'!AK12*0.87*0.9+25</f>
        <v>28761.100000000002</v>
      </c>
      <c r="X13" s="57">
        <f>'BAR BB| Open rates'!AL12*0.87*0.9+25</f>
        <v>25629.100000000002</v>
      </c>
      <c r="Y13" s="57">
        <f>'BAR BB| Open rates'!AM12*0.87*0.9+25</f>
        <v>28761.100000000002</v>
      </c>
      <c r="Z13" s="57">
        <f>'BAR BB| Open rates'!AN12*0.87*0.9+25</f>
        <v>25629.100000000002</v>
      </c>
      <c r="AA13" s="57">
        <f>'BAR BB| Open rates'!AO12*0.87*0.9+25</f>
        <v>28761.100000000002</v>
      </c>
      <c r="AB13" s="57">
        <f>'BAR BB| Open rates'!AP12*0.87*0.9+25</f>
        <v>25629.100000000002</v>
      </c>
      <c r="AC13" s="57">
        <f>'BAR BB| Open rates'!AQ12*0.87*0.9+25</f>
        <v>20148.100000000002</v>
      </c>
      <c r="AD13" s="57">
        <f>'BAR BB| Open rates'!AR12*0.87*0.9+25</f>
        <v>21714.100000000002</v>
      </c>
      <c r="AE13" s="57">
        <f>'BAR BB| Open rates'!AS12*0.87*0.9+25</f>
        <v>20148.100000000002</v>
      </c>
      <c r="AF13" s="57">
        <f>'BAR BB| Open rates'!AT12*0.87*0.9+25</f>
        <v>21714.100000000002</v>
      </c>
      <c r="AG13" s="57">
        <f>'BAR BB| Open rates'!AU12*0.87*0.9+25</f>
        <v>20148.100000000002</v>
      </c>
      <c r="AH13" s="57">
        <f>'BAR BB| Open rates'!AV12*0.87*0.9+25</f>
        <v>21714.100000000002</v>
      </c>
      <c r="AI13" s="57">
        <f>'BAR BB| Open rates'!AW12*0.87*0.9+25</f>
        <v>20148.100000000002</v>
      </c>
      <c r="AJ13" s="57">
        <f>'BAR BB| Open rates'!AX12*0.87*0.9+25</f>
        <v>21714.100000000002</v>
      </c>
      <c r="AK13" s="57">
        <f>'BAR BB| Open rates'!AY12*0.87*0.9+25</f>
        <v>20148.100000000002</v>
      </c>
    </row>
    <row r="14" spans="1:37" s="36" customFormat="1" ht="12" customHeight="1" x14ac:dyDescent="0.2">
      <c r="A14" s="163">
        <v>2</v>
      </c>
      <c r="B14" s="57">
        <f>'BAR BB| Open rates'!P13*0.87*0.9+25</f>
        <v>22105.600000000002</v>
      </c>
      <c r="C14" s="57">
        <f>'BAR BB| Open rates'!Q13*0.87*0.9+25</f>
        <v>23671.600000000002</v>
      </c>
      <c r="D14" s="57">
        <f>'BAR BB| Open rates'!R13*0.87*0.9+25</f>
        <v>22105.600000000002</v>
      </c>
      <c r="E14" s="57">
        <f>'BAR BB| Open rates'!S13*0.87*0.9+25</f>
        <v>23671.600000000002</v>
      </c>
      <c r="F14" s="57">
        <f>'BAR BB| Open rates'!T13*0.87*0.9+25</f>
        <v>22105.600000000002</v>
      </c>
      <c r="G14" s="57">
        <f>'BAR BB| Open rates'!U13*0.87*0.9+25</f>
        <v>20383</v>
      </c>
      <c r="H14" s="57">
        <f>'BAR BB| Open rates'!V13*0.87*0.9+25</f>
        <v>39253.300000000003</v>
      </c>
      <c r="I14" s="57">
        <f>'BAR BB| Open rates'!W13*0.87*0.9+25</f>
        <v>44734.3</v>
      </c>
      <c r="J14" s="57">
        <f>'BAR BB| Open rates'!X13*0.87*0.9+25</f>
        <v>39253.300000000003</v>
      </c>
      <c r="K14" s="57">
        <f>'BAR BB| Open rates'!Y13*0.87*0.9+25</f>
        <v>20383</v>
      </c>
      <c r="L14" s="57">
        <f>'BAR BB| Open rates'!Z13*0.87*0.9+25</f>
        <v>20383</v>
      </c>
      <c r="M14" s="57">
        <f>'BAR BB| Open rates'!AA13*0.87*0.9+25</f>
        <v>29152.600000000002</v>
      </c>
      <c r="N14" s="57">
        <f>'BAR BB| Open rates'!AB13*0.87*0.9+25</f>
        <v>32284.600000000002</v>
      </c>
      <c r="O14" s="57">
        <f>'BAR BB| Open rates'!AC13*0.87*0.9+25</f>
        <v>29152.600000000002</v>
      </c>
      <c r="P14" s="57">
        <f>'BAR BB| Open rates'!AD13*0.87*0.9+25</f>
        <v>32284.600000000002</v>
      </c>
      <c r="Q14" s="57">
        <f>'BAR BB| Open rates'!AE13*0.87*0.9+25</f>
        <v>29152.600000000002</v>
      </c>
      <c r="R14" s="57">
        <f>'BAR BB| Open rates'!AF13*0.87*0.9+25</f>
        <v>32284.600000000002</v>
      </c>
      <c r="S14" s="57">
        <f>'BAR BB| Open rates'!AG13*0.87*0.9+25</f>
        <v>29152.600000000002</v>
      </c>
      <c r="T14" s="57">
        <f>'BAR BB| Open rates'!AH13*0.87*0.9+25</f>
        <v>32284.600000000002</v>
      </c>
      <c r="U14" s="57">
        <f>'BAR BB| Open rates'!AI13*0.87*0.9+25</f>
        <v>29152.600000000002</v>
      </c>
      <c r="V14" s="57">
        <f>'BAR BB| Open rates'!AJ13*0.87*0.9+25</f>
        <v>30718.600000000002</v>
      </c>
      <c r="W14" s="57">
        <f>'BAR BB| Open rates'!AK13*0.87*0.9+25</f>
        <v>30718.600000000002</v>
      </c>
      <c r="X14" s="57">
        <f>'BAR BB| Open rates'!AL13*0.87*0.9+25</f>
        <v>27586.600000000002</v>
      </c>
      <c r="Y14" s="57">
        <f>'BAR BB| Open rates'!AM13*0.87*0.9+25</f>
        <v>30718.600000000002</v>
      </c>
      <c r="Z14" s="57">
        <f>'BAR BB| Open rates'!AN13*0.87*0.9+25</f>
        <v>27586.600000000002</v>
      </c>
      <c r="AA14" s="57">
        <f>'BAR BB| Open rates'!AO13*0.87*0.9+25</f>
        <v>30718.600000000002</v>
      </c>
      <c r="AB14" s="57">
        <f>'BAR BB| Open rates'!AP13*0.87*0.9+25</f>
        <v>27586.600000000002</v>
      </c>
      <c r="AC14" s="57">
        <f>'BAR BB| Open rates'!AQ13*0.87*0.9+25</f>
        <v>22105.600000000002</v>
      </c>
      <c r="AD14" s="57">
        <f>'BAR BB| Open rates'!AR13*0.87*0.9+25</f>
        <v>23671.600000000002</v>
      </c>
      <c r="AE14" s="57">
        <f>'BAR BB| Open rates'!AS13*0.87*0.9+25</f>
        <v>22105.600000000002</v>
      </c>
      <c r="AF14" s="57">
        <f>'BAR BB| Open rates'!AT13*0.87*0.9+25</f>
        <v>23671.600000000002</v>
      </c>
      <c r="AG14" s="57">
        <f>'BAR BB| Open rates'!AU13*0.87*0.9+25</f>
        <v>22105.600000000002</v>
      </c>
      <c r="AH14" s="57">
        <f>'BAR BB| Open rates'!AV13*0.87*0.9+25</f>
        <v>23671.600000000002</v>
      </c>
      <c r="AI14" s="57">
        <f>'BAR BB| Open rates'!AW13*0.87*0.9+25</f>
        <v>22105.600000000002</v>
      </c>
      <c r="AJ14" s="57">
        <f>'BAR BB| Open rates'!AX13*0.87*0.9+25</f>
        <v>23671.600000000002</v>
      </c>
      <c r="AK14" s="57">
        <f>'BAR BB| Open rates'!AY13*0.87*0.9+25</f>
        <v>22105.600000000002</v>
      </c>
    </row>
    <row r="16" spans="1:37" s="36" customFormat="1" ht="12" customHeight="1" x14ac:dyDescent="0.2">
      <c r="A16" s="295" t="s">
        <v>172</v>
      </c>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row>
    <row r="17" spans="1:37" s="36" customFormat="1" ht="12" customHeight="1" x14ac:dyDescent="0.2">
      <c r="A17" s="295"/>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row>
    <row r="18" spans="1:37" ht="13.5" thickBot="1" x14ac:dyDescent="0.25"/>
    <row r="19" spans="1:37" ht="147.75" customHeight="1" thickBot="1" x14ac:dyDescent="0.25">
      <c r="A19" s="244" t="s">
        <v>368</v>
      </c>
    </row>
    <row r="20" spans="1:37" ht="12" customHeight="1" x14ac:dyDescent="0.2"/>
    <row r="21" spans="1:37" x14ac:dyDescent="0.2">
      <c r="A21" s="97" t="s">
        <v>83</v>
      </c>
    </row>
    <row r="22" spans="1:37" ht="34.5" customHeight="1" x14ac:dyDescent="0.2">
      <c r="A22" s="138" t="s">
        <v>369</v>
      </c>
    </row>
    <row r="23" spans="1:37" ht="24" x14ac:dyDescent="0.2">
      <c r="A23" s="138" t="s">
        <v>370</v>
      </c>
    </row>
    <row r="24" spans="1:37" x14ac:dyDescent="0.2">
      <c r="A24" s="6"/>
    </row>
    <row r="25" spans="1:37" x14ac:dyDescent="0.2">
      <c r="A25" s="94" t="s">
        <v>74</v>
      </c>
    </row>
    <row r="26" spans="1:37" ht="12.75" customHeight="1" x14ac:dyDescent="0.2">
      <c r="A26" s="178" t="s">
        <v>75</v>
      </c>
    </row>
    <row r="27" spans="1:37" x14ac:dyDescent="0.2">
      <c r="A27" s="175" t="s">
        <v>76</v>
      </c>
    </row>
    <row r="28" spans="1:37" ht="24" x14ac:dyDescent="0.2">
      <c r="A28" s="175" t="s">
        <v>89</v>
      </c>
    </row>
    <row r="29" spans="1:37" x14ac:dyDescent="0.2">
      <c r="A29" s="175" t="s">
        <v>78</v>
      </c>
    </row>
    <row r="30" spans="1:37" ht="24" x14ac:dyDescent="0.2">
      <c r="A30" s="175" t="s">
        <v>79</v>
      </c>
    </row>
    <row r="31" spans="1:37" ht="24" x14ac:dyDescent="0.2">
      <c r="A31" s="175" t="s">
        <v>187</v>
      </c>
    </row>
    <row r="32" spans="1:37" x14ac:dyDescent="0.2">
      <c r="A32" s="175" t="s">
        <v>105</v>
      </c>
    </row>
    <row r="33" spans="1:1" x14ac:dyDescent="0.2">
      <c r="A33" s="223" t="s">
        <v>309</v>
      </c>
    </row>
    <row r="34" spans="1:1" ht="24" x14ac:dyDescent="0.2">
      <c r="A34" s="175" t="s">
        <v>202</v>
      </c>
    </row>
    <row r="35" spans="1:1" ht="36" x14ac:dyDescent="0.2">
      <c r="A35" s="223" t="s">
        <v>397</v>
      </c>
    </row>
    <row r="36" spans="1:1" x14ac:dyDescent="0.2">
      <c r="A36" s="312" t="s">
        <v>101</v>
      </c>
    </row>
    <row r="37" spans="1:1" x14ac:dyDescent="0.2">
      <c r="A37" s="313"/>
    </row>
    <row r="38" spans="1:1" x14ac:dyDescent="0.2">
      <c r="A38" s="314"/>
    </row>
    <row r="39" spans="1:1" x14ac:dyDescent="0.2">
      <c r="A39" s="223"/>
    </row>
    <row r="40" spans="1:1" ht="25.5" customHeight="1" x14ac:dyDescent="0.2">
      <c r="A40" s="206" t="s">
        <v>203</v>
      </c>
    </row>
    <row r="41" spans="1:1" x14ac:dyDescent="0.2">
      <c r="A41" s="245" t="s">
        <v>371</v>
      </c>
    </row>
    <row r="42" spans="1:1" x14ac:dyDescent="0.2">
      <c r="A42" s="223"/>
    </row>
    <row r="43" spans="1:1" x14ac:dyDescent="0.2">
      <c r="A43" s="174" t="s">
        <v>81</v>
      </c>
    </row>
    <row r="44" spans="1:1" ht="36" x14ac:dyDescent="0.2">
      <c r="A44" s="176" t="s">
        <v>102</v>
      </c>
    </row>
    <row r="45" spans="1:1" ht="36" x14ac:dyDescent="0.2">
      <c r="A45" s="176" t="s">
        <v>104</v>
      </c>
    </row>
    <row r="46" spans="1:1" x14ac:dyDescent="0.2">
      <c r="A46" s="223"/>
    </row>
    <row r="47" spans="1:1" ht="26.25" x14ac:dyDescent="0.2">
      <c r="A47" s="174" t="s">
        <v>310</v>
      </c>
    </row>
    <row r="48" spans="1:1" x14ac:dyDescent="0.2">
      <c r="A48" s="207" t="s">
        <v>379</v>
      </c>
    </row>
    <row r="49" spans="1:1" x14ac:dyDescent="0.2">
      <c r="A49" s="225" t="s">
        <v>204</v>
      </c>
    </row>
    <row r="50" spans="1:1" x14ac:dyDescent="0.2">
      <c r="A50" s="225"/>
    </row>
    <row r="51" spans="1:1" x14ac:dyDescent="0.2">
      <c r="A51" s="224" t="s">
        <v>312</v>
      </c>
    </row>
    <row r="52" spans="1:1" x14ac:dyDescent="0.2">
      <c r="A52" s="225" t="s">
        <v>313</v>
      </c>
    </row>
    <row r="53" spans="1:1" x14ac:dyDescent="0.2">
      <c r="A53" s="15"/>
    </row>
    <row r="54" spans="1:1" x14ac:dyDescent="0.2">
      <c r="A54" s="224" t="s">
        <v>372</v>
      </c>
    </row>
    <row r="55" spans="1:1" x14ac:dyDescent="0.2">
      <c r="A55" s="226" t="s">
        <v>316</v>
      </c>
    </row>
    <row r="56" spans="1:1" x14ac:dyDescent="0.2">
      <c r="A56" s="15"/>
    </row>
    <row r="57" spans="1:1" ht="37.5" customHeight="1" x14ac:dyDescent="0.2">
      <c r="A57" s="267" t="s">
        <v>373</v>
      </c>
    </row>
    <row r="58" spans="1:1" x14ac:dyDescent="0.2">
      <c r="A58" s="225" t="s">
        <v>316</v>
      </c>
    </row>
    <row r="59" spans="1:1" x14ac:dyDescent="0.2">
      <c r="A59" s="227"/>
    </row>
    <row r="60" spans="1:1" ht="13.5" thickBot="1" x14ac:dyDescent="0.25">
      <c r="A60" s="228"/>
    </row>
    <row r="61" spans="1:1" ht="72" x14ac:dyDescent="0.2">
      <c r="A61" s="232" t="s">
        <v>374</v>
      </c>
    </row>
    <row r="62" spans="1:1" ht="13.5" thickBot="1" x14ac:dyDescent="0.25">
      <c r="A62" s="233" t="s">
        <v>141</v>
      </c>
    </row>
    <row r="64" spans="1:1" ht="24" x14ac:dyDescent="0.2">
      <c r="A64" s="177" t="s">
        <v>318</v>
      </c>
    </row>
    <row r="65" spans="1:1" x14ac:dyDescent="0.2">
      <c r="A65" s="207" t="s">
        <v>375</v>
      </c>
    </row>
    <row r="66" spans="1:1" x14ac:dyDescent="0.2">
      <c r="A66" s="205" t="s">
        <v>205</v>
      </c>
    </row>
    <row r="67" spans="1:1" x14ac:dyDescent="0.2">
      <c r="A67" s="176"/>
    </row>
    <row r="68" spans="1:1" x14ac:dyDescent="0.2">
      <c r="A68" s="207" t="s">
        <v>248</v>
      </c>
    </row>
    <row r="69" spans="1:1" x14ac:dyDescent="0.2">
      <c r="A69" s="205" t="s">
        <v>319</v>
      </c>
    </row>
    <row r="70" spans="1:1" s="31" customFormat="1" x14ac:dyDescent="0.2">
      <c r="A70" s="176"/>
    </row>
    <row r="71" spans="1:1" s="31" customFormat="1" x14ac:dyDescent="0.2">
      <c r="A71" s="207" t="s">
        <v>376</v>
      </c>
    </row>
    <row r="72" spans="1:1" s="31" customFormat="1" x14ac:dyDescent="0.2">
      <c r="A72" s="205" t="s">
        <v>377</v>
      </c>
    </row>
    <row r="73" spans="1:1" s="31" customFormat="1" x14ac:dyDescent="0.2">
      <c r="A73" s="176"/>
    </row>
    <row r="74" spans="1:1" s="31" customFormat="1" ht="36" x14ac:dyDescent="0.2">
      <c r="A74" s="267" t="s">
        <v>378</v>
      </c>
    </row>
    <row r="75" spans="1:1" s="31" customFormat="1" x14ac:dyDescent="0.2">
      <c r="A75" s="205" t="s">
        <v>377</v>
      </c>
    </row>
    <row r="76" spans="1:1" s="31" customFormat="1" ht="15.75" customHeight="1" thickBot="1" x14ac:dyDescent="0.25">
      <c r="A76" s="230"/>
    </row>
    <row r="77" spans="1:1" s="31" customFormat="1" ht="54.75" customHeight="1" x14ac:dyDescent="0.2">
      <c r="A77" s="234" t="s">
        <v>380</v>
      </c>
    </row>
    <row r="78" spans="1:1" s="154" customFormat="1" ht="17.25" customHeight="1" thickBot="1" x14ac:dyDescent="0.25">
      <c r="A78" s="235" t="s">
        <v>329</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3"/>
  <sheetViews>
    <sheetView showGridLines="0" zoomScaleNormal="100" workbookViewId="0">
      <pane xSplit="1" ySplit="1" topLeftCell="D2" activePane="bottomRight" state="frozen"/>
      <selection pane="topRight" activeCell="B1" sqref="B1"/>
      <selection pane="bottomLeft" activeCell="A3" sqref="A3"/>
      <selection pane="bottomRight" activeCell="Y1" sqref="E1:Y1048576"/>
    </sheetView>
  </sheetViews>
  <sheetFormatPr defaultColWidth="9.140625" defaultRowHeight="12.75" x14ac:dyDescent="0.2"/>
  <cols>
    <col min="1" max="1" width="57.28515625" style="32" customWidth="1"/>
    <col min="2" max="4" width="10.5703125" style="32" customWidth="1"/>
    <col min="5" max="26" width="10" style="32" customWidth="1"/>
    <col min="27" max="16384" width="9.140625" style="32"/>
  </cols>
  <sheetData>
    <row r="1" spans="1:26" x14ac:dyDescent="0.2">
      <c r="A1" s="63" t="s">
        <v>61</v>
      </c>
    </row>
    <row r="2" spans="1:26" x14ac:dyDescent="0.2">
      <c r="A2" s="222" t="s">
        <v>305</v>
      </c>
    </row>
    <row r="3" spans="1:26" x14ac:dyDescent="0.2">
      <c r="A3" s="222" t="s">
        <v>326</v>
      </c>
    </row>
    <row r="4" spans="1:26" s="33" customFormat="1" ht="26.25" customHeight="1" x14ac:dyDescent="0.2">
      <c r="A4" s="88" t="s">
        <v>62</v>
      </c>
      <c r="B4" s="115">
        <f>'BAR BB| Open rates'!P3</f>
        <v>45809</v>
      </c>
      <c r="C4" s="115">
        <f>'BAR BB| Open rates'!Q3</f>
        <v>45810</v>
      </c>
      <c r="D4" s="115">
        <f>'BAR BB| Open rates'!R3</f>
        <v>45816</v>
      </c>
      <c r="E4" s="115">
        <f>'BAR BB| Open rates'!S3</f>
        <v>45821</v>
      </c>
      <c r="F4" s="115">
        <f>'BAR BB| Open rates'!T3</f>
        <v>45823</v>
      </c>
      <c r="G4" s="115">
        <f>'BAR BB| Open rates'!U3</f>
        <v>45828</v>
      </c>
      <c r="H4" s="115">
        <f>'BAR BB| Open rates'!V3</f>
        <v>45831</v>
      </c>
      <c r="I4" s="115">
        <f>'BAR BB| Open rates'!W3</f>
        <v>45832</v>
      </c>
      <c r="J4" s="115">
        <f>'BAR BB| Open rates'!Z3</f>
        <v>45837</v>
      </c>
      <c r="K4" s="115">
        <f>'BAR BB| Open rates'!AA3</f>
        <v>45839</v>
      </c>
      <c r="L4" s="115">
        <f>'BAR BB| Open rates'!AB3</f>
        <v>45842</v>
      </c>
      <c r="M4" s="115">
        <f>'BAR BB| Open rates'!AC3</f>
        <v>45844</v>
      </c>
      <c r="N4" s="115">
        <f>'BAR BB| Open rates'!AD3</f>
        <v>45849</v>
      </c>
      <c r="O4" s="115">
        <f>'BAR BB| Open rates'!AE3</f>
        <v>45851</v>
      </c>
      <c r="P4" s="115">
        <f>'BAR BB| Open rates'!AF3</f>
        <v>45856</v>
      </c>
      <c r="Q4" s="115">
        <f>'BAR BB| Open rates'!AG3</f>
        <v>45858</v>
      </c>
      <c r="R4" s="115">
        <f>'BAR BB| Open rates'!AH3</f>
        <v>45863</v>
      </c>
      <c r="S4" s="115">
        <f>'BAR BB| Open rates'!AI3</f>
        <v>45865</v>
      </c>
      <c r="T4" s="115">
        <f>'BAR BB| Open rates'!AJ3</f>
        <v>45870</v>
      </c>
      <c r="U4" s="115">
        <f>'BAR BB| Open rates'!AK3</f>
        <v>45873</v>
      </c>
      <c r="V4" s="115">
        <f>'BAR BB| Open rates'!AL3</f>
        <v>45879</v>
      </c>
      <c r="W4" s="115">
        <f>'BAR BB| Open rates'!AM3</f>
        <v>45884</v>
      </c>
      <c r="X4" s="115">
        <f>'BAR BB| Open rates'!AN3</f>
        <v>45886</v>
      </c>
      <c r="Y4" s="115">
        <f>'BAR BB| Open rates'!AO3</f>
        <v>45891</v>
      </c>
      <c r="Z4" s="115">
        <f>'BAR BB| Open rates'!AP3</f>
        <v>45893</v>
      </c>
    </row>
    <row r="5" spans="1:26" s="33" customFormat="1" ht="26.25" customHeight="1" x14ac:dyDescent="0.2">
      <c r="A5" s="104"/>
      <c r="B5" s="115">
        <f>'BAR BB| Open rates'!P4</f>
        <v>45809</v>
      </c>
      <c r="C5" s="115">
        <f>'BAR BB| Open rates'!Q4</f>
        <v>45815</v>
      </c>
      <c r="D5" s="115">
        <f>'BAR BB| Open rates'!R4</f>
        <v>45820</v>
      </c>
      <c r="E5" s="115">
        <f>'BAR BB| Open rates'!S4</f>
        <v>45822</v>
      </c>
      <c r="F5" s="115">
        <f>'BAR BB| Open rates'!T4</f>
        <v>45827</v>
      </c>
      <c r="G5" s="115">
        <f>'BAR BB| Open rates'!U4</f>
        <v>45830</v>
      </c>
      <c r="H5" s="115">
        <f>'BAR BB| Open rates'!V4</f>
        <v>45831</v>
      </c>
      <c r="I5" s="115">
        <f>'BAR BB| Open rates'!W4</f>
        <v>45834</v>
      </c>
      <c r="J5" s="115">
        <f>'BAR BB| Open rates'!Z4</f>
        <v>45838</v>
      </c>
      <c r="K5" s="115">
        <f>'BAR BB| Open rates'!AA4</f>
        <v>45841</v>
      </c>
      <c r="L5" s="115">
        <f>'BAR BB| Open rates'!AB4</f>
        <v>45843</v>
      </c>
      <c r="M5" s="115">
        <f>'BAR BB| Open rates'!AC4</f>
        <v>45848</v>
      </c>
      <c r="N5" s="115">
        <f>'BAR BB| Open rates'!AD4</f>
        <v>45850</v>
      </c>
      <c r="O5" s="115">
        <f>'BAR BB| Open rates'!AE4</f>
        <v>45855</v>
      </c>
      <c r="P5" s="115">
        <f>'BAR BB| Open rates'!AF4</f>
        <v>45857</v>
      </c>
      <c r="Q5" s="115">
        <f>'BAR BB| Open rates'!AG4</f>
        <v>45862</v>
      </c>
      <c r="R5" s="115">
        <f>'BAR BB| Open rates'!AH4</f>
        <v>45864</v>
      </c>
      <c r="S5" s="115">
        <f>'BAR BB| Open rates'!AI4</f>
        <v>45869</v>
      </c>
      <c r="T5" s="115">
        <f>'BAR BB| Open rates'!AJ4</f>
        <v>45872</v>
      </c>
      <c r="U5" s="115">
        <f>'BAR BB| Open rates'!AK4</f>
        <v>45878</v>
      </c>
      <c r="V5" s="115">
        <f>'BAR BB| Open rates'!AL4</f>
        <v>45883</v>
      </c>
      <c r="W5" s="115">
        <f>'BAR BB| Open rates'!AM4</f>
        <v>45885</v>
      </c>
      <c r="X5" s="115">
        <f>'BAR BB| Open rates'!AN4</f>
        <v>45890</v>
      </c>
      <c r="Y5" s="115">
        <f>'BAR BB| Open rates'!AO4</f>
        <v>45892</v>
      </c>
      <c r="Z5" s="115">
        <f>'BAR BB| Open rates'!AP4</f>
        <v>45900</v>
      </c>
    </row>
    <row r="6" spans="1:26" s="36" customFormat="1" ht="12" customHeight="1" x14ac:dyDescent="0.2">
      <c r="A6" s="163" t="s">
        <v>63</v>
      </c>
    </row>
    <row r="7" spans="1:26" s="36" customFormat="1" ht="12" customHeight="1" x14ac:dyDescent="0.2">
      <c r="A7" s="163">
        <v>1</v>
      </c>
      <c r="B7" s="57">
        <f>'BAR BB| Open rates'!P6*0.87*0.9+25</f>
        <v>14745.4</v>
      </c>
      <c r="C7" s="57">
        <f>'BAR BB| Open rates'!Q6*0.87*0.9+25</f>
        <v>16311.4</v>
      </c>
      <c r="D7" s="57">
        <f>'BAR BB| Open rates'!R6*0.87*0.9+25</f>
        <v>14745.4</v>
      </c>
      <c r="E7" s="57">
        <f>'BAR BB| Open rates'!S6*0.87*0.9+25</f>
        <v>16311.4</v>
      </c>
      <c r="F7" s="57">
        <f>'BAR BB| Open rates'!T6*0.87*0.9+25</f>
        <v>14745.4</v>
      </c>
      <c r="G7" s="57">
        <f>'BAR BB| Open rates'!U6*0.87*0.9+25</f>
        <v>13022.800000000001</v>
      </c>
      <c r="H7" s="57">
        <f>'BAR BB| Open rates'!V6*0.87*0.9+25</f>
        <v>31893.100000000002</v>
      </c>
      <c r="I7" s="57">
        <f>'BAR BB| Open rates'!W6*0.87*0.9+25</f>
        <v>37374.1</v>
      </c>
      <c r="J7" s="57">
        <f>'BAR BB| Open rates'!Z6*0.87*0.9+25</f>
        <v>13022.800000000001</v>
      </c>
      <c r="K7" s="57">
        <f>'BAR BB| Open rates'!AA6*0.87*0.9+25</f>
        <v>21792.400000000001</v>
      </c>
      <c r="L7" s="57">
        <f>'BAR BB| Open rates'!AB6*0.87*0.9+25</f>
        <v>24924.400000000001</v>
      </c>
      <c r="M7" s="57">
        <f>'BAR BB| Open rates'!AC6*0.87*0.9+25</f>
        <v>21792.400000000001</v>
      </c>
      <c r="N7" s="57">
        <f>'BAR BB| Open rates'!AD6*0.87*0.9+25</f>
        <v>24924.400000000001</v>
      </c>
      <c r="O7" s="57">
        <f>'BAR BB| Open rates'!AE6*0.87*0.9+25</f>
        <v>21792.400000000001</v>
      </c>
      <c r="P7" s="57">
        <f>'BAR BB| Open rates'!AF6*0.87*0.9+25</f>
        <v>24924.400000000001</v>
      </c>
      <c r="Q7" s="57">
        <f>'BAR BB| Open rates'!AG6*0.87*0.9+25</f>
        <v>21792.400000000001</v>
      </c>
      <c r="R7" s="57">
        <f>'BAR BB| Open rates'!AH6*0.87*0.9+25</f>
        <v>24924.400000000001</v>
      </c>
      <c r="S7" s="57">
        <f>'BAR BB| Open rates'!AI6*0.87*0.9+25</f>
        <v>21792.400000000001</v>
      </c>
      <c r="T7" s="57">
        <f>'BAR BB| Open rates'!AJ6*0.87*0.9+25</f>
        <v>23358.400000000001</v>
      </c>
      <c r="U7" s="57">
        <f>'BAR BB| Open rates'!AK6*0.87*0.9+25</f>
        <v>23358.400000000001</v>
      </c>
      <c r="V7" s="57">
        <f>'BAR BB| Open rates'!AL6*0.87*0.9+25</f>
        <v>20226.400000000001</v>
      </c>
      <c r="W7" s="57">
        <f>'BAR BB| Open rates'!AM6*0.87*0.9+25</f>
        <v>23358.400000000001</v>
      </c>
      <c r="X7" s="57">
        <f>'BAR BB| Open rates'!AN6*0.87*0.9+25</f>
        <v>20226.400000000001</v>
      </c>
      <c r="Y7" s="57">
        <f>'BAR BB| Open rates'!AO6*0.87*0.9+25</f>
        <v>23358.400000000001</v>
      </c>
      <c r="Z7" s="57">
        <f>'BAR BB| Open rates'!AP6*0.87*0.9+25</f>
        <v>20226.400000000001</v>
      </c>
    </row>
    <row r="8" spans="1:26" s="36" customFormat="1" ht="12" customHeight="1" x14ac:dyDescent="0.2">
      <c r="A8" s="163">
        <v>2</v>
      </c>
      <c r="B8" s="57">
        <f>'BAR BB| Open rates'!P7*0.87*0.9+25</f>
        <v>16702.900000000001</v>
      </c>
      <c r="C8" s="57">
        <f>'BAR BB| Open rates'!Q7*0.87*0.9+25</f>
        <v>18268.900000000001</v>
      </c>
      <c r="D8" s="57">
        <f>'BAR BB| Open rates'!R7*0.87*0.9+25</f>
        <v>16702.900000000001</v>
      </c>
      <c r="E8" s="57">
        <f>'BAR BB| Open rates'!S7*0.87*0.9+25</f>
        <v>18268.900000000001</v>
      </c>
      <c r="F8" s="57">
        <f>'BAR BB| Open rates'!T7*0.87*0.9+25</f>
        <v>16702.900000000001</v>
      </c>
      <c r="G8" s="57">
        <f>'BAR BB| Open rates'!U7*0.87*0.9+25</f>
        <v>14980.300000000001</v>
      </c>
      <c r="H8" s="57">
        <f>'BAR BB| Open rates'!V7*0.87*0.9+25</f>
        <v>33850.6</v>
      </c>
      <c r="I8" s="57">
        <f>'BAR BB| Open rates'!W7*0.87*0.9+25</f>
        <v>39331.599999999999</v>
      </c>
      <c r="J8" s="57">
        <f>'BAR BB| Open rates'!Z7*0.87*0.9+25</f>
        <v>14980.300000000001</v>
      </c>
      <c r="K8" s="57">
        <f>'BAR BB| Open rates'!AA7*0.87*0.9+25</f>
        <v>23749.9</v>
      </c>
      <c r="L8" s="57">
        <f>'BAR BB| Open rates'!AB7*0.87*0.9+25</f>
        <v>26881.9</v>
      </c>
      <c r="M8" s="57">
        <f>'BAR BB| Open rates'!AC7*0.87*0.9+25</f>
        <v>23749.9</v>
      </c>
      <c r="N8" s="57">
        <f>'BAR BB| Open rates'!AD7*0.87*0.9+25</f>
        <v>26881.9</v>
      </c>
      <c r="O8" s="57">
        <f>'BAR BB| Open rates'!AE7*0.87*0.9+25</f>
        <v>23749.9</v>
      </c>
      <c r="P8" s="57">
        <f>'BAR BB| Open rates'!AF7*0.87*0.9+25</f>
        <v>26881.9</v>
      </c>
      <c r="Q8" s="57">
        <f>'BAR BB| Open rates'!AG7*0.87*0.9+25</f>
        <v>23749.9</v>
      </c>
      <c r="R8" s="57">
        <f>'BAR BB| Open rates'!AH7*0.87*0.9+25</f>
        <v>26881.9</v>
      </c>
      <c r="S8" s="57">
        <f>'BAR BB| Open rates'!AI7*0.87*0.9+25</f>
        <v>23749.9</v>
      </c>
      <c r="T8" s="57">
        <f>'BAR BB| Open rates'!AJ7*0.87*0.9+25</f>
        <v>25315.9</v>
      </c>
      <c r="U8" s="57">
        <f>'BAR BB| Open rates'!AK7*0.87*0.9+25</f>
        <v>25315.9</v>
      </c>
      <c r="V8" s="57">
        <f>'BAR BB| Open rates'!AL7*0.87*0.9+25</f>
        <v>22183.9</v>
      </c>
      <c r="W8" s="57">
        <f>'BAR BB| Open rates'!AM7*0.87*0.9+25</f>
        <v>25315.9</v>
      </c>
      <c r="X8" s="57">
        <f>'BAR BB| Open rates'!AN7*0.87*0.9+25</f>
        <v>22183.9</v>
      </c>
      <c r="Y8" s="57">
        <f>'BAR BB| Open rates'!AO7*0.87*0.9+25</f>
        <v>25315.9</v>
      </c>
      <c r="Z8" s="57">
        <f>'BAR BB| Open rates'!AP7*0.87*0.9+25</f>
        <v>22183.9</v>
      </c>
    </row>
    <row r="9" spans="1:26"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row>
    <row r="10" spans="1:26" s="36" customFormat="1" ht="12" customHeight="1" x14ac:dyDescent="0.2">
      <c r="A10" s="163">
        <v>1</v>
      </c>
      <c r="B10" s="57">
        <f>'BAR BB| Open rates'!P9*0.87*0.9+25</f>
        <v>17094.400000000001</v>
      </c>
      <c r="C10" s="57">
        <f>'BAR BB| Open rates'!Q9*0.87*0.9+25</f>
        <v>18660.400000000001</v>
      </c>
      <c r="D10" s="57">
        <f>'BAR BB| Open rates'!R9*0.87*0.9+25</f>
        <v>17094.400000000001</v>
      </c>
      <c r="E10" s="57">
        <f>'BAR BB| Open rates'!S9*0.87*0.9+25</f>
        <v>18660.400000000001</v>
      </c>
      <c r="F10" s="57">
        <f>'BAR BB| Open rates'!T9*0.87*0.9+25</f>
        <v>17094.400000000001</v>
      </c>
      <c r="G10" s="57">
        <f>'BAR BB| Open rates'!U9*0.87*0.9+25</f>
        <v>15371.800000000001</v>
      </c>
      <c r="H10" s="57">
        <f>'BAR BB| Open rates'!V9*0.87*0.9+25</f>
        <v>34242.1</v>
      </c>
      <c r="I10" s="57">
        <f>'BAR BB| Open rates'!W9*0.87*0.9+25</f>
        <v>39723.1</v>
      </c>
      <c r="J10" s="57">
        <f>'BAR BB| Open rates'!Z9*0.87*0.9+25</f>
        <v>15371.800000000001</v>
      </c>
      <c r="K10" s="57">
        <f>'BAR BB| Open rates'!AA9*0.87*0.9+25</f>
        <v>24141.4</v>
      </c>
      <c r="L10" s="57">
        <f>'BAR BB| Open rates'!AB9*0.87*0.9+25</f>
        <v>27273.4</v>
      </c>
      <c r="M10" s="57">
        <f>'BAR BB| Open rates'!AC9*0.87*0.9+25</f>
        <v>24141.4</v>
      </c>
      <c r="N10" s="57">
        <f>'BAR BB| Open rates'!AD9*0.87*0.9+25</f>
        <v>27273.4</v>
      </c>
      <c r="O10" s="57">
        <f>'BAR BB| Open rates'!AE9*0.87*0.9+25</f>
        <v>24141.4</v>
      </c>
      <c r="P10" s="57">
        <f>'BAR BB| Open rates'!AF9*0.87*0.9+25</f>
        <v>27273.4</v>
      </c>
      <c r="Q10" s="57">
        <f>'BAR BB| Open rates'!AG9*0.87*0.9+25</f>
        <v>24141.4</v>
      </c>
      <c r="R10" s="57">
        <f>'BAR BB| Open rates'!AH9*0.87*0.9+25</f>
        <v>27273.4</v>
      </c>
      <c r="S10" s="57">
        <f>'BAR BB| Open rates'!AI9*0.87*0.9+25</f>
        <v>24141.4</v>
      </c>
      <c r="T10" s="57">
        <f>'BAR BB| Open rates'!AJ9*0.87*0.9+25</f>
        <v>25707.4</v>
      </c>
      <c r="U10" s="57">
        <f>'BAR BB| Open rates'!AK9*0.87*0.9+25</f>
        <v>25707.4</v>
      </c>
      <c r="V10" s="57">
        <f>'BAR BB| Open rates'!AL9*0.87*0.9+25</f>
        <v>22575.4</v>
      </c>
      <c r="W10" s="57">
        <f>'BAR BB| Open rates'!AM9*0.87*0.9+25</f>
        <v>25707.4</v>
      </c>
      <c r="X10" s="57">
        <f>'BAR BB| Open rates'!AN9*0.87*0.9+25</f>
        <v>22575.4</v>
      </c>
      <c r="Y10" s="57">
        <f>'BAR BB| Open rates'!AO9*0.87*0.9+25</f>
        <v>25707.4</v>
      </c>
      <c r="Z10" s="57">
        <f>'BAR BB| Open rates'!AP9*0.87*0.9+25</f>
        <v>22575.4</v>
      </c>
    </row>
    <row r="11" spans="1:26" s="36" customFormat="1" ht="12" customHeight="1" x14ac:dyDescent="0.2">
      <c r="A11" s="163">
        <v>2</v>
      </c>
      <c r="B11" s="57">
        <f>'BAR BB| Open rates'!P10*0.87*0.9+25</f>
        <v>19051.900000000001</v>
      </c>
      <c r="C11" s="57">
        <f>'BAR BB| Open rates'!Q10*0.87*0.9+25</f>
        <v>20617.900000000001</v>
      </c>
      <c r="D11" s="57">
        <f>'BAR BB| Open rates'!R10*0.87*0.9+25</f>
        <v>19051.900000000001</v>
      </c>
      <c r="E11" s="57">
        <f>'BAR BB| Open rates'!S10*0.87*0.9+25</f>
        <v>20617.900000000001</v>
      </c>
      <c r="F11" s="57">
        <f>'BAR BB| Open rates'!T10*0.87*0.9+25</f>
        <v>19051.900000000001</v>
      </c>
      <c r="G11" s="57">
        <f>'BAR BB| Open rates'!U10*0.87*0.9+25</f>
        <v>17329.3</v>
      </c>
      <c r="H11" s="57">
        <f>'BAR BB| Open rates'!V10*0.87*0.9+25</f>
        <v>36199.599999999999</v>
      </c>
      <c r="I11" s="57">
        <f>'BAR BB| Open rates'!W10*0.87*0.9+25</f>
        <v>41680.6</v>
      </c>
      <c r="J11" s="57">
        <f>'BAR BB| Open rates'!Z10*0.87*0.9+25</f>
        <v>17329.3</v>
      </c>
      <c r="K11" s="57">
        <f>'BAR BB| Open rates'!AA10*0.87*0.9+25</f>
        <v>26098.9</v>
      </c>
      <c r="L11" s="57">
        <f>'BAR BB| Open rates'!AB10*0.87*0.9+25</f>
        <v>29230.9</v>
      </c>
      <c r="M11" s="57">
        <f>'BAR BB| Open rates'!AC10*0.87*0.9+25</f>
        <v>26098.9</v>
      </c>
      <c r="N11" s="57">
        <f>'BAR BB| Open rates'!AD10*0.87*0.9+25</f>
        <v>29230.9</v>
      </c>
      <c r="O11" s="57">
        <f>'BAR BB| Open rates'!AE10*0.87*0.9+25</f>
        <v>26098.9</v>
      </c>
      <c r="P11" s="57">
        <f>'BAR BB| Open rates'!AF10*0.87*0.9+25</f>
        <v>29230.9</v>
      </c>
      <c r="Q11" s="57">
        <f>'BAR BB| Open rates'!AG10*0.87*0.9+25</f>
        <v>26098.9</v>
      </c>
      <c r="R11" s="57">
        <f>'BAR BB| Open rates'!AH10*0.87*0.9+25</f>
        <v>29230.9</v>
      </c>
      <c r="S11" s="57">
        <f>'BAR BB| Open rates'!AI10*0.87*0.9+25</f>
        <v>26098.9</v>
      </c>
      <c r="T11" s="57">
        <f>'BAR BB| Open rates'!AJ10*0.87*0.9+25</f>
        <v>27664.9</v>
      </c>
      <c r="U11" s="57">
        <f>'BAR BB| Open rates'!AK10*0.87*0.9+25</f>
        <v>27664.9</v>
      </c>
      <c r="V11" s="57">
        <f>'BAR BB| Open rates'!AL10*0.87*0.9+25</f>
        <v>24532.9</v>
      </c>
      <c r="W11" s="57">
        <f>'BAR BB| Open rates'!AM10*0.87*0.9+25</f>
        <v>27664.9</v>
      </c>
      <c r="X11" s="57">
        <f>'BAR BB| Open rates'!AN10*0.87*0.9+25</f>
        <v>24532.9</v>
      </c>
      <c r="Y11" s="57">
        <f>'BAR BB| Open rates'!AO10*0.87*0.9+25</f>
        <v>27664.9</v>
      </c>
      <c r="Z11" s="57">
        <f>'BAR BB| Open rates'!AP10*0.87*0.9+25</f>
        <v>24532.9</v>
      </c>
    </row>
    <row r="12" spans="1:26"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row>
    <row r="13" spans="1:26" s="36" customFormat="1" ht="12" customHeight="1" x14ac:dyDescent="0.2">
      <c r="A13" s="163">
        <v>1</v>
      </c>
      <c r="B13" s="57">
        <f>'BAR BB| Open rates'!P12*0.87*0.9+25</f>
        <v>20148.100000000002</v>
      </c>
      <c r="C13" s="57">
        <f>'BAR BB| Open rates'!Q12*0.87*0.9+25</f>
        <v>21714.100000000002</v>
      </c>
      <c r="D13" s="57">
        <f>'BAR BB| Open rates'!R12*0.87*0.9+25</f>
        <v>20148.100000000002</v>
      </c>
      <c r="E13" s="57">
        <f>'BAR BB| Open rates'!S12*0.87*0.9+25</f>
        <v>21714.100000000002</v>
      </c>
      <c r="F13" s="57">
        <f>'BAR BB| Open rates'!T12*0.87*0.9+25</f>
        <v>20148.100000000002</v>
      </c>
      <c r="G13" s="57">
        <f>'BAR BB| Open rates'!U12*0.87*0.9+25</f>
        <v>18425.5</v>
      </c>
      <c r="H13" s="57">
        <f>'BAR BB| Open rates'!V12*0.87*0.9+25</f>
        <v>37295.800000000003</v>
      </c>
      <c r="I13" s="57">
        <f>'BAR BB| Open rates'!W12*0.87*0.9+25</f>
        <v>42776.800000000003</v>
      </c>
      <c r="J13" s="57">
        <f>'BAR BB| Open rates'!Z12*0.87*0.9+25</f>
        <v>18425.5</v>
      </c>
      <c r="K13" s="57">
        <f>'BAR BB| Open rates'!AA12*0.87*0.9+25</f>
        <v>27195.100000000002</v>
      </c>
      <c r="L13" s="57">
        <f>'BAR BB| Open rates'!AB12*0.87*0.9+25</f>
        <v>30327.100000000002</v>
      </c>
      <c r="M13" s="57">
        <f>'BAR BB| Open rates'!AC12*0.87*0.9+25</f>
        <v>27195.100000000002</v>
      </c>
      <c r="N13" s="57">
        <f>'BAR BB| Open rates'!AD12*0.87*0.9+25</f>
        <v>30327.100000000002</v>
      </c>
      <c r="O13" s="57">
        <f>'BAR BB| Open rates'!AE12*0.87*0.9+25</f>
        <v>27195.100000000002</v>
      </c>
      <c r="P13" s="57">
        <f>'BAR BB| Open rates'!AF12*0.87*0.9+25</f>
        <v>30327.100000000002</v>
      </c>
      <c r="Q13" s="57">
        <f>'BAR BB| Open rates'!AG12*0.87*0.9+25</f>
        <v>27195.100000000002</v>
      </c>
      <c r="R13" s="57">
        <f>'BAR BB| Open rates'!AH12*0.87*0.9+25</f>
        <v>30327.100000000002</v>
      </c>
      <c r="S13" s="57">
        <f>'BAR BB| Open rates'!AI12*0.87*0.9+25</f>
        <v>27195.100000000002</v>
      </c>
      <c r="T13" s="57">
        <f>'BAR BB| Open rates'!AJ12*0.87*0.9+25</f>
        <v>28761.100000000002</v>
      </c>
      <c r="U13" s="57">
        <f>'BAR BB| Open rates'!AK12*0.87*0.9+25</f>
        <v>28761.100000000002</v>
      </c>
      <c r="V13" s="57">
        <f>'BAR BB| Open rates'!AL12*0.87*0.9+25</f>
        <v>25629.100000000002</v>
      </c>
      <c r="W13" s="57">
        <f>'BAR BB| Open rates'!AM12*0.87*0.9+25</f>
        <v>28761.100000000002</v>
      </c>
      <c r="X13" s="57">
        <f>'BAR BB| Open rates'!AN12*0.87*0.9+25</f>
        <v>25629.100000000002</v>
      </c>
      <c r="Y13" s="57">
        <f>'BAR BB| Open rates'!AO12*0.87*0.9+25</f>
        <v>28761.100000000002</v>
      </c>
      <c r="Z13" s="57">
        <f>'BAR BB| Open rates'!AP12*0.87*0.9+25</f>
        <v>25629.100000000002</v>
      </c>
    </row>
    <row r="14" spans="1:26" s="36" customFormat="1" ht="12" customHeight="1" x14ac:dyDescent="0.2">
      <c r="A14" s="163">
        <v>2</v>
      </c>
      <c r="B14" s="57">
        <f>'BAR BB| Open rates'!P13*0.87*0.9+25</f>
        <v>22105.600000000002</v>
      </c>
      <c r="C14" s="57">
        <f>'BAR BB| Open rates'!Q13*0.87*0.9+25</f>
        <v>23671.600000000002</v>
      </c>
      <c r="D14" s="57">
        <f>'BAR BB| Open rates'!R13*0.87*0.9+25</f>
        <v>22105.600000000002</v>
      </c>
      <c r="E14" s="57">
        <f>'BAR BB| Open rates'!S13*0.87*0.9+25</f>
        <v>23671.600000000002</v>
      </c>
      <c r="F14" s="57">
        <f>'BAR BB| Open rates'!T13*0.87*0.9+25</f>
        <v>22105.600000000002</v>
      </c>
      <c r="G14" s="57">
        <f>'BAR BB| Open rates'!U13*0.87*0.9+25</f>
        <v>20383</v>
      </c>
      <c r="H14" s="57">
        <f>'BAR BB| Open rates'!V13*0.87*0.9+25</f>
        <v>39253.300000000003</v>
      </c>
      <c r="I14" s="57">
        <f>'BAR BB| Open rates'!W13*0.87*0.9+25</f>
        <v>44734.3</v>
      </c>
      <c r="J14" s="57">
        <f>'BAR BB| Open rates'!Z13*0.87*0.9+25</f>
        <v>20383</v>
      </c>
      <c r="K14" s="57">
        <f>'BAR BB| Open rates'!AA13*0.87*0.9+25</f>
        <v>29152.600000000002</v>
      </c>
      <c r="L14" s="57">
        <f>'BAR BB| Open rates'!AB13*0.87*0.9+25</f>
        <v>32284.600000000002</v>
      </c>
      <c r="M14" s="57">
        <f>'BAR BB| Open rates'!AC13*0.87*0.9+25</f>
        <v>29152.600000000002</v>
      </c>
      <c r="N14" s="57">
        <f>'BAR BB| Open rates'!AD13*0.87*0.9+25</f>
        <v>32284.600000000002</v>
      </c>
      <c r="O14" s="57">
        <f>'BAR BB| Open rates'!AE13*0.87*0.9+25</f>
        <v>29152.600000000002</v>
      </c>
      <c r="P14" s="57">
        <f>'BAR BB| Open rates'!AF13*0.87*0.9+25</f>
        <v>32284.600000000002</v>
      </c>
      <c r="Q14" s="57">
        <f>'BAR BB| Open rates'!AG13*0.87*0.9+25</f>
        <v>29152.600000000002</v>
      </c>
      <c r="R14" s="57">
        <f>'BAR BB| Open rates'!AH13*0.87*0.9+25</f>
        <v>32284.600000000002</v>
      </c>
      <c r="S14" s="57">
        <f>'BAR BB| Open rates'!AI13*0.87*0.9+25</f>
        <v>29152.600000000002</v>
      </c>
      <c r="T14" s="57">
        <f>'BAR BB| Open rates'!AJ13*0.87*0.9+25</f>
        <v>30718.600000000002</v>
      </c>
      <c r="U14" s="57">
        <f>'BAR BB| Open rates'!AK13*0.87*0.9+25</f>
        <v>30718.600000000002</v>
      </c>
      <c r="V14" s="57">
        <f>'BAR BB| Open rates'!AL13*0.87*0.9+25</f>
        <v>27586.600000000002</v>
      </c>
      <c r="W14" s="57">
        <f>'BAR BB| Open rates'!AM13*0.87*0.9+25</f>
        <v>30718.600000000002</v>
      </c>
      <c r="X14" s="57">
        <f>'BAR BB| Open rates'!AN13*0.87*0.9+25</f>
        <v>27586.600000000002</v>
      </c>
      <c r="Y14" s="57">
        <f>'BAR BB| Open rates'!AO13*0.87*0.9+25</f>
        <v>30718.600000000002</v>
      </c>
      <c r="Z14" s="57">
        <f>'BAR BB| Open rates'!AP13*0.87*0.9+25</f>
        <v>27586.600000000002</v>
      </c>
    </row>
    <row r="15" spans="1:26" ht="13.5" thickBot="1" x14ac:dyDescent="0.25"/>
    <row r="16" spans="1:26" ht="147.75" customHeight="1" thickBot="1" x14ac:dyDescent="0.25">
      <c r="A16" s="244" t="s">
        <v>330</v>
      </c>
    </row>
    <row r="17" spans="1:1" ht="12" customHeight="1" x14ac:dyDescent="0.2"/>
    <row r="18" spans="1:1" x14ac:dyDescent="0.2">
      <c r="A18" s="97" t="s">
        <v>83</v>
      </c>
    </row>
    <row r="19" spans="1:1" ht="34.5" customHeight="1" x14ac:dyDescent="0.2">
      <c r="A19" s="138" t="s">
        <v>307</v>
      </c>
    </row>
    <row r="20" spans="1:1" ht="24" x14ac:dyDescent="0.2">
      <c r="A20" s="138" t="s">
        <v>308</v>
      </c>
    </row>
    <row r="21" spans="1:1" x14ac:dyDescent="0.2">
      <c r="A21" s="6"/>
    </row>
    <row r="22" spans="1:1" x14ac:dyDescent="0.2">
      <c r="A22" s="94" t="s">
        <v>74</v>
      </c>
    </row>
    <row r="23" spans="1:1" ht="12.75" customHeight="1" x14ac:dyDescent="0.2">
      <c r="A23" s="178" t="s">
        <v>75</v>
      </c>
    </row>
    <row r="24" spans="1:1" x14ac:dyDescent="0.2">
      <c r="A24" s="175" t="s">
        <v>76</v>
      </c>
    </row>
    <row r="25" spans="1:1" ht="24" x14ac:dyDescent="0.2">
      <c r="A25" s="175" t="s">
        <v>89</v>
      </c>
    </row>
    <row r="26" spans="1:1" x14ac:dyDescent="0.2">
      <c r="A26" s="175" t="s">
        <v>78</v>
      </c>
    </row>
    <row r="27" spans="1:1" ht="24" x14ac:dyDescent="0.2">
      <c r="A27" s="175" t="s">
        <v>79</v>
      </c>
    </row>
    <row r="28" spans="1:1" ht="24" x14ac:dyDescent="0.2">
      <c r="A28" s="175" t="s">
        <v>187</v>
      </c>
    </row>
    <row r="29" spans="1:1" x14ac:dyDescent="0.2">
      <c r="A29" s="175" t="s">
        <v>105</v>
      </c>
    </row>
    <row r="30" spans="1:1" x14ac:dyDescent="0.2">
      <c r="A30" s="223" t="s">
        <v>309</v>
      </c>
    </row>
    <row r="31" spans="1:1" ht="24" x14ac:dyDescent="0.2">
      <c r="A31" s="175" t="s">
        <v>202</v>
      </c>
    </row>
    <row r="32" spans="1:1" x14ac:dyDescent="0.2">
      <c r="A32" s="223"/>
    </row>
    <row r="33" spans="1:1" x14ac:dyDescent="0.2">
      <c r="A33" s="312" t="s">
        <v>101</v>
      </c>
    </row>
    <row r="34" spans="1:1" x14ac:dyDescent="0.2">
      <c r="A34" s="313"/>
    </row>
    <row r="35" spans="1:1" x14ac:dyDescent="0.2">
      <c r="A35" s="314"/>
    </row>
    <row r="36" spans="1:1" x14ac:dyDescent="0.2">
      <c r="A36" s="223"/>
    </row>
    <row r="37" spans="1:1" ht="25.5" customHeight="1" x14ac:dyDescent="0.2">
      <c r="A37" s="206" t="s">
        <v>203</v>
      </c>
    </row>
    <row r="38" spans="1:1" x14ac:dyDescent="0.2">
      <c r="A38" s="245" t="s">
        <v>335</v>
      </c>
    </row>
    <row r="39" spans="1:1" x14ac:dyDescent="0.2">
      <c r="A39" s="223"/>
    </row>
    <row r="40" spans="1:1" x14ac:dyDescent="0.2">
      <c r="A40" s="174" t="s">
        <v>81</v>
      </c>
    </row>
    <row r="41" spans="1:1" ht="36" x14ac:dyDescent="0.2">
      <c r="A41" s="176" t="s">
        <v>102</v>
      </c>
    </row>
    <row r="42" spans="1:1" ht="36" x14ac:dyDescent="0.2">
      <c r="A42" s="176" t="s">
        <v>104</v>
      </c>
    </row>
    <row r="43" spans="1:1" x14ac:dyDescent="0.2">
      <c r="A43" s="223"/>
    </row>
    <row r="44" spans="1:1" ht="26.25" x14ac:dyDescent="0.2">
      <c r="A44" s="174" t="s">
        <v>310</v>
      </c>
    </row>
    <row r="45" spans="1:1" ht="24" x14ac:dyDescent="0.2">
      <c r="A45" s="207" t="s">
        <v>280</v>
      </c>
    </row>
    <row r="46" spans="1:1" x14ac:dyDescent="0.2">
      <c r="A46" s="225" t="s">
        <v>204</v>
      </c>
    </row>
    <row r="47" spans="1:1" x14ac:dyDescent="0.2">
      <c r="A47" s="225"/>
    </row>
    <row r="48" spans="1:1" x14ac:dyDescent="0.2">
      <c r="A48" s="224" t="s">
        <v>312</v>
      </c>
    </row>
    <row r="49" spans="1:1" x14ac:dyDescent="0.2">
      <c r="A49" s="225" t="s">
        <v>313</v>
      </c>
    </row>
    <row r="50" spans="1:1" x14ac:dyDescent="0.2">
      <c r="A50" s="15"/>
    </row>
    <row r="51" spans="1:1" x14ac:dyDescent="0.2">
      <c r="A51" s="224" t="s">
        <v>314</v>
      </c>
    </row>
    <row r="52" spans="1:1" x14ac:dyDescent="0.2">
      <c r="A52" s="226" t="s">
        <v>208</v>
      </c>
    </row>
    <row r="53" spans="1:1" x14ac:dyDescent="0.2">
      <c r="A53" s="15"/>
    </row>
    <row r="54" spans="1:1" x14ac:dyDescent="0.2">
      <c r="A54" s="243" t="s">
        <v>334</v>
      </c>
    </row>
    <row r="55" spans="1:1" x14ac:dyDescent="0.2">
      <c r="A55" s="225" t="s">
        <v>208</v>
      </c>
    </row>
    <row r="56" spans="1:1" x14ac:dyDescent="0.2">
      <c r="A56" s="227"/>
    </row>
    <row r="57" spans="1:1" x14ac:dyDescent="0.2">
      <c r="A57" s="224" t="s">
        <v>315</v>
      </c>
    </row>
    <row r="58" spans="1:1" x14ac:dyDescent="0.2">
      <c r="A58" s="226" t="s">
        <v>316</v>
      </c>
    </row>
    <row r="59" spans="1:1" x14ac:dyDescent="0.2">
      <c r="A59" s="226"/>
    </row>
    <row r="60" spans="1:1" x14ac:dyDescent="0.2">
      <c r="A60" s="224" t="s">
        <v>317</v>
      </c>
    </row>
    <row r="61" spans="1:1" x14ac:dyDescent="0.2">
      <c r="A61" s="226" t="s">
        <v>325</v>
      </c>
    </row>
    <row r="62" spans="1:1" ht="13.5" thickBot="1" x14ac:dyDescent="0.25">
      <c r="A62" s="228"/>
    </row>
    <row r="63" spans="1:1" ht="72" x14ac:dyDescent="0.2">
      <c r="A63" s="232" t="s">
        <v>311</v>
      </c>
    </row>
    <row r="64" spans="1:1" ht="13.5" thickBot="1" x14ac:dyDescent="0.25">
      <c r="A64" s="233" t="s">
        <v>141</v>
      </c>
    </row>
    <row r="66" spans="1:1" ht="24" x14ac:dyDescent="0.2">
      <c r="A66" s="177" t="s">
        <v>318</v>
      </c>
    </row>
    <row r="67" spans="1:1" ht="24" x14ac:dyDescent="0.2">
      <c r="A67" s="207" t="s">
        <v>289</v>
      </c>
    </row>
    <row r="68" spans="1:1" x14ac:dyDescent="0.2">
      <c r="A68" s="205" t="s">
        <v>205</v>
      </c>
    </row>
    <row r="69" spans="1:1" x14ac:dyDescent="0.2">
      <c r="A69" s="176"/>
    </row>
    <row r="70" spans="1:1" x14ac:dyDescent="0.2">
      <c r="A70" s="207" t="s">
        <v>248</v>
      </c>
    </row>
    <row r="71" spans="1:1" x14ac:dyDescent="0.2">
      <c r="A71" s="205" t="s">
        <v>319</v>
      </c>
    </row>
    <row r="72" spans="1:1" s="31" customFormat="1" x14ac:dyDescent="0.2">
      <c r="A72" s="176"/>
    </row>
    <row r="73" spans="1:1" s="31" customFormat="1" x14ac:dyDescent="0.2">
      <c r="A73" s="207" t="s">
        <v>320</v>
      </c>
    </row>
    <row r="74" spans="1:1" s="31" customFormat="1" x14ac:dyDescent="0.2">
      <c r="A74" s="205" t="s">
        <v>209</v>
      </c>
    </row>
    <row r="75" spans="1:1" s="31" customFormat="1" x14ac:dyDescent="0.2">
      <c r="A75" s="176"/>
    </row>
    <row r="76" spans="1:1" s="31" customFormat="1" x14ac:dyDescent="0.2">
      <c r="A76" s="243" t="s">
        <v>334</v>
      </c>
    </row>
    <row r="77" spans="1:1" s="31" customFormat="1" x14ac:dyDescent="0.2">
      <c r="A77" s="205" t="s">
        <v>209</v>
      </c>
    </row>
    <row r="78" spans="1:1" s="31" customFormat="1" x14ac:dyDescent="0.2">
      <c r="A78" s="176"/>
    </row>
    <row r="79" spans="1:1" s="31" customFormat="1" x14ac:dyDescent="0.2">
      <c r="A79" s="207" t="s">
        <v>321</v>
      </c>
    </row>
    <row r="80" spans="1:1" s="31" customFormat="1" x14ac:dyDescent="0.2">
      <c r="A80" s="205" t="s">
        <v>322</v>
      </c>
    </row>
    <row r="81" spans="1:1" s="31" customFormat="1" x14ac:dyDescent="0.2">
      <c r="A81" s="229"/>
    </row>
    <row r="82" spans="1:1" s="31" customFormat="1" x14ac:dyDescent="0.2">
      <c r="A82" s="207" t="s">
        <v>323</v>
      </c>
    </row>
    <row r="83" spans="1:1" s="31" customFormat="1" ht="15.75" customHeight="1" x14ac:dyDescent="0.2">
      <c r="A83" s="205" t="s">
        <v>324</v>
      </c>
    </row>
    <row r="84" spans="1:1" s="31" customFormat="1" ht="15.75" customHeight="1" thickBot="1" x14ac:dyDescent="0.25">
      <c r="A84" s="230"/>
    </row>
    <row r="85" spans="1:1" s="31" customFormat="1" ht="54.75" customHeight="1" x14ac:dyDescent="0.2">
      <c r="A85" s="234" t="s">
        <v>328</v>
      </c>
    </row>
    <row r="86" spans="1:1" s="154" customFormat="1" ht="17.25" customHeight="1" thickBot="1" x14ac:dyDescent="0.25">
      <c r="A86" s="235" t="s">
        <v>329</v>
      </c>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1">
    <mergeCell ref="A33:A35"/>
  </mergeCells>
  <pageMargins left="0.75" right="0.75" top="1" bottom="1" header="0.5" footer="0.5"/>
  <pageSetup paperSize="9" orientation="portrait" horizontalDpi="4294967295" verticalDpi="4294967295"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93"/>
  <sheetViews>
    <sheetView showGridLines="0" zoomScaleNormal="100" workbookViewId="0">
      <pane xSplit="1" ySplit="1" topLeftCell="B2" activePane="bottomRight" state="frozen"/>
      <selection pane="topRight" activeCell="B1" sqref="B1"/>
      <selection pane="bottomLeft" activeCell="A3" sqref="A3"/>
      <selection pane="bottomRight" activeCell="AJ16" sqref="AJ16"/>
    </sheetView>
  </sheetViews>
  <sheetFormatPr defaultColWidth="9.140625" defaultRowHeight="12.75" x14ac:dyDescent="0.2"/>
  <cols>
    <col min="1" max="1" width="57.28515625" style="32" customWidth="1"/>
    <col min="2" max="4" width="10" style="32" customWidth="1"/>
    <col min="5" max="26" width="10.28515625" style="32" customWidth="1"/>
    <col min="27" max="27" width="10" style="32" customWidth="1"/>
    <col min="28" max="28" width="10.28515625" style="32" customWidth="1"/>
    <col min="29" max="37" width="9.5703125" style="32" customWidth="1"/>
    <col min="38" max="16384" width="9.140625" style="32"/>
  </cols>
  <sheetData>
    <row r="1" spans="1:37" x14ac:dyDescent="0.2">
      <c r="A1" s="63" t="s">
        <v>61</v>
      </c>
    </row>
    <row r="2" spans="1:37" x14ac:dyDescent="0.2">
      <c r="A2" s="222" t="s">
        <v>305</v>
      </c>
    </row>
    <row r="3" spans="1:37" x14ac:dyDescent="0.2">
      <c r="A3" s="222" t="s">
        <v>326</v>
      </c>
    </row>
    <row r="4" spans="1:37" s="33" customFormat="1" ht="26.25" customHeight="1" x14ac:dyDescent="0.2">
      <c r="A4" s="88" t="s">
        <v>62</v>
      </c>
      <c r="B4" s="115">
        <f>'BAR BB| Open rates'!P3</f>
        <v>45809</v>
      </c>
      <c r="C4" s="115">
        <f>'BAR BB| Open rates'!Q3</f>
        <v>45810</v>
      </c>
      <c r="D4" s="115">
        <f>'BAR BB| Open rates'!R3</f>
        <v>45816</v>
      </c>
      <c r="E4" s="115">
        <f>'BAR BB| Open rates'!S3</f>
        <v>45821</v>
      </c>
      <c r="F4" s="115">
        <f>'BAR BB| Open rates'!T3</f>
        <v>45823</v>
      </c>
      <c r="G4" s="115">
        <f>'BAR BB| Open rates'!U3</f>
        <v>45828</v>
      </c>
      <c r="H4" s="115">
        <f>'BAR BB| Open rates'!V3</f>
        <v>45831</v>
      </c>
      <c r="I4" s="115">
        <f>'BAR BB| Open rates'!W3</f>
        <v>45832</v>
      </c>
      <c r="J4" s="115">
        <f>'BAR BB| Open rates'!X3</f>
        <v>45835</v>
      </c>
      <c r="K4" s="115">
        <f>'BAR BB| Open rates'!Y3</f>
        <v>45836</v>
      </c>
      <c r="L4" s="115">
        <f>'BAR BB| Open rates'!Z3</f>
        <v>45837</v>
      </c>
      <c r="M4" s="115">
        <f>'BAR BB| Open rates'!AA3</f>
        <v>45839</v>
      </c>
      <c r="N4" s="115">
        <f>'BAR BB| Open rates'!AB3</f>
        <v>45842</v>
      </c>
      <c r="O4" s="115">
        <f>'BAR BB| Open rates'!AC3</f>
        <v>45844</v>
      </c>
      <c r="P4" s="115">
        <f>'BAR BB| Open rates'!AD3</f>
        <v>45849</v>
      </c>
      <c r="Q4" s="115">
        <f>'BAR BB| Open rates'!AE3</f>
        <v>45851</v>
      </c>
      <c r="R4" s="115">
        <f>'BAR BB| Open rates'!AF3</f>
        <v>45856</v>
      </c>
      <c r="S4" s="115">
        <f>'BAR BB| Open rates'!AG3</f>
        <v>45858</v>
      </c>
      <c r="T4" s="115">
        <f>'BAR BB| Open rates'!AH3</f>
        <v>45863</v>
      </c>
      <c r="U4" s="115">
        <f>'BAR BB| Open rates'!AI3</f>
        <v>45865</v>
      </c>
      <c r="V4" s="115">
        <f>'BAR BB| Open rates'!AJ3</f>
        <v>45870</v>
      </c>
      <c r="W4" s="115">
        <f>'BAR BB| Open rates'!AK3</f>
        <v>45873</v>
      </c>
      <c r="X4" s="115">
        <f>'BAR BB| Open rates'!AL3</f>
        <v>45879</v>
      </c>
      <c r="Y4" s="115">
        <f>'BAR BB| Open rates'!AM3</f>
        <v>45884</v>
      </c>
      <c r="Z4" s="115">
        <f>'BAR BB| Open rates'!AN3</f>
        <v>45886</v>
      </c>
      <c r="AA4" s="115">
        <f>'BAR BB| Open rates'!AO3</f>
        <v>45891</v>
      </c>
      <c r="AB4" s="115">
        <f>'BAR BB| Open rates'!AP3</f>
        <v>45893</v>
      </c>
      <c r="AC4" s="115">
        <f>'BAR BB| Open rates'!AQ3</f>
        <v>45901</v>
      </c>
      <c r="AD4" s="115">
        <f>'BAR BB| Open rates'!AR3</f>
        <v>45905</v>
      </c>
      <c r="AE4" s="115">
        <f>'BAR BB| Open rates'!AS3</f>
        <v>45907</v>
      </c>
      <c r="AF4" s="115">
        <f>'BAR BB| Open rates'!AT3</f>
        <v>45912</v>
      </c>
      <c r="AG4" s="115">
        <f>'BAR BB| Open rates'!AU3</f>
        <v>45914</v>
      </c>
      <c r="AH4" s="115">
        <f>'BAR BB| Open rates'!AV3</f>
        <v>45919</v>
      </c>
      <c r="AI4" s="115">
        <f>'BAR BB| Open rates'!AW3</f>
        <v>45921</v>
      </c>
      <c r="AJ4" s="115">
        <f>'BAR BB| Open rates'!AX3</f>
        <v>45926</v>
      </c>
      <c r="AK4" s="115">
        <f>'BAR BB| Open rates'!AY3</f>
        <v>45928</v>
      </c>
    </row>
    <row r="5" spans="1:37" s="33" customFormat="1" ht="26.25" customHeight="1" x14ac:dyDescent="0.2">
      <c r="A5" s="104"/>
      <c r="B5" s="115">
        <f>'BAR BB| Open rates'!P4</f>
        <v>45809</v>
      </c>
      <c r="C5" s="115">
        <f>'BAR BB| Open rates'!Q4</f>
        <v>45815</v>
      </c>
      <c r="D5" s="115">
        <f>'BAR BB| Open rates'!R4</f>
        <v>45820</v>
      </c>
      <c r="E5" s="115">
        <f>'BAR BB| Open rates'!S4</f>
        <v>45822</v>
      </c>
      <c r="F5" s="115">
        <f>'BAR BB| Open rates'!T4</f>
        <v>45827</v>
      </c>
      <c r="G5" s="115">
        <f>'BAR BB| Open rates'!U4</f>
        <v>45830</v>
      </c>
      <c r="H5" s="115">
        <f>'BAR BB| Open rates'!V4</f>
        <v>45831</v>
      </c>
      <c r="I5" s="115">
        <f>'BAR BB| Open rates'!W4</f>
        <v>45834</v>
      </c>
      <c r="J5" s="115">
        <f>'BAR BB| Open rates'!X4</f>
        <v>45835</v>
      </c>
      <c r="K5" s="115">
        <f>'BAR BB| Open rates'!Y4</f>
        <v>45836</v>
      </c>
      <c r="L5" s="115">
        <f>'BAR BB| Open rates'!Z4</f>
        <v>45838</v>
      </c>
      <c r="M5" s="115">
        <f>'BAR BB| Open rates'!AA4</f>
        <v>45841</v>
      </c>
      <c r="N5" s="115">
        <f>'BAR BB| Open rates'!AB4</f>
        <v>45843</v>
      </c>
      <c r="O5" s="115">
        <f>'BAR BB| Open rates'!AC4</f>
        <v>45848</v>
      </c>
      <c r="P5" s="115">
        <f>'BAR BB| Open rates'!AD4</f>
        <v>45850</v>
      </c>
      <c r="Q5" s="115">
        <f>'BAR BB| Open rates'!AE4</f>
        <v>45855</v>
      </c>
      <c r="R5" s="115">
        <f>'BAR BB| Open rates'!AF4</f>
        <v>45857</v>
      </c>
      <c r="S5" s="115">
        <f>'BAR BB| Open rates'!AG4</f>
        <v>45862</v>
      </c>
      <c r="T5" s="115">
        <f>'BAR BB| Open rates'!AH4</f>
        <v>45864</v>
      </c>
      <c r="U5" s="115">
        <f>'BAR BB| Open rates'!AI4</f>
        <v>45869</v>
      </c>
      <c r="V5" s="115">
        <f>'BAR BB| Open rates'!AJ4</f>
        <v>45872</v>
      </c>
      <c r="W5" s="115">
        <f>'BAR BB| Open rates'!AK4</f>
        <v>45878</v>
      </c>
      <c r="X5" s="115">
        <f>'BAR BB| Open rates'!AL4</f>
        <v>45883</v>
      </c>
      <c r="Y5" s="115">
        <f>'BAR BB| Open rates'!AM4</f>
        <v>45885</v>
      </c>
      <c r="Z5" s="115">
        <f>'BAR BB| Open rates'!AN4</f>
        <v>45890</v>
      </c>
      <c r="AA5" s="115">
        <f>'BAR BB| Open rates'!AO4</f>
        <v>45892</v>
      </c>
      <c r="AB5" s="115">
        <f>'BAR BB| Open rates'!AP4</f>
        <v>45900</v>
      </c>
      <c r="AC5" s="115">
        <f>'BAR BB| Open rates'!AQ4</f>
        <v>45904</v>
      </c>
      <c r="AD5" s="115">
        <f>'BAR BB| Open rates'!AR4</f>
        <v>45906</v>
      </c>
      <c r="AE5" s="115">
        <f>'BAR BB| Open rates'!AS4</f>
        <v>45911</v>
      </c>
      <c r="AF5" s="115">
        <f>'BAR BB| Open rates'!AT4</f>
        <v>45913</v>
      </c>
      <c r="AG5" s="115">
        <f>'BAR BB| Open rates'!AU4</f>
        <v>45918</v>
      </c>
      <c r="AH5" s="115">
        <f>'BAR BB| Open rates'!AV4</f>
        <v>45920</v>
      </c>
      <c r="AI5" s="115">
        <f>'BAR BB| Open rates'!AW4</f>
        <v>45925</v>
      </c>
      <c r="AJ5" s="115">
        <f>'BAR BB| Open rates'!AX4</f>
        <v>45927</v>
      </c>
      <c r="AK5" s="115">
        <f>'BAR BB| Open rates'!AY4</f>
        <v>45930</v>
      </c>
    </row>
    <row r="6" spans="1:37" s="36" customFormat="1" ht="12" customHeight="1" x14ac:dyDescent="0.2">
      <c r="A6" s="163" t="s">
        <v>63</v>
      </c>
    </row>
    <row r="7" spans="1:37" s="36" customFormat="1" ht="12" customHeight="1" x14ac:dyDescent="0.2">
      <c r="A7" s="163">
        <v>1</v>
      </c>
      <c r="B7" s="57">
        <f>'BAR BB| Open rates'!P6*0.85*0.9</f>
        <v>14382</v>
      </c>
      <c r="C7" s="57">
        <f>'BAR BB| Open rates'!Q6*0.85*0.9</f>
        <v>15912</v>
      </c>
      <c r="D7" s="57">
        <f>'BAR BB| Open rates'!R6*0.85*0.9</f>
        <v>14382</v>
      </c>
      <c r="E7" s="57">
        <f>'BAR BB| Open rates'!S6*0.85*0.9</f>
        <v>15912</v>
      </c>
      <c r="F7" s="57">
        <f>'BAR BB| Open rates'!T6*0.85*0.9</f>
        <v>14382</v>
      </c>
      <c r="G7" s="57">
        <f>'BAR BB| Open rates'!U6*0.85*0.9</f>
        <v>12699</v>
      </c>
      <c r="H7" s="57">
        <f>'BAR BB| Open rates'!V6*0.85*0.9</f>
        <v>31135.5</v>
      </c>
      <c r="I7" s="57">
        <f>'BAR BB| Open rates'!W6*0.85*0.9</f>
        <v>36490.5</v>
      </c>
      <c r="J7" s="57">
        <f>'BAR BB| Open rates'!X6*0.85*0.9</f>
        <v>31135.5</v>
      </c>
      <c r="K7" s="57">
        <f>'BAR BB| Open rates'!Y6*0.85*0.9</f>
        <v>12699</v>
      </c>
      <c r="L7" s="57">
        <f>'BAR BB| Open rates'!Z6*0.85*0.9</f>
        <v>12699</v>
      </c>
      <c r="M7" s="57">
        <f>'BAR BB| Open rates'!AA6*0.85*0.9</f>
        <v>21267</v>
      </c>
      <c r="N7" s="57">
        <f>'BAR BB| Open rates'!AB6*0.85*0.9</f>
        <v>24327</v>
      </c>
      <c r="O7" s="57">
        <f>'BAR BB| Open rates'!AC6*0.85*0.9</f>
        <v>21267</v>
      </c>
      <c r="P7" s="57">
        <f>'BAR BB| Open rates'!AD6*0.85*0.9</f>
        <v>24327</v>
      </c>
      <c r="Q7" s="57">
        <f>'BAR BB| Open rates'!AE6*0.85*0.9</f>
        <v>21267</v>
      </c>
      <c r="R7" s="57">
        <f>'BAR BB| Open rates'!AF6*0.85*0.9</f>
        <v>24327</v>
      </c>
      <c r="S7" s="57">
        <f>'BAR BB| Open rates'!AG6*0.85*0.9</f>
        <v>21267</v>
      </c>
      <c r="T7" s="57">
        <f>'BAR BB| Open rates'!AH6*0.85*0.9</f>
        <v>24327</v>
      </c>
      <c r="U7" s="57">
        <f>'BAR BB| Open rates'!AI6*0.85*0.9</f>
        <v>21267</v>
      </c>
      <c r="V7" s="57">
        <f>'BAR BB| Open rates'!AJ6*0.85*0.9</f>
        <v>22797</v>
      </c>
      <c r="W7" s="57">
        <f>'BAR BB| Open rates'!AK6*0.85*0.9</f>
        <v>22797</v>
      </c>
      <c r="X7" s="57">
        <f>'BAR BB| Open rates'!AL6*0.85*0.9</f>
        <v>19737</v>
      </c>
      <c r="Y7" s="57">
        <f>'BAR BB| Open rates'!AM6*0.85*0.9</f>
        <v>22797</v>
      </c>
      <c r="Z7" s="57">
        <f>'BAR BB| Open rates'!AN6*0.85*0.9</f>
        <v>19737</v>
      </c>
      <c r="AA7" s="57">
        <f>'BAR BB| Open rates'!AO6*0.85*0.9</f>
        <v>22797</v>
      </c>
      <c r="AB7" s="57">
        <f>'BAR BB| Open rates'!AP6*0.85*0.9</f>
        <v>19737</v>
      </c>
      <c r="AC7" s="57">
        <f>'BAR BB| Open rates'!AQ6*0.85*0.9</f>
        <v>14382</v>
      </c>
      <c r="AD7" s="57">
        <f>'BAR BB| Open rates'!AR6*0.85*0.9</f>
        <v>15912</v>
      </c>
      <c r="AE7" s="57">
        <f>'BAR BB| Open rates'!AS6*0.85*0.9</f>
        <v>14382</v>
      </c>
      <c r="AF7" s="57">
        <f>'BAR BB| Open rates'!AT6*0.85*0.9</f>
        <v>15912</v>
      </c>
      <c r="AG7" s="57">
        <f>'BAR BB| Open rates'!AU6*0.85*0.9</f>
        <v>14382</v>
      </c>
      <c r="AH7" s="57">
        <f>'BAR BB| Open rates'!AV6*0.85*0.9</f>
        <v>15912</v>
      </c>
      <c r="AI7" s="57">
        <f>'BAR BB| Open rates'!AW6*0.85*0.9</f>
        <v>14382</v>
      </c>
      <c r="AJ7" s="57">
        <f>'BAR BB| Open rates'!AX6*0.85*0.9</f>
        <v>15912</v>
      </c>
      <c r="AK7" s="57">
        <f>'BAR BB| Open rates'!AY6*0.85*0.9</f>
        <v>14382</v>
      </c>
    </row>
    <row r="8" spans="1:37" s="36" customFormat="1" ht="12" customHeight="1" x14ac:dyDescent="0.2">
      <c r="A8" s="163">
        <v>2</v>
      </c>
      <c r="B8" s="57">
        <f>'BAR BB| Open rates'!P7*0.85*0.9</f>
        <v>16294.5</v>
      </c>
      <c r="C8" s="57">
        <f>'BAR BB| Open rates'!Q7*0.85*0.9</f>
        <v>17824.5</v>
      </c>
      <c r="D8" s="57">
        <f>'BAR BB| Open rates'!R7*0.85*0.9</f>
        <v>16294.5</v>
      </c>
      <c r="E8" s="57">
        <f>'BAR BB| Open rates'!S7*0.85*0.9</f>
        <v>17824.5</v>
      </c>
      <c r="F8" s="57">
        <f>'BAR BB| Open rates'!T7*0.85*0.9</f>
        <v>16294.5</v>
      </c>
      <c r="G8" s="57">
        <f>'BAR BB| Open rates'!U7*0.85*0.9</f>
        <v>14611.5</v>
      </c>
      <c r="H8" s="57">
        <f>'BAR BB| Open rates'!V7*0.85*0.9</f>
        <v>33048</v>
      </c>
      <c r="I8" s="57">
        <f>'BAR BB| Open rates'!W7*0.85*0.9</f>
        <v>38403</v>
      </c>
      <c r="J8" s="57">
        <f>'BAR BB| Open rates'!X7*0.85*0.9</f>
        <v>33048</v>
      </c>
      <c r="K8" s="57">
        <f>'BAR BB| Open rates'!Y7*0.85*0.9</f>
        <v>14611.5</v>
      </c>
      <c r="L8" s="57">
        <f>'BAR BB| Open rates'!Z7*0.85*0.9</f>
        <v>14611.5</v>
      </c>
      <c r="M8" s="57">
        <f>'BAR BB| Open rates'!AA7*0.85*0.9</f>
        <v>23179.5</v>
      </c>
      <c r="N8" s="57">
        <f>'BAR BB| Open rates'!AB7*0.85*0.9</f>
        <v>26239.5</v>
      </c>
      <c r="O8" s="57">
        <f>'BAR BB| Open rates'!AC7*0.85*0.9</f>
        <v>23179.5</v>
      </c>
      <c r="P8" s="57">
        <f>'BAR BB| Open rates'!AD7*0.85*0.9</f>
        <v>26239.5</v>
      </c>
      <c r="Q8" s="57">
        <f>'BAR BB| Open rates'!AE7*0.85*0.9</f>
        <v>23179.5</v>
      </c>
      <c r="R8" s="57">
        <f>'BAR BB| Open rates'!AF7*0.85*0.9</f>
        <v>26239.5</v>
      </c>
      <c r="S8" s="57">
        <f>'BAR BB| Open rates'!AG7*0.85*0.9</f>
        <v>23179.5</v>
      </c>
      <c r="T8" s="57">
        <f>'BAR BB| Open rates'!AH7*0.85*0.9</f>
        <v>26239.5</v>
      </c>
      <c r="U8" s="57">
        <f>'BAR BB| Open rates'!AI7*0.85*0.9</f>
        <v>23179.5</v>
      </c>
      <c r="V8" s="57">
        <f>'BAR BB| Open rates'!AJ7*0.85*0.9</f>
        <v>24709.5</v>
      </c>
      <c r="W8" s="57">
        <f>'BAR BB| Open rates'!AK7*0.85*0.9</f>
        <v>24709.5</v>
      </c>
      <c r="X8" s="57">
        <f>'BAR BB| Open rates'!AL7*0.85*0.9</f>
        <v>21649.5</v>
      </c>
      <c r="Y8" s="57">
        <f>'BAR BB| Open rates'!AM7*0.85*0.9</f>
        <v>24709.5</v>
      </c>
      <c r="Z8" s="57">
        <f>'BAR BB| Open rates'!AN7*0.85*0.9</f>
        <v>21649.5</v>
      </c>
      <c r="AA8" s="57">
        <f>'BAR BB| Open rates'!AO7*0.85*0.9</f>
        <v>24709.5</v>
      </c>
      <c r="AB8" s="57">
        <f>'BAR BB| Open rates'!AP7*0.85*0.9</f>
        <v>21649.5</v>
      </c>
      <c r="AC8" s="57">
        <f>'BAR BB| Open rates'!AQ7*0.85*0.9</f>
        <v>16294.5</v>
      </c>
      <c r="AD8" s="57">
        <f>'BAR BB| Open rates'!AR7*0.85*0.9</f>
        <v>17824.5</v>
      </c>
      <c r="AE8" s="57">
        <f>'BAR BB| Open rates'!AS7*0.85*0.9</f>
        <v>16294.5</v>
      </c>
      <c r="AF8" s="57">
        <f>'BAR BB| Open rates'!AT7*0.85*0.9</f>
        <v>17824.5</v>
      </c>
      <c r="AG8" s="57">
        <f>'BAR BB| Open rates'!AU7*0.85*0.9</f>
        <v>16294.5</v>
      </c>
      <c r="AH8" s="57">
        <f>'BAR BB| Open rates'!AV7*0.85*0.9</f>
        <v>17824.5</v>
      </c>
      <c r="AI8" s="57">
        <f>'BAR BB| Open rates'!AW7*0.85*0.9</f>
        <v>16294.5</v>
      </c>
      <c r="AJ8" s="57">
        <f>'BAR BB| Open rates'!AX7*0.85*0.9</f>
        <v>17824.5</v>
      </c>
      <c r="AK8" s="57">
        <f>'BAR BB| Open rates'!AY7*0.85*0.9</f>
        <v>16294.5</v>
      </c>
    </row>
    <row r="9" spans="1:37"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row>
    <row r="10" spans="1:37" s="36" customFormat="1" ht="12" customHeight="1" x14ac:dyDescent="0.2">
      <c r="A10" s="163">
        <v>1</v>
      </c>
      <c r="B10" s="57">
        <f>'BAR BB| Open rates'!P9*0.85*0.9</f>
        <v>16677</v>
      </c>
      <c r="C10" s="57">
        <f>'BAR BB| Open rates'!Q9*0.85*0.9</f>
        <v>18207</v>
      </c>
      <c r="D10" s="57">
        <f>'BAR BB| Open rates'!R9*0.85*0.9</f>
        <v>16677</v>
      </c>
      <c r="E10" s="57">
        <f>'BAR BB| Open rates'!S9*0.85*0.9</f>
        <v>18207</v>
      </c>
      <c r="F10" s="57">
        <f>'BAR BB| Open rates'!T9*0.85*0.9</f>
        <v>16677</v>
      </c>
      <c r="G10" s="57">
        <f>'BAR BB| Open rates'!U9*0.85*0.9</f>
        <v>14994</v>
      </c>
      <c r="H10" s="57">
        <f>'BAR BB| Open rates'!V9*0.85*0.9</f>
        <v>33430.5</v>
      </c>
      <c r="I10" s="57">
        <f>'BAR BB| Open rates'!W9*0.85*0.9</f>
        <v>38785.5</v>
      </c>
      <c r="J10" s="57">
        <f>'BAR BB| Open rates'!X9*0.85*0.9</f>
        <v>33430.5</v>
      </c>
      <c r="K10" s="57">
        <f>'BAR BB| Open rates'!Y9*0.85*0.9</f>
        <v>14994</v>
      </c>
      <c r="L10" s="57">
        <f>'BAR BB| Open rates'!Z9*0.85*0.9</f>
        <v>14994</v>
      </c>
      <c r="M10" s="57">
        <f>'BAR BB| Open rates'!AA9*0.85*0.9</f>
        <v>23562</v>
      </c>
      <c r="N10" s="57">
        <f>'BAR BB| Open rates'!AB9*0.85*0.9</f>
        <v>26622</v>
      </c>
      <c r="O10" s="57">
        <f>'BAR BB| Open rates'!AC9*0.85*0.9</f>
        <v>23562</v>
      </c>
      <c r="P10" s="57">
        <f>'BAR BB| Open rates'!AD9*0.85*0.9</f>
        <v>26622</v>
      </c>
      <c r="Q10" s="57">
        <f>'BAR BB| Open rates'!AE9*0.85*0.9</f>
        <v>23562</v>
      </c>
      <c r="R10" s="57">
        <f>'BAR BB| Open rates'!AF9*0.85*0.9</f>
        <v>26622</v>
      </c>
      <c r="S10" s="57">
        <f>'BAR BB| Open rates'!AG9*0.85*0.9</f>
        <v>23562</v>
      </c>
      <c r="T10" s="57">
        <f>'BAR BB| Open rates'!AH9*0.85*0.9</f>
        <v>26622</v>
      </c>
      <c r="U10" s="57">
        <f>'BAR BB| Open rates'!AI9*0.85*0.9</f>
        <v>23562</v>
      </c>
      <c r="V10" s="57">
        <f>'BAR BB| Open rates'!AJ9*0.85*0.9</f>
        <v>25092</v>
      </c>
      <c r="W10" s="57">
        <f>'BAR BB| Open rates'!AK9*0.85*0.9</f>
        <v>25092</v>
      </c>
      <c r="X10" s="57">
        <f>'BAR BB| Open rates'!AL9*0.85*0.9</f>
        <v>22032</v>
      </c>
      <c r="Y10" s="57">
        <f>'BAR BB| Open rates'!AM9*0.85*0.9</f>
        <v>25092</v>
      </c>
      <c r="Z10" s="57">
        <f>'BAR BB| Open rates'!AN9*0.85*0.9</f>
        <v>22032</v>
      </c>
      <c r="AA10" s="57">
        <f>'BAR BB| Open rates'!AO9*0.85*0.9</f>
        <v>25092</v>
      </c>
      <c r="AB10" s="57">
        <f>'BAR BB| Open rates'!AP9*0.85*0.9</f>
        <v>22032</v>
      </c>
      <c r="AC10" s="57">
        <f>'BAR BB| Open rates'!AQ9*0.85*0.9</f>
        <v>16677</v>
      </c>
      <c r="AD10" s="57">
        <f>'BAR BB| Open rates'!AR9*0.85*0.9</f>
        <v>18207</v>
      </c>
      <c r="AE10" s="57">
        <f>'BAR BB| Open rates'!AS9*0.85*0.9</f>
        <v>16677</v>
      </c>
      <c r="AF10" s="57">
        <f>'BAR BB| Open rates'!AT9*0.85*0.9</f>
        <v>18207</v>
      </c>
      <c r="AG10" s="57">
        <f>'BAR BB| Open rates'!AU9*0.85*0.9</f>
        <v>16677</v>
      </c>
      <c r="AH10" s="57">
        <f>'BAR BB| Open rates'!AV9*0.85*0.9</f>
        <v>18207</v>
      </c>
      <c r="AI10" s="57">
        <f>'BAR BB| Open rates'!AW9*0.85*0.9</f>
        <v>16677</v>
      </c>
      <c r="AJ10" s="57">
        <f>'BAR BB| Open rates'!AX9*0.85*0.9</f>
        <v>18207</v>
      </c>
      <c r="AK10" s="57">
        <f>'BAR BB| Open rates'!AY9*0.85*0.9</f>
        <v>16677</v>
      </c>
    </row>
    <row r="11" spans="1:37" s="36" customFormat="1" ht="12" customHeight="1" x14ac:dyDescent="0.2">
      <c r="A11" s="163">
        <v>2</v>
      </c>
      <c r="B11" s="57">
        <f>'BAR BB| Open rates'!P10*0.85*0.9</f>
        <v>18589.5</v>
      </c>
      <c r="C11" s="57">
        <f>'BAR BB| Open rates'!Q10*0.85*0.9</f>
        <v>20119.5</v>
      </c>
      <c r="D11" s="57">
        <f>'BAR BB| Open rates'!R10*0.85*0.9</f>
        <v>18589.5</v>
      </c>
      <c r="E11" s="57">
        <f>'BAR BB| Open rates'!S10*0.85*0.9</f>
        <v>20119.5</v>
      </c>
      <c r="F11" s="57">
        <f>'BAR BB| Open rates'!T10*0.85*0.9</f>
        <v>18589.5</v>
      </c>
      <c r="G11" s="57">
        <f>'BAR BB| Open rates'!U10*0.85*0.9</f>
        <v>16906.5</v>
      </c>
      <c r="H11" s="57">
        <f>'BAR BB| Open rates'!V10*0.85*0.9</f>
        <v>35343</v>
      </c>
      <c r="I11" s="57">
        <f>'BAR BB| Open rates'!W10*0.85*0.9</f>
        <v>40698</v>
      </c>
      <c r="J11" s="57">
        <f>'BAR BB| Open rates'!X10*0.85*0.9</f>
        <v>35343</v>
      </c>
      <c r="K11" s="57">
        <f>'BAR BB| Open rates'!Y10*0.85*0.9</f>
        <v>16906.5</v>
      </c>
      <c r="L11" s="57">
        <f>'BAR BB| Open rates'!Z10*0.85*0.9</f>
        <v>16906.5</v>
      </c>
      <c r="M11" s="57">
        <f>'BAR BB| Open rates'!AA10*0.85*0.9</f>
        <v>25474.5</v>
      </c>
      <c r="N11" s="57">
        <f>'BAR BB| Open rates'!AB10*0.85*0.9</f>
        <v>28534.5</v>
      </c>
      <c r="O11" s="57">
        <f>'BAR BB| Open rates'!AC10*0.85*0.9</f>
        <v>25474.5</v>
      </c>
      <c r="P11" s="57">
        <f>'BAR BB| Open rates'!AD10*0.85*0.9</f>
        <v>28534.5</v>
      </c>
      <c r="Q11" s="57">
        <f>'BAR BB| Open rates'!AE10*0.85*0.9</f>
        <v>25474.5</v>
      </c>
      <c r="R11" s="57">
        <f>'BAR BB| Open rates'!AF10*0.85*0.9</f>
        <v>28534.5</v>
      </c>
      <c r="S11" s="57">
        <f>'BAR BB| Open rates'!AG10*0.85*0.9</f>
        <v>25474.5</v>
      </c>
      <c r="T11" s="57">
        <f>'BAR BB| Open rates'!AH10*0.85*0.9</f>
        <v>28534.5</v>
      </c>
      <c r="U11" s="57">
        <f>'BAR BB| Open rates'!AI10*0.85*0.9</f>
        <v>25474.5</v>
      </c>
      <c r="V11" s="57">
        <f>'BAR BB| Open rates'!AJ10*0.85*0.9</f>
        <v>27004.5</v>
      </c>
      <c r="W11" s="57">
        <f>'BAR BB| Open rates'!AK10*0.85*0.9</f>
        <v>27004.5</v>
      </c>
      <c r="X11" s="57">
        <f>'BAR BB| Open rates'!AL10*0.85*0.9</f>
        <v>23944.5</v>
      </c>
      <c r="Y11" s="57">
        <f>'BAR BB| Open rates'!AM10*0.85*0.9</f>
        <v>27004.5</v>
      </c>
      <c r="Z11" s="57">
        <f>'BAR BB| Open rates'!AN10*0.85*0.9</f>
        <v>23944.5</v>
      </c>
      <c r="AA11" s="57">
        <f>'BAR BB| Open rates'!AO10*0.85*0.9</f>
        <v>27004.5</v>
      </c>
      <c r="AB11" s="57">
        <f>'BAR BB| Open rates'!AP10*0.85*0.9</f>
        <v>23944.5</v>
      </c>
      <c r="AC11" s="57">
        <f>'BAR BB| Open rates'!AQ10*0.85*0.9</f>
        <v>18589.5</v>
      </c>
      <c r="AD11" s="57">
        <f>'BAR BB| Open rates'!AR10*0.85*0.9</f>
        <v>20119.5</v>
      </c>
      <c r="AE11" s="57">
        <f>'BAR BB| Open rates'!AS10*0.85*0.9</f>
        <v>18589.5</v>
      </c>
      <c r="AF11" s="57">
        <f>'BAR BB| Open rates'!AT10*0.85*0.9</f>
        <v>20119.5</v>
      </c>
      <c r="AG11" s="57">
        <f>'BAR BB| Open rates'!AU10*0.85*0.9</f>
        <v>18589.5</v>
      </c>
      <c r="AH11" s="57">
        <f>'BAR BB| Open rates'!AV10*0.85*0.9</f>
        <v>20119.5</v>
      </c>
      <c r="AI11" s="57">
        <f>'BAR BB| Open rates'!AW10*0.85*0.9</f>
        <v>18589.5</v>
      </c>
      <c r="AJ11" s="57">
        <f>'BAR BB| Open rates'!AX10*0.85*0.9</f>
        <v>20119.5</v>
      </c>
      <c r="AK11" s="57">
        <f>'BAR BB| Open rates'!AY10*0.85*0.9</f>
        <v>18589.5</v>
      </c>
    </row>
    <row r="12" spans="1:37"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row>
    <row r="13" spans="1:37" s="36" customFormat="1" ht="12" customHeight="1" x14ac:dyDescent="0.2">
      <c r="A13" s="163">
        <v>1</v>
      </c>
      <c r="B13" s="57">
        <f>'BAR BB| Open rates'!P12*0.85*0.9</f>
        <v>19660.5</v>
      </c>
      <c r="C13" s="57">
        <f>'BAR BB| Open rates'!Q12*0.85*0.9</f>
        <v>21190.5</v>
      </c>
      <c r="D13" s="57">
        <f>'BAR BB| Open rates'!R12*0.85*0.9</f>
        <v>19660.5</v>
      </c>
      <c r="E13" s="57">
        <f>'BAR BB| Open rates'!S12*0.85*0.9</f>
        <v>21190.5</v>
      </c>
      <c r="F13" s="57">
        <f>'BAR BB| Open rates'!T12*0.85*0.9</f>
        <v>19660.5</v>
      </c>
      <c r="G13" s="57">
        <f>'BAR BB| Open rates'!U12*0.85*0.9</f>
        <v>17977.5</v>
      </c>
      <c r="H13" s="57">
        <f>'BAR BB| Open rates'!V12*0.85*0.9</f>
        <v>36414</v>
      </c>
      <c r="I13" s="57">
        <f>'BAR BB| Open rates'!W12*0.85*0.9</f>
        <v>41769</v>
      </c>
      <c r="J13" s="57">
        <f>'BAR BB| Open rates'!X12*0.85*0.9</f>
        <v>36414</v>
      </c>
      <c r="K13" s="57">
        <f>'BAR BB| Open rates'!Y12*0.85*0.9</f>
        <v>17977.5</v>
      </c>
      <c r="L13" s="57">
        <f>'BAR BB| Open rates'!Z12*0.85*0.9</f>
        <v>17977.5</v>
      </c>
      <c r="M13" s="57">
        <f>'BAR BB| Open rates'!AA12*0.85*0.9</f>
        <v>26545.5</v>
      </c>
      <c r="N13" s="57">
        <f>'BAR BB| Open rates'!AB12*0.85*0.9</f>
        <v>29605.5</v>
      </c>
      <c r="O13" s="57">
        <f>'BAR BB| Open rates'!AC12*0.85*0.9</f>
        <v>26545.5</v>
      </c>
      <c r="P13" s="57">
        <f>'BAR BB| Open rates'!AD12*0.85*0.9</f>
        <v>29605.5</v>
      </c>
      <c r="Q13" s="57">
        <f>'BAR BB| Open rates'!AE12*0.85*0.9</f>
        <v>26545.5</v>
      </c>
      <c r="R13" s="57">
        <f>'BAR BB| Open rates'!AF12*0.85*0.9</f>
        <v>29605.5</v>
      </c>
      <c r="S13" s="57">
        <f>'BAR BB| Open rates'!AG12*0.85*0.9</f>
        <v>26545.5</v>
      </c>
      <c r="T13" s="57">
        <f>'BAR BB| Open rates'!AH12*0.85*0.9</f>
        <v>29605.5</v>
      </c>
      <c r="U13" s="57">
        <f>'BAR BB| Open rates'!AI12*0.85*0.9</f>
        <v>26545.5</v>
      </c>
      <c r="V13" s="57">
        <f>'BAR BB| Open rates'!AJ12*0.85*0.9</f>
        <v>28075.5</v>
      </c>
      <c r="W13" s="57">
        <f>'BAR BB| Open rates'!AK12*0.85*0.9</f>
        <v>28075.5</v>
      </c>
      <c r="X13" s="57">
        <f>'BAR BB| Open rates'!AL12*0.85*0.9</f>
        <v>25015.5</v>
      </c>
      <c r="Y13" s="57">
        <f>'BAR BB| Open rates'!AM12*0.85*0.9</f>
        <v>28075.5</v>
      </c>
      <c r="Z13" s="57">
        <f>'BAR BB| Open rates'!AN12*0.85*0.9</f>
        <v>25015.5</v>
      </c>
      <c r="AA13" s="57">
        <f>'BAR BB| Open rates'!AO12*0.85*0.9</f>
        <v>28075.5</v>
      </c>
      <c r="AB13" s="57">
        <f>'BAR BB| Open rates'!AP12*0.85*0.9</f>
        <v>25015.5</v>
      </c>
      <c r="AC13" s="57">
        <f>'BAR BB| Open rates'!AQ12*0.85*0.9</f>
        <v>19660.5</v>
      </c>
      <c r="AD13" s="57">
        <f>'BAR BB| Open rates'!AR12*0.85*0.9</f>
        <v>21190.5</v>
      </c>
      <c r="AE13" s="57">
        <f>'BAR BB| Open rates'!AS12*0.85*0.9</f>
        <v>19660.5</v>
      </c>
      <c r="AF13" s="57">
        <f>'BAR BB| Open rates'!AT12*0.85*0.9</f>
        <v>21190.5</v>
      </c>
      <c r="AG13" s="57">
        <f>'BAR BB| Open rates'!AU12*0.85*0.9</f>
        <v>19660.5</v>
      </c>
      <c r="AH13" s="57">
        <f>'BAR BB| Open rates'!AV12*0.85*0.9</f>
        <v>21190.5</v>
      </c>
      <c r="AI13" s="57">
        <f>'BAR BB| Open rates'!AW12*0.85*0.9</f>
        <v>19660.5</v>
      </c>
      <c r="AJ13" s="57">
        <f>'BAR BB| Open rates'!AX12*0.85*0.9</f>
        <v>21190.5</v>
      </c>
      <c r="AK13" s="57">
        <f>'BAR BB| Open rates'!AY12*0.85*0.9</f>
        <v>19660.5</v>
      </c>
    </row>
    <row r="14" spans="1:37" s="36" customFormat="1" ht="12" customHeight="1" x14ac:dyDescent="0.2">
      <c r="A14" s="163">
        <v>2</v>
      </c>
      <c r="B14" s="57">
        <f>'BAR BB| Open rates'!P13*0.85*0.9</f>
        <v>21573</v>
      </c>
      <c r="C14" s="57">
        <f>'BAR BB| Open rates'!Q13*0.85*0.9</f>
        <v>23103</v>
      </c>
      <c r="D14" s="57">
        <f>'BAR BB| Open rates'!R13*0.85*0.9</f>
        <v>21573</v>
      </c>
      <c r="E14" s="57">
        <f>'BAR BB| Open rates'!S13*0.85*0.9</f>
        <v>23103</v>
      </c>
      <c r="F14" s="57">
        <f>'BAR BB| Open rates'!T13*0.85*0.9</f>
        <v>21573</v>
      </c>
      <c r="G14" s="57">
        <f>'BAR BB| Open rates'!U13*0.85*0.9</f>
        <v>19890</v>
      </c>
      <c r="H14" s="57">
        <f>'BAR BB| Open rates'!V13*0.85*0.9</f>
        <v>38326.5</v>
      </c>
      <c r="I14" s="57">
        <f>'BAR BB| Open rates'!W13*0.85*0.9</f>
        <v>43681.5</v>
      </c>
      <c r="J14" s="57">
        <f>'BAR BB| Open rates'!X13*0.85*0.9</f>
        <v>38326.5</v>
      </c>
      <c r="K14" s="57">
        <f>'BAR BB| Open rates'!Y13*0.85*0.9</f>
        <v>19890</v>
      </c>
      <c r="L14" s="57">
        <f>'BAR BB| Open rates'!Z13*0.85*0.9</f>
        <v>19890</v>
      </c>
      <c r="M14" s="57">
        <f>'BAR BB| Open rates'!AA13*0.85*0.9</f>
        <v>28458</v>
      </c>
      <c r="N14" s="57">
        <f>'BAR BB| Open rates'!AB13*0.85*0.9</f>
        <v>31518</v>
      </c>
      <c r="O14" s="57">
        <f>'BAR BB| Open rates'!AC13*0.85*0.9</f>
        <v>28458</v>
      </c>
      <c r="P14" s="57">
        <f>'BAR BB| Open rates'!AD13*0.85*0.9</f>
        <v>31518</v>
      </c>
      <c r="Q14" s="57">
        <f>'BAR BB| Open rates'!AE13*0.85*0.9</f>
        <v>28458</v>
      </c>
      <c r="R14" s="57">
        <f>'BAR BB| Open rates'!AF13*0.85*0.9</f>
        <v>31518</v>
      </c>
      <c r="S14" s="57">
        <f>'BAR BB| Open rates'!AG13*0.85*0.9</f>
        <v>28458</v>
      </c>
      <c r="T14" s="57">
        <f>'BAR BB| Open rates'!AH13*0.85*0.9</f>
        <v>31518</v>
      </c>
      <c r="U14" s="57">
        <f>'BAR BB| Open rates'!AI13*0.85*0.9</f>
        <v>28458</v>
      </c>
      <c r="V14" s="57">
        <f>'BAR BB| Open rates'!AJ13*0.85*0.9</f>
        <v>29988</v>
      </c>
      <c r="W14" s="57">
        <f>'BAR BB| Open rates'!AK13*0.85*0.9</f>
        <v>29988</v>
      </c>
      <c r="X14" s="57">
        <f>'BAR BB| Open rates'!AL13*0.85*0.9</f>
        <v>26928</v>
      </c>
      <c r="Y14" s="57">
        <f>'BAR BB| Open rates'!AM13*0.85*0.9</f>
        <v>29988</v>
      </c>
      <c r="Z14" s="57">
        <f>'BAR BB| Open rates'!AN13*0.85*0.9</f>
        <v>26928</v>
      </c>
      <c r="AA14" s="57">
        <f>'BAR BB| Open rates'!AO13*0.85*0.9</f>
        <v>29988</v>
      </c>
      <c r="AB14" s="57">
        <f>'BAR BB| Open rates'!AP13*0.85*0.9</f>
        <v>26928</v>
      </c>
      <c r="AC14" s="57">
        <f>'BAR BB| Open rates'!AQ13*0.85*0.9</f>
        <v>21573</v>
      </c>
      <c r="AD14" s="57">
        <f>'BAR BB| Open rates'!AR13*0.85*0.9</f>
        <v>23103</v>
      </c>
      <c r="AE14" s="57">
        <f>'BAR BB| Open rates'!AS13*0.85*0.9</f>
        <v>21573</v>
      </c>
      <c r="AF14" s="57">
        <f>'BAR BB| Open rates'!AT13*0.85*0.9</f>
        <v>23103</v>
      </c>
      <c r="AG14" s="57">
        <f>'BAR BB| Open rates'!AU13*0.85*0.9</f>
        <v>21573</v>
      </c>
      <c r="AH14" s="57">
        <f>'BAR BB| Open rates'!AV13*0.85*0.9</f>
        <v>23103</v>
      </c>
      <c r="AI14" s="57">
        <f>'BAR BB| Open rates'!AW13*0.85*0.9</f>
        <v>21573</v>
      </c>
      <c r="AJ14" s="57">
        <f>'BAR BB| Open rates'!AX13*0.85*0.9</f>
        <v>23103</v>
      </c>
      <c r="AK14" s="57">
        <f>'BAR BB| Open rates'!AY13*0.85*0.9</f>
        <v>21573</v>
      </c>
    </row>
    <row r="16" spans="1:37" s="36" customFormat="1" ht="12" customHeight="1" x14ac:dyDescent="0.2">
      <c r="A16" s="295" t="s">
        <v>172</v>
      </c>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row>
    <row r="17" spans="1:37" s="36" customFormat="1" ht="12" customHeight="1" x14ac:dyDescent="0.2">
      <c r="A17" s="295"/>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row>
    <row r="18" spans="1:37" ht="13.5" thickBot="1" x14ac:dyDescent="0.25"/>
    <row r="19" spans="1:37" ht="147.75" customHeight="1" thickBot="1" x14ac:dyDescent="0.25">
      <c r="A19" s="244" t="s">
        <v>368</v>
      </c>
    </row>
    <row r="20" spans="1:37" ht="12" customHeight="1" x14ac:dyDescent="0.2"/>
    <row r="21" spans="1:37" x14ac:dyDescent="0.2">
      <c r="A21" s="97" t="s">
        <v>83</v>
      </c>
    </row>
    <row r="22" spans="1:37" ht="34.5" customHeight="1" x14ac:dyDescent="0.2">
      <c r="A22" s="138" t="s">
        <v>369</v>
      </c>
    </row>
    <row r="23" spans="1:37" ht="24" x14ac:dyDescent="0.2">
      <c r="A23" s="138" t="s">
        <v>370</v>
      </c>
    </row>
    <row r="24" spans="1:37" x14ac:dyDescent="0.2">
      <c r="A24" s="6"/>
    </row>
    <row r="25" spans="1:37" x14ac:dyDescent="0.2">
      <c r="A25" s="94" t="s">
        <v>74</v>
      </c>
    </row>
    <row r="26" spans="1:37" ht="12.75" customHeight="1" x14ac:dyDescent="0.2">
      <c r="A26" s="178" t="s">
        <v>75</v>
      </c>
    </row>
    <row r="27" spans="1:37" x14ac:dyDescent="0.2">
      <c r="A27" s="175" t="s">
        <v>76</v>
      </c>
    </row>
    <row r="28" spans="1:37" ht="24" x14ac:dyDescent="0.2">
      <c r="A28" s="175" t="s">
        <v>89</v>
      </c>
    </row>
    <row r="29" spans="1:37" x14ac:dyDescent="0.2">
      <c r="A29" s="175" t="s">
        <v>78</v>
      </c>
    </row>
    <row r="30" spans="1:37" ht="24" x14ac:dyDescent="0.2">
      <c r="A30" s="175" t="s">
        <v>79</v>
      </c>
    </row>
    <row r="31" spans="1:37" ht="24" x14ac:dyDescent="0.2">
      <c r="A31" s="175" t="s">
        <v>187</v>
      </c>
    </row>
    <row r="32" spans="1:37" x14ac:dyDescent="0.2">
      <c r="A32" s="175" t="s">
        <v>105</v>
      </c>
    </row>
    <row r="33" spans="1:1" x14ac:dyDescent="0.2">
      <c r="A33" s="223" t="s">
        <v>309</v>
      </c>
    </row>
    <row r="34" spans="1:1" ht="24" x14ac:dyDescent="0.2">
      <c r="A34" s="175" t="s">
        <v>202</v>
      </c>
    </row>
    <row r="35" spans="1:1" ht="36" x14ac:dyDescent="0.2">
      <c r="A35" s="223" t="s">
        <v>397</v>
      </c>
    </row>
    <row r="36" spans="1:1" x14ac:dyDescent="0.2">
      <c r="A36" s="312" t="s">
        <v>101</v>
      </c>
    </row>
    <row r="37" spans="1:1" x14ac:dyDescent="0.2">
      <c r="A37" s="313"/>
    </row>
    <row r="38" spans="1:1" x14ac:dyDescent="0.2">
      <c r="A38" s="314"/>
    </row>
    <row r="39" spans="1:1" x14ac:dyDescent="0.2">
      <c r="A39" s="223"/>
    </row>
    <row r="40" spans="1:1" ht="25.5" customHeight="1" x14ac:dyDescent="0.2">
      <c r="A40" s="206" t="s">
        <v>203</v>
      </c>
    </row>
    <row r="41" spans="1:1" x14ac:dyDescent="0.2">
      <c r="A41" s="245" t="s">
        <v>371</v>
      </c>
    </row>
    <row r="42" spans="1:1" x14ac:dyDescent="0.2">
      <c r="A42" s="223"/>
    </row>
    <row r="43" spans="1:1" x14ac:dyDescent="0.2">
      <c r="A43" s="174" t="s">
        <v>81</v>
      </c>
    </row>
    <row r="44" spans="1:1" ht="36" x14ac:dyDescent="0.2">
      <c r="A44" s="176" t="s">
        <v>102</v>
      </c>
    </row>
    <row r="45" spans="1:1" ht="36" x14ac:dyDescent="0.2">
      <c r="A45" s="176" t="s">
        <v>104</v>
      </c>
    </row>
    <row r="46" spans="1:1" x14ac:dyDescent="0.2">
      <c r="A46" s="223"/>
    </row>
    <row r="47" spans="1:1" ht="26.25" x14ac:dyDescent="0.2">
      <c r="A47" s="174" t="s">
        <v>310</v>
      </c>
    </row>
    <row r="48" spans="1:1" x14ac:dyDescent="0.2">
      <c r="A48" s="207" t="s">
        <v>379</v>
      </c>
    </row>
    <row r="49" spans="1:1" x14ac:dyDescent="0.2">
      <c r="A49" s="225" t="s">
        <v>204</v>
      </c>
    </row>
    <row r="50" spans="1:1" x14ac:dyDescent="0.2">
      <c r="A50" s="225"/>
    </row>
    <row r="51" spans="1:1" x14ac:dyDescent="0.2">
      <c r="A51" s="224" t="s">
        <v>312</v>
      </c>
    </row>
    <row r="52" spans="1:1" x14ac:dyDescent="0.2">
      <c r="A52" s="225" t="s">
        <v>313</v>
      </c>
    </row>
    <row r="53" spans="1:1" x14ac:dyDescent="0.2">
      <c r="A53" s="15"/>
    </row>
    <row r="54" spans="1:1" x14ac:dyDescent="0.2">
      <c r="A54" s="224" t="s">
        <v>372</v>
      </c>
    </row>
    <row r="55" spans="1:1" x14ac:dyDescent="0.2">
      <c r="A55" s="226" t="s">
        <v>316</v>
      </c>
    </row>
    <row r="56" spans="1:1" x14ac:dyDescent="0.2">
      <c r="A56" s="15"/>
    </row>
    <row r="57" spans="1:1" ht="37.5" customHeight="1" x14ac:dyDescent="0.2">
      <c r="A57" s="267" t="s">
        <v>373</v>
      </c>
    </row>
    <row r="58" spans="1:1" x14ac:dyDescent="0.2">
      <c r="A58" s="225" t="s">
        <v>316</v>
      </c>
    </row>
    <row r="59" spans="1:1" x14ac:dyDescent="0.2">
      <c r="A59" s="227"/>
    </row>
    <row r="60" spans="1:1" ht="13.5" thickBot="1" x14ac:dyDescent="0.25">
      <c r="A60" s="228"/>
    </row>
    <row r="61" spans="1:1" ht="72" x14ac:dyDescent="0.2">
      <c r="A61" s="232" t="s">
        <v>374</v>
      </c>
    </row>
    <row r="62" spans="1:1" ht="13.5" thickBot="1" x14ac:dyDescent="0.25">
      <c r="A62" s="233" t="s">
        <v>141</v>
      </c>
    </row>
    <row r="64" spans="1:1" ht="24" x14ac:dyDescent="0.2">
      <c r="A64" s="177" t="s">
        <v>318</v>
      </c>
    </row>
    <row r="65" spans="1:1" x14ac:dyDescent="0.2">
      <c r="A65" s="207" t="s">
        <v>375</v>
      </c>
    </row>
    <row r="66" spans="1:1" x14ac:dyDescent="0.2">
      <c r="A66" s="205" t="s">
        <v>205</v>
      </c>
    </row>
    <row r="67" spans="1:1" x14ac:dyDescent="0.2">
      <c r="A67" s="176"/>
    </row>
    <row r="68" spans="1:1" x14ac:dyDescent="0.2">
      <c r="A68" s="207" t="s">
        <v>248</v>
      </c>
    </row>
    <row r="69" spans="1:1" x14ac:dyDescent="0.2">
      <c r="A69" s="205" t="s">
        <v>319</v>
      </c>
    </row>
    <row r="70" spans="1:1" s="31" customFormat="1" x14ac:dyDescent="0.2">
      <c r="A70" s="176"/>
    </row>
    <row r="71" spans="1:1" s="31" customFormat="1" x14ac:dyDescent="0.2">
      <c r="A71" s="207" t="s">
        <v>376</v>
      </c>
    </row>
    <row r="72" spans="1:1" s="31" customFormat="1" x14ac:dyDescent="0.2">
      <c r="A72" s="205" t="s">
        <v>377</v>
      </c>
    </row>
    <row r="73" spans="1:1" s="31" customFormat="1" x14ac:dyDescent="0.2">
      <c r="A73" s="176"/>
    </row>
    <row r="74" spans="1:1" s="31" customFormat="1" ht="36" x14ac:dyDescent="0.2">
      <c r="A74" s="267" t="s">
        <v>378</v>
      </c>
    </row>
    <row r="75" spans="1:1" s="31" customFormat="1" x14ac:dyDescent="0.2">
      <c r="A75" s="205" t="s">
        <v>377</v>
      </c>
    </row>
    <row r="76" spans="1:1" s="31" customFormat="1" ht="15.75" customHeight="1" thickBot="1" x14ac:dyDescent="0.25">
      <c r="A76" s="230"/>
    </row>
    <row r="77" spans="1:1" s="31" customFormat="1" ht="54.75" customHeight="1" x14ac:dyDescent="0.2">
      <c r="A77" s="234" t="s">
        <v>380</v>
      </c>
    </row>
    <row r="78" spans="1:1" s="154" customFormat="1" ht="17.25" customHeight="1" thickBot="1" x14ac:dyDescent="0.25">
      <c r="A78" s="235" t="s">
        <v>329</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3"/>
  <sheetViews>
    <sheetView showGridLines="0" zoomScaleNormal="100" workbookViewId="0">
      <pane xSplit="1" ySplit="1" topLeftCell="B2" activePane="bottomRight" state="frozen"/>
      <selection pane="topRight" activeCell="B1" sqref="B1"/>
      <selection pane="bottomLeft" activeCell="A3" sqref="A3"/>
      <selection pane="bottomRight" activeCell="E1" sqref="E1:E1048576"/>
    </sheetView>
  </sheetViews>
  <sheetFormatPr defaultColWidth="9.140625" defaultRowHeight="12.75" x14ac:dyDescent="0.2"/>
  <cols>
    <col min="1" max="1" width="57.28515625" style="32" customWidth="1"/>
    <col min="2" max="4" width="10" style="32" customWidth="1"/>
    <col min="5" max="26" width="10.28515625" style="32" customWidth="1"/>
    <col min="27" max="16384" width="9.140625" style="32"/>
  </cols>
  <sheetData>
    <row r="1" spans="1:26" x14ac:dyDescent="0.2">
      <c r="A1" s="63" t="s">
        <v>61</v>
      </c>
    </row>
    <row r="2" spans="1:26" x14ac:dyDescent="0.2">
      <c r="A2" s="222" t="s">
        <v>305</v>
      </c>
    </row>
    <row r="3" spans="1:26" x14ac:dyDescent="0.2">
      <c r="A3" s="222" t="s">
        <v>326</v>
      </c>
    </row>
    <row r="4" spans="1:26" s="33" customFormat="1" ht="26.25" customHeight="1" x14ac:dyDescent="0.2">
      <c r="A4" s="88" t="s">
        <v>62</v>
      </c>
      <c r="B4" s="115">
        <f>'BAR BB| Open rates'!P3</f>
        <v>45809</v>
      </c>
      <c r="C4" s="115">
        <f>'BAR BB| Open rates'!Q3</f>
        <v>45810</v>
      </c>
      <c r="D4" s="115">
        <f>'BAR BB| Open rates'!R3</f>
        <v>45816</v>
      </c>
      <c r="E4" s="115">
        <f>'BAR BB| Open rates'!S3</f>
        <v>45821</v>
      </c>
      <c r="F4" s="115">
        <f>'BAR BB| Open rates'!T3</f>
        <v>45823</v>
      </c>
      <c r="G4" s="115">
        <f>'BAR BB| Open rates'!U3</f>
        <v>45828</v>
      </c>
      <c r="H4" s="115">
        <f>'BAR BB| Open rates'!V3</f>
        <v>45831</v>
      </c>
      <c r="I4" s="115">
        <f>'BAR BB| Open rates'!W3</f>
        <v>45832</v>
      </c>
      <c r="J4" s="115">
        <f>'BAR BB| Open rates'!Z3</f>
        <v>45837</v>
      </c>
      <c r="K4" s="115">
        <f>'BAR BB| Open rates'!AA3</f>
        <v>45839</v>
      </c>
      <c r="L4" s="115">
        <f>'BAR BB| Open rates'!AB3</f>
        <v>45842</v>
      </c>
      <c r="M4" s="115">
        <f>'BAR BB| Open rates'!AC3</f>
        <v>45844</v>
      </c>
      <c r="N4" s="115">
        <f>'BAR BB| Open rates'!AD3</f>
        <v>45849</v>
      </c>
      <c r="O4" s="115">
        <f>'BAR BB| Open rates'!AE3</f>
        <v>45851</v>
      </c>
      <c r="P4" s="115">
        <f>'BAR BB| Open rates'!AF3</f>
        <v>45856</v>
      </c>
      <c r="Q4" s="115">
        <f>'BAR BB| Open rates'!AG3</f>
        <v>45858</v>
      </c>
      <c r="R4" s="115">
        <f>'BAR BB| Open rates'!AH3</f>
        <v>45863</v>
      </c>
      <c r="S4" s="115">
        <f>'BAR BB| Open rates'!AI3</f>
        <v>45865</v>
      </c>
      <c r="T4" s="115">
        <f>'BAR BB| Open rates'!AJ3</f>
        <v>45870</v>
      </c>
      <c r="U4" s="115">
        <f>'BAR BB| Open rates'!AK3</f>
        <v>45873</v>
      </c>
      <c r="V4" s="115">
        <f>'BAR BB| Open rates'!AL3</f>
        <v>45879</v>
      </c>
      <c r="W4" s="115">
        <f>'BAR BB| Open rates'!AM3</f>
        <v>45884</v>
      </c>
      <c r="X4" s="115">
        <f>'BAR BB| Open rates'!AN3</f>
        <v>45886</v>
      </c>
      <c r="Y4" s="115">
        <f>'BAR BB| Open rates'!AO3</f>
        <v>45891</v>
      </c>
      <c r="Z4" s="115">
        <f>'BAR BB| Open rates'!AP3</f>
        <v>45893</v>
      </c>
    </row>
    <row r="5" spans="1:26" s="33" customFormat="1" ht="26.25" customHeight="1" x14ac:dyDescent="0.2">
      <c r="A5" s="104"/>
      <c r="B5" s="115">
        <f>'BAR BB| Open rates'!P4</f>
        <v>45809</v>
      </c>
      <c r="C5" s="115">
        <f>'BAR BB| Open rates'!Q4</f>
        <v>45815</v>
      </c>
      <c r="D5" s="115">
        <f>'BAR BB| Open rates'!R4</f>
        <v>45820</v>
      </c>
      <c r="E5" s="115">
        <f>'BAR BB| Open rates'!S4</f>
        <v>45822</v>
      </c>
      <c r="F5" s="115">
        <f>'BAR BB| Open rates'!T4</f>
        <v>45827</v>
      </c>
      <c r="G5" s="115">
        <f>'BAR BB| Open rates'!U4</f>
        <v>45830</v>
      </c>
      <c r="H5" s="115">
        <f>'BAR BB| Open rates'!V4</f>
        <v>45831</v>
      </c>
      <c r="I5" s="115">
        <f>'BAR BB| Open rates'!W4</f>
        <v>45834</v>
      </c>
      <c r="J5" s="115">
        <f>'BAR BB| Open rates'!Z4</f>
        <v>45838</v>
      </c>
      <c r="K5" s="115">
        <f>'BAR BB| Open rates'!AA4</f>
        <v>45841</v>
      </c>
      <c r="L5" s="115">
        <f>'BAR BB| Open rates'!AB4</f>
        <v>45843</v>
      </c>
      <c r="M5" s="115">
        <f>'BAR BB| Open rates'!AC4</f>
        <v>45848</v>
      </c>
      <c r="N5" s="115">
        <f>'BAR BB| Open rates'!AD4</f>
        <v>45850</v>
      </c>
      <c r="O5" s="115">
        <f>'BAR BB| Open rates'!AE4</f>
        <v>45855</v>
      </c>
      <c r="P5" s="115">
        <f>'BAR BB| Open rates'!AF4</f>
        <v>45857</v>
      </c>
      <c r="Q5" s="115">
        <f>'BAR BB| Open rates'!AG4</f>
        <v>45862</v>
      </c>
      <c r="R5" s="115">
        <f>'BAR BB| Open rates'!AH4</f>
        <v>45864</v>
      </c>
      <c r="S5" s="115">
        <f>'BAR BB| Open rates'!AI4</f>
        <v>45869</v>
      </c>
      <c r="T5" s="115">
        <f>'BAR BB| Open rates'!AJ4</f>
        <v>45872</v>
      </c>
      <c r="U5" s="115">
        <f>'BAR BB| Open rates'!AK4</f>
        <v>45878</v>
      </c>
      <c r="V5" s="115">
        <f>'BAR BB| Open rates'!AL4</f>
        <v>45883</v>
      </c>
      <c r="W5" s="115">
        <f>'BAR BB| Open rates'!AM4</f>
        <v>45885</v>
      </c>
      <c r="X5" s="115">
        <f>'BAR BB| Open rates'!AN4</f>
        <v>45890</v>
      </c>
      <c r="Y5" s="115">
        <f>'BAR BB| Open rates'!AO4</f>
        <v>45892</v>
      </c>
      <c r="Z5" s="115">
        <f>'BAR BB| Open rates'!AP4</f>
        <v>45900</v>
      </c>
    </row>
    <row r="6" spans="1:26" s="36" customFormat="1" ht="12" customHeight="1" x14ac:dyDescent="0.2">
      <c r="A6" s="163" t="s">
        <v>63</v>
      </c>
    </row>
    <row r="7" spans="1:26" s="36" customFormat="1" ht="12" customHeight="1" x14ac:dyDescent="0.2">
      <c r="A7" s="163">
        <v>1</v>
      </c>
      <c r="B7" s="57">
        <f>'BAR BB| Open rates'!P6*0.85*0.9+35</f>
        <v>14417</v>
      </c>
      <c r="C7" s="57">
        <f>'BAR BB| Open rates'!Q6*0.85*0.9+35</f>
        <v>15947</v>
      </c>
      <c r="D7" s="57">
        <f>'BAR BB| Open rates'!R6*0.85*0.9+35</f>
        <v>14417</v>
      </c>
      <c r="E7" s="57">
        <f>'BAR BB| Open rates'!S6*0.85*0.9+35</f>
        <v>15947</v>
      </c>
      <c r="F7" s="57">
        <f>'BAR BB| Open rates'!T6*0.85*0.9+35</f>
        <v>14417</v>
      </c>
      <c r="G7" s="57">
        <f>'BAR BB| Open rates'!U6*0.85*0.9+35</f>
        <v>12734</v>
      </c>
      <c r="H7" s="57">
        <f>'BAR BB| Open rates'!V6*0.85*0.9+35</f>
        <v>31170.5</v>
      </c>
      <c r="I7" s="57">
        <f>'BAR BB| Open rates'!W6*0.85*0.9+35</f>
        <v>36525.5</v>
      </c>
      <c r="J7" s="57">
        <f>'BAR BB| Open rates'!Z6*0.85*0.9+35</f>
        <v>12734</v>
      </c>
      <c r="K7" s="57">
        <f>'BAR BB| Open rates'!AA6*0.85*0.9+35</f>
        <v>21302</v>
      </c>
      <c r="L7" s="57">
        <f>'BAR BB| Open rates'!AB6*0.85*0.9+35</f>
        <v>24362</v>
      </c>
      <c r="M7" s="57">
        <f>'BAR BB| Open rates'!AC6*0.85*0.9+35</f>
        <v>21302</v>
      </c>
      <c r="N7" s="57">
        <f>'BAR BB| Open rates'!AD6*0.85*0.9+35</f>
        <v>24362</v>
      </c>
      <c r="O7" s="57">
        <f>'BAR BB| Open rates'!AE6*0.85*0.9+35</f>
        <v>21302</v>
      </c>
      <c r="P7" s="57">
        <f>'BAR BB| Open rates'!AF6*0.85*0.9+35</f>
        <v>24362</v>
      </c>
      <c r="Q7" s="57">
        <f>'BAR BB| Open rates'!AG6*0.85*0.9+35</f>
        <v>21302</v>
      </c>
      <c r="R7" s="57">
        <f>'BAR BB| Open rates'!AH6*0.85*0.9+35</f>
        <v>24362</v>
      </c>
      <c r="S7" s="57">
        <f>'BAR BB| Open rates'!AI6*0.85*0.9+35</f>
        <v>21302</v>
      </c>
      <c r="T7" s="57">
        <f>'BAR BB| Open rates'!AJ6*0.85*0.9+35</f>
        <v>22832</v>
      </c>
      <c r="U7" s="57">
        <f>'BAR BB| Open rates'!AK6*0.85*0.9+35</f>
        <v>22832</v>
      </c>
      <c r="V7" s="57">
        <f>'BAR BB| Open rates'!AL6*0.85*0.9+35</f>
        <v>19772</v>
      </c>
      <c r="W7" s="57">
        <f>'BAR BB| Open rates'!AM6*0.85*0.9+35</f>
        <v>22832</v>
      </c>
      <c r="X7" s="57">
        <f>'BAR BB| Open rates'!AN6*0.85*0.9+35</f>
        <v>19772</v>
      </c>
      <c r="Y7" s="57">
        <f>'BAR BB| Open rates'!AO6*0.85*0.9+35</f>
        <v>22832</v>
      </c>
      <c r="Z7" s="57">
        <f>'BAR BB| Open rates'!AP6*0.85*0.9+35</f>
        <v>19772</v>
      </c>
    </row>
    <row r="8" spans="1:26" s="36" customFormat="1" ht="12" customHeight="1" x14ac:dyDescent="0.2">
      <c r="A8" s="163">
        <v>2</v>
      </c>
      <c r="B8" s="57">
        <f>'BAR BB| Open rates'!P7*0.85*0.9+35</f>
        <v>16329.5</v>
      </c>
      <c r="C8" s="57">
        <f>'BAR BB| Open rates'!Q7*0.85*0.9+35</f>
        <v>17859.5</v>
      </c>
      <c r="D8" s="57">
        <f>'BAR BB| Open rates'!R7*0.85*0.9+35</f>
        <v>16329.5</v>
      </c>
      <c r="E8" s="57">
        <f>'BAR BB| Open rates'!S7*0.85*0.9+35</f>
        <v>17859.5</v>
      </c>
      <c r="F8" s="57">
        <f>'BAR BB| Open rates'!T7*0.85*0.9+35</f>
        <v>16329.5</v>
      </c>
      <c r="G8" s="57">
        <f>'BAR BB| Open rates'!U7*0.85*0.9+35</f>
        <v>14646.5</v>
      </c>
      <c r="H8" s="57">
        <f>'BAR BB| Open rates'!V7*0.85*0.9+35</f>
        <v>33083</v>
      </c>
      <c r="I8" s="57">
        <f>'BAR BB| Open rates'!W7*0.85*0.9+35</f>
        <v>38438</v>
      </c>
      <c r="J8" s="57">
        <f>'BAR BB| Open rates'!Z7*0.85*0.9+35</f>
        <v>14646.5</v>
      </c>
      <c r="K8" s="57">
        <f>'BAR BB| Open rates'!AA7*0.85*0.9+35</f>
        <v>23214.5</v>
      </c>
      <c r="L8" s="57">
        <f>'BAR BB| Open rates'!AB7*0.85*0.9+35</f>
        <v>26274.5</v>
      </c>
      <c r="M8" s="57">
        <f>'BAR BB| Open rates'!AC7*0.85*0.9+35</f>
        <v>23214.5</v>
      </c>
      <c r="N8" s="57">
        <f>'BAR BB| Open rates'!AD7*0.85*0.9+35</f>
        <v>26274.5</v>
      </c>
      <c r="O8" s="57">
        <f>'BAR BB| Open rates'!AE7*0.85*0.9+35</f>
        <v>23214.5</v>
      </c>
      <c r="P8" s="57">
        <f>'BAR BB| Open rates'!AF7*0.85*0.9+35</f>
        <v>26274.5</v>
      </c>
      <c r="Q8" s="57">
        <f>'BAR BB| Open rates'!AG7*0.85*0.9+35</f>
        <v>23214.5</v>
      </c>
      <c r="R8" s="57">
        <f>'BAR BB| Open rates'!AH7*0.85*0.9+35</f>
        <v>26274.5</v>
      </c>
      <c r="S8" s="57">
        <f>'BAR BB| Open rates'!AI7*0.85*0.9+35</f>
        <v>23214.5</v>
      </c>
      <c r="T8" s="57">
        <f>'BAR BB| Open rates'!AJ7*0.85*0.9+35</f>
        <v>24744.5</v>
      </c>
      <c r="U8" s="57">
        <f>'BAR BB| Open rates'!AK7*0.85*0.9+35</f>
        <v>24744.5</v>
      </c>
      <c r="V8" s="57">
        <f>'BAR BB| Open rates'!AL7*0.85*0.9+35</f>
        <v>21684.5</v>
      </c>
      <c r="W8" s="57">
        <f>'BAR BB| Open rates'!AM7*0.85*0.9+35</f>
        <v>24744.5</v>
      </c>
      <c r="X8" s="57">
        <f>'BAR BB| Open rates'!AN7*0.85*0.9+35</f>
        <v>21684.5</v>
      </c>
      <c r="Y8" s="57">
        <f>'BAR BB| Open rates'!AO7*0.85*0.9+35</f>
        <v>24744.5</v>
      </c>
      <c r="Z8" s="57">
        <f>'BAR BB| Open rates'!AP7*0.85*0.9+35</f>
        <v>21684.5</v>
      </c>
    </row>
    <row r="9" spans="1:26"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row>
    <row r="10" spans="1:26" s="36" customFormat="1" ht="12" customHeight="1" x14ac:dyDescent="0.2">
      <c r="A10" s="163">
        <v>1</v>
      </c>
      <c r="B10" s="57">
        <f>'BAR BB| Open rates'!P9*0.85*0.9+35</f>
        <v>16712</v>
      </c>
      <c r="C10" s="57">
        <f>'BAR BB| Open rates'!Q9*0.85*0.9+35</f>
        <v>18242</v>
      </c>
      <c r="D10" s="57">
        <f>'BAR BB| Open rates'!R9*0.85*0.9+35</f>
        <v>16712</v>
      </c>
      <c r="E10" s="57">
        <f>'BAR BB| Open rates'!S9*0.85*0.9+35</f>
        <v>18242</v>
      </c>
      <c r="F10" s="57">
        <f>'BAR BB| Open rates'!T9*0.85*0.9+35</f>
        <v>16712</v>
      </c>
      <c r="G10" s="57">
        <f>'BAR BB| Open rates'!U9*0.85*0.9+35</f>
        <v>15029</v>
      </c>
      <c r="H10" s="57">
        <f>'BAR BB| Open rates'!V9*0.85*0.9+35</f>
        <v>33465.5</v>
      </c>
      <c r="I10" s="57">
        <f>'BAR BB| Open rates'!W9*0.85*0.9+35</f>
        <v>38820.5</v>
      </c>
      <c r="J10" s="57">
        <f>'BAR BB| Open rates'!Z9*0.85*0.9+35</f>
        <v>15029</v>
      </c>
      <c r="K10" s="57">
        <f>'BAR BB| Open rates'!AA9*0.85*0.9+35</f>
        <v>23597</v>
      </c>
      <c r="L10" s="57">
        <f>'BAR BB| Open rates'!AB9*0.85*0.9+35</f>
        <v>26657</v>
      </c>
      <c r="M10" s="57">
        <f>'BAR BB| Open rates'!AC9*0.85*0.9+35</f>
        <v>23597</v>
      </c>
      <c r="N10" s="57">
        <f>'BAR BB| Open rates'!AD9*0.85*0.9+35</f>
        <v>26657</v>
      </c>
      <c r="O10" s="57">
        <f>'BAR BB| Open rates'!AE9*0.85*0.9+35</f>
        <v>23597</v>
      </c>
      <c r="P10" s="57">
        <f>'BAR BB| Open rates'!AF9*0.85*0.9+35</f>
        <v>26657</v>
      </c>
      <c r="Q10" s="57">
        <f>'BAR BB| Open rates'!AG9*0.85*0.9+35</f>
        <v>23597</v>
      </c>
      <c r="R10" s="57">
        <f>'BAR BB| Open rates'!AH9*0.85*0.9+35</f>
        <v>26657</v>
      </c>
      <c r="S10" s="57">
        <f>'BAR BB| Open rates'!AI9*0.85*0.9+35</f>
        <v>23597</v>
      </c>
      <c r="T10" s="57">
        <f>'BAR BB| Open rates'!AJ9*0.85*0.9+35</f>
        <v>25127</v>
      </c>
      <c r="U10" s="57">
        <f>'BAR BB| Open rates'!AK9*0.85*0.9+35</f>
        <v>25127</v>
      </c>
      <c r="V10" s="57">
        <f>'BAR BB| Open rates'!AL9*0.85*0.9+35</f>
        <v>22067</v>
      </c>
      <c r="W10" s="57">
        <f>'BAR BB| Open rates'!AM9*0.85*0.9+35</f>
        <v>25127</v>
      </c>
      <c r="X10" s="57">
        <f>'BAR BB| Open rates'!AN9*0.85*0.9+35</f>
        <v>22067</v>
      </c>
      <c r="Y10" s="57">
        <f>'BAR BB| Open rates'!AO9*0.85*0.9+35</f>
        <v>25127</v>
      </c>
      <c r="Z10" s="57">
        <f>'BAR BB| Open rates'!AP9*0.85*0.9+35</f>
        <v>22067</v>
      </c>
    </row>
    <row r="11" spans="1:26" s="36" customFormat="1" ht="12" customHeight="1" x14ac:dyDescent="0.2">
      <c r="A11" s="163">
        <v>2</v>
      </c>
      <c r="B11" s="57">
        <f>'BAR BB| Open rates'!P10*0.85*0.9+35</f>
        <v>18624.5</v>
      </c>
      <c r="C11" s="57">
        <f>'BAR BB| Open rates'!Q10*0.85*0.9+35</f>
        <v>20154.5</v>
      </c>
      <c r="D11" s="57">
        <f>'BAR BB| Open rates'!R10*0.85*0.9+35</f>
        <v>18624.5</v>
      </c>
      <c r="E11" s="57">
        <f>'BAR BB| Open rates'!S10*0.85*0.9+35</f>
        <v>20154.5</v>
      </c>
      <c r="F11" s="57">
        <f>'BAR BB| Open rates'!T10*0.85*0.9+35</f>
        <v>18624.5</v>
      </c>
      <c r="G11" s="57">
        <f>'BAR BB| Open rates'!U10*0.85*0.9+35</f>
        <v>16941.5</v>
      </c>
      <c r="H11" s="57">
        <f>'BAR BB| Open rates'!V10*0.85*0.9+35</f>
        <v>35378</v>
      </c>
      <c r="I11" s="57">
        <f>'BAR BB| Open rates'!W10*0.85*0.9+35</f>
        <v>40733</v>
      </c>
      <c r="J11" s="57">
        <f>'BAR BB| Open rates'!Z10*0.85*0.9+35</f>
        <v>16941.5</v>
      </c>
      <c r="K11" s="57">
        <f>'BAR BB| Open rates'!AA10*0.85*0.9+35</f>
        <v>25509.5</v>
      </c>
      <c r="L11" s="57">
        <f>'BAR BB| Open rates'!AB10*0.85*0.9+35</f>
        <v>28569.5</v>
      </c>
      <c r="M11" s="57">
        <f>'BAR BB| Open rates'!AC10*0.85*0.9+35</f>
        <v>25509.5</v>
      </c>
      <c r="N11" s="57">
        <f>'BAR BB| Open rates'!AD10*0.85*0.9+35</f>
        <v>28569.5</v>
      </c>
      <c r="O11" s="57">
        <f>'BAR BB| Open rates'!AE10*0.85*0.9+35</f>
        <v>25509.5</v>
      </c>
      <c r="P11" s="57">
        <f>'BAR BB| Open rates'!AF10*0.85*0.9+35</f>
        <v>28569.5</v>
      </c>
      <c r="Q11" s="57">
        <f>'BAR BB| Open rates'!AG10*0.85*0.9+35</f>
        <v>25509.5</v>
      </c>
      <c r="R11" s="57">
        <f>'BAR BB| Open rates'!AH10*0.85*0.9+35</f>
        <v>28569.5</v>
      </c>
      <c r="S11" s="57">
        <f>'BAR BB| Open rates'!AI10*0.85*0.9+35</f>
        <v>25509.5</v>
      </c>
      <c r="T11" s="57">
        <f>'BAR BB| Open rates'!AJ10*0.85*0.9+35</f>
        <v>27039.5</v>
      </c>
      <c r="U11" s="57">
        <f>'BAR BB| Open rates'!AK10*0.85*0.9+35</f>
        <v>27039.5</v>
      </c>
      <c r="V11" s="57">
        <f>'BAR BB| Open rates'!AL10*0.85*0.9+35</f>
        <v>23979.5</v>
      </c>
      <c r="W11" s="57">
        <f>'BAR BB| Open rates'!AM10*0.85*0.9+35</f>
        <v>27039.5</v>
      </c>
      <c r="X11" s="57">
        <f>'BAR BB| Open rates'!AN10*0.85*0.9+35</f>
        <v>23979.5</v>
      </c>
      <c r="Y11" s="57">
        <f>'BAR BB| Open rates'!AO10*0.85*0.9+35</f>
        <v>27039.5</v>
      </c>
      <c r="Z11" s="57">
        <f>'BAR BB| Open rates'!AP10*0.85*0.9+35</f>
        <v>23979.5</v>
      </c>
    </row>
    <row r="12" spans="1:26"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row>
    <row r="13" spans="1:26" s="36" customFormat="1" ht="12" customHeight="1" x14ac:dyDescent="0.2">
      <c r="A13" s="163">
        <v>1</v>
      </c>
      <c r="B13" s="57">
        <f>'BAR BB| Open rates'!P12*0.85*0.9+35</f>
        <v>19695.5</v>
      </c>
      <c r="C13" s="57">
        <f>'BAR BB| Open rates'!Q12*0.85*0.9+35</f>
        <v>21225.5</v>
      </c>
      <c r="D13" s="57">
        <f>'BAR BB| Open rates'!R12*0.85*0.9+35</f>
        <v>19695.5</v>
      </c>
      <c r="E13" s="57">
        <f>'BAR BB| Open rates'!S12*0.85*0.9+35</f>
        <v>21225.5</v>
      </c>
      <c r="F13" s="57">
        <f>'BAR BB| Open rates'!T12*0.85*0.9+35</f>
        <v>19695.5</v>
      </c>
      <c r="G13" s="57">
        <f>'BAR BB| Open rates'!U12*0.85*0.9+35</f>
        <v>18012.5</v>
      </c>
      <c r="H13" s="57">
        <f>'BAR BB| Open rates'!V12*0.85*0.9+35</f>
        <v>36449</v>
      </c>
      <c r="I13" s="57">
        <f>'BAR BB| Open rates'!W12*0.85*0.9+35</f>
        <v>41804</v>
      </c>
      <c r="J13" s="57">
        <f>'BAR BB| Open rates'!Z12*0.85*0.9+35</f>
        <v>18012.5</v>
      </c>
      <c r="K13" s="57">
        <f>'BAR BB| Open rates'!AA12*0.85*0.9+35</f>
        <v>26580.5</v>
      </c>
      <c r="L13" s="57">
        <f>'BAR BB| Open rates'!AB12*0.85*0.9+35</f>
        <v>29640.5</v>
      </c>
      <c r="M13" s="57">
        <f>'BAR BB| Open rates'!AC12*0.85*0.9+35</f>
        <v>26580.5</v>
      </c>
      <c r="N13" s="57">
        <f>'BAR BB| Open rates'!AD12*0.85*0.9+35</f>
        <v>29640.5</v>
      </c>
      <c r="O13" s="57">
        <f>'BAR BB| Open rates'!AE12*0.85*0.9+35</f>
        <v>26580.5</v>
      </c>
      <c r="P13" s="57">
        <f>'BAR BB| Open rates'!AF12*0.85*0.9+35</f>
        <v>29640.5</v>
      </c>
      <c r="Q13" s="57">
        <f>'BAR BB| Open rates'!AG12*0.85*0.9+35</f>
        <v>26580.5</v>
      </c>
      <c r="R13" s="57">
        <f>'BAR BB| Open rates'!AH12*0.85*0.9+35</f>
        <v>29640.5</v>
      </c>
      <c r="S13" s="57">
        <f>'BAR BB| Open rates'!AI12*0.85*0.9+35</f>
        <v>26580.5</v>
      </c>
      <c r="T13" s="57">
        <f>'BAR BB| Open rates'!AJ12*0.85*0.9+35</f>
        <v>28110.5</v>
      </c>
      <c r="U13" s="57">
        <f>'BAR BB| Open rates'!AK12*0.85*0.9+35</f>
        <v>28110.5</v>
      </c>
      <c r="V13" s="57">
        <f>'BAR BB| Open rates'!AL12*0.85*0.9+35</f>
        <v>25050.5</v>
      </c>
      <c r="W13" s="57">
        <f>'BAR BB| Open rates'!AM12*0.85*0.9+35</f>
        <v>28110.5</v>
      </c>
      <c r="X13" s="57">
        <f>'BAR BB| Open rates'!AN12*0.85*0.9+35</f>
        <v>25050.5</v>
      </c>
      <c r="Y13" s="57">
        <f>'BAR BB| Open rates'!AO12*0.85*0.9+35</f>
        <v>28110.5</v>
      </c>
      <c r="Z13" s="57">
        <f>'BAR BB| Open rates'!AP12*0.85*0.9+35</f>
        <v>25050.5</v>
      </c>
    </row>
    <row r="14" spans="1:26" s="36" customFormat="1" ht="12" customHeight="1" x14ac:dyDescent="0.2">
      <c r="A14" s="163">
        <v>2</v>
      </c>
      <c r="B14" s="57">
        <f>'BAR BB| Open rates'!P13*0.85*0.9+35</f>
        <v>21608</v>
      </c>
      <c r="C14" s="57">
        <f>'BAR BB| Open rates'!Q13*0.85*0.9+35</f>
        <v>23138</v>
      </c>
      <c r="D14" s="57">
        <f>'BAR BB| Open rates'!R13*0.85*0.9+35</f>
        <v>21608</v>
      </c>
      <c r="E14" s="57">
        <f>'BAR BB| Open rates'!S13*0.85*0.9+35</f>
        <v>23138</v>
      </c>
      <c r="F14" s="57">
        <f>'BAR BB| Open rates'!T13*0.85*0.9+35</f>
        <v>21608</v>
      </c>
      <c r="G14" s="57">
        <f>'BAR BB| Open rates'!U13*0.85*0.9+35</f>
        <v>19925</v>
      </c>
      <c r="H14" s="57">
        <f>'BAR BB| Open rates'!V13*0.85*0.9+35</f>
        <v>38361.5</v>
      </c>
      <c r="I14" s="57">
        <f>'BAR BB| Open rates'!W13*0.85*0.9+35</f>
        <v>43716.5</v>
      </c>
      <c r="J14" s="57">
        <f>'BAR BB| Open rates'!Z13*0.85*0.9+35</f>
        <v>19925</v>
      </c>
      <c r="K14" s="57">
        <f>'BAR BB| Open rates'!AA13*0.85*0.9+35</f>
        <v>28493</v>
      </c>
      <c r="L14" s="57">
        <f>'BAR BB| Open rates'!AB13*0.85*0.9+35</f>
        <v>31553</v>
      </c>
      <c r="M14" s="57">
        <f>'BAR BB| Open rates'!AC13*0.85*0.9+35</f>
        <v>28493</v>
      </c>
      <c r="N14" s="57">
        <f>'BAR BB| Open rates'!AD13*0.85*0.9+35</f>
        <v>31553</v>
      </c>
      <c r="O14" s="57">
        <f>'BAR BB| Open rates'!AE13*0.85*0.9+35</f>
        <v>28493</v>
      </c>
      <c r="P14" s="57">
        <f>'BAR BB| Open rates'!AF13*0.85*0.9+35</f>
        <v>31553</v>
      </c>
      <c r="Q14" s="57">
        <f>'BAR BB| Open rates'!AG13*0.85*0.9+35</f>
        <v>28493</v>
      </c>
      <c r="R14" s="57">
        <f>'BAR BB| Open rates'!AH13*0.85*0.9+35</f>
        <v>31553</v>
      </c>
      <c r="S14" s="57">
        <f>'BAR BB| Open rates'!AI13*0.85*0.9+35</f>
        <v>28493</v>
      </c>
      <c r="T14" s="57">
        <f>'BAR BB| Open rates'!AJ13*0.85*0.9+35</f>
        <v>30023</v>
      </c>
      <c r="U14" s="57">
        <f>'BAR BB| Open rates'!AK13*0.85*0.9+35</f>
        <v>30023</v>
      </c>
      <c r="V14" s="57">
        <f>'BAR BB| Open rates'!AL13*0.85*0.9+35</f>
        <v>26963</v>
      </c>
      <c r="W14" s="57">
        <f>'BAR BB| Open rates'!AM13*0.85*0.9+35</f>
        <v>30023</v>
      </c>
      <c r="X14" s="57">
        <f>'BAR BB| Open rates'!AN13*0.85*0.9+35</f>
        <v>26963</v>
      </c>
      <c r="Y14" s="57">
        <f>'BAR BB| Open rates'!AO13*0.85*0.9+35</f>
        <v>30023</v>
      </c>
      <c r="Z14" s="57">
        <f>'BAR BB| Open rates'!AP13*0.85*0.9+35</f>
        <v>26963</v>
      </c>
    </row>
    <row r="15" spans="1:26" ht="13.5" thickBot="1" x14ac:dyDescent="0.25"/>
    <row r="16" spans="1:26" ht="147.75" customHeight="1" thickBot="1" x14ac:dyDescent="0.25">
      <c r="A16" s="244" t="s">
        <v>330</v>
      </c>
    </row>
    <row r="17" spans="1:1" ht="12" customHeight="1" x14ac:dyDescent="0.2"/>
    <row r="18" spans="1:1" x14ac:dyDescent="0.2">
      <c r="A18" s="97" t="s">
        <v>83</v>
      </c>
    </row>
    <row r="19" spans="1:1" ht="34.5" customHeight="1" x14ac:dyDescent="0.2">
      <c r="A19" s="138" t="s">
        <v>307</v>
      </c>
    </row>
    <row r="20" spans="1:1" ht="24" x14ac:dyDescent="0.2">
      <c r="A20" s="138" t="s">
        <v>308</v>
      </c>
    </row>
    <row r="21" spans="1:1" x14ac:dyDescent="0.2">
      <c r="A21" s="6"/>
    </row>
    <row r="22" spans="1:1" x14ac:dyDescent="0.2">
      <c r="A22" s="94" t="s">
        <v>74</v>
      </c>
    </row>
    <row r="23" spans="1:1" ht="12.75" customHeight="1" x14ac:dyDescent="0.2">
      <c r="A23" s="178" t="s">
        <v>75</v>
      </c>
    </row>
    <row r="24" spans="1:1" x14ac:dyDescent="0.2">
      <c r="A24" s="175" t="s">
        <v>76</v>
      </c>
    </row>
    <row r="25" spans="1:1" ht="24" x14ac:dyDescent="0.2">
      <c r="A25" s="175" t="s">
        <v>89</v>
      </c>
    </row>
    <row r="26" spans="1:1" x14ac:dyDescent="0.2">
      <c r="A26" s="175" t="s">
        <v>78</v>
      </c>
    </row>
    <row r="27" spans="1:1" ht="24" x14ac:dyDescent="0.2">
      <c r="A27" s="175" t="s">
        <v>79</v>
      </c>
    </row>
    <row r="28" spans="1:1" ht="24" x14ac:dyDescent="0.2">
      <c r="A28" s="175" t="s">
        <v>187</v>
      </c>
    </row>
    <row r="29" spans="1:1" x14ac:dyDescent="0.2">
      <c r="A29" s="175" t="s">
        <v>105</v>
      </c>
    </row>
    <row r="30" spans="1:1" x14ac:dyDescent="0.2">
      <c r="A30" s="223" t="s">
        <v>309</v>
      </c>
    </row>
    <row r="31" spans="1:1" ht="24" x14ac:dyDescent="0.2">
      <c r="A31" s="175" t="s">
        <v>202</v>
      </c>
    </row>
    <row r="32" spans="1:1" x14ac:dyDescent="0.2">
      <c r="A32" s="223"/>
    </row>
    <row r="33" spans="1:1" x14ac:dyDescent="0.2">
      <c r="A33" s="312" t="s">
        <v>101</v>
      </c>
    </row>
    <row r="34" spans="1:1" x14ac:dyDescent="0.2">
      <c r="A34" s="313"/>
    </row>
    <row r="35" spans="1:1" x14ac:dyDescent="0.2">
      <c r="A35" s="314"/>
    </row>
    <row r="36" spans="1:1" x14ac:dyDescent="0.2">
      <c r="A36" s="223"/>
    </row>
    <row r="37" spans="1:1" ht="25.5" customHeight="1" x14ac:dyDescent="0.2">
      <c r="A37" s="206" t="s">
        <v>203</v>
      </c>
    </row>
    <row r="38" spans="1:1" x14ac:dyDescent="0.2">
      <c r="A38" s="245" t="s">
        <v>335</v>
      </c>
    </row>
    <row r="39" spans="1:1" x14ac:dyDescent="0.2">
      <c r="A39" s="223"/>
    </row>
    <row r="40" spans="1:1" x14ac:dyDescent="0.2">
      <c r="A40" s="174" t="s">
        <v>81</v>
      </c>
    </row>
    <row r="41" spans="1:1" ht="36" x14ac:dyDescent="0.2">
      <c r="A41" s="176" t="s">
        <v>102</v>
      </c>
    </row>
    <row r="42" spans="1:1" ht="36" x14ac:dyDescent="0.2">
      <c r="A42" s="176" t="s">
        <v>104</v>
      </c>
    </row>
    <row r="43" spans="1:1" x14ac:dyDescent="0.2">
      <c r="A43" s="223"/>
    </row>
    <row r="44" spans="1:1" ht="26.25" x14ac:dyDescent="0.2">
      <c r="A44" s="174" t="s">
        <v>310</v>
      </c>
    </row>
    <row r="45" spans="1:1" ht="24" x14ac:dyDescent="0.2">
      <c r="A45" s="207" t="s">
        <v>280</v>
      </c>
    </row>
    <row r="46" spans="1:1" x14ac:dyDescent="0.2">
      <c r="A46" s="225" t="s">
        <v>204</v>
      </c>
    </row>
    <row r="47" spans="1:1" x14ac:dyDescent="0.2">
      <c r="A47" s="225"/>
    </row>
    <row r="48" spans="1:1" x14ac:dyDescent="0.2">
      <c r="A48" s="224" t="s">
        <v>312</v>
      </c>
    </row>
    <row r="49" spans="1:1" x14ac:dyDescent="0.2">
      <c r="A49" s="225" t="s">
        <v>313</v>
      </c>
    </row>
    <row r="50" spans="1:1" x14ac:dyDescent="0.2">
      <c r="A50" s="15"/>
    </row>
    <row r="51" spans="1:1" x14ac:dyDescent="0.2">
      <c r="A51" s="224" t="s">
        <v>314</v>
      </c>
    </row>
    <row r="52" spans="1:1" x14ac:dyDescent="0.2">
      <c r="A52" s="226" t="s">
        <v>208</v>
      </c>
    </row>
    <row r="53" spans="1:1" x14ac:dyDescent="0.2">
      <c r="A53" s="15"/>
    </row>
    <row r="54" spans="1:1" x14ac:dyDescent="0.2">
      <c r="A54" s="243" t="s">
        <v>334</v>
      </c>
    </row>
    <row r="55" spans="1:1" x14ac:dyDescent="0.2">
      <c r="A55" s="225" t="s">
        <v>208</v>
      </c>
    </row>
    <row r="56" spans="1:1" x14ac:dyDescent="0.2">
      <c r="A56" s="227"/>
    </row>
    <row r="57" spans="1:1" x14ac:dyDescent="0.2">
      <c r="A57" s="224" t="s">
        <v>315</v>
      </c>
    </row>
    <row r="58" spans="1:1" x14ac:dyDescent="0.2">
      <c r="A58" s="226" t="s">
        <v>316</v>
      </c>
    </row>
    <row r="59" spans="1:1" x14ac:dyDescent="0.2">
      <c r="A59" s="226"/>
    </row>
    <row r="60" spans="1:1" x14ac:dyDescent="0.2">
      <c r="A60" s="224" t="s">
        <v>317</v>
      </c>
    </row>
    <row r="61" spans="1:1" x14ac:dyDescent="0.2">
      <c r="A61" s="226" t="s">
        <v>325</v>
      </c>
    </row>
    <row r="62" spans="1:1" ht="13.5" thickBot="1" x14ac:dyDescent="0.25">
      <c r="A62" s="228"/>
    </row>
    <row r="63" spans="1:1" ht="72" x14ac:dyDescent="0.2">
      <c r="A63" s="232" t="s">
        <v>311</v>
      </c>
    </row>
    <row r="64" spans="1:1" ht="13.5" thickBot="1" x14ac:dyDescent="0.25">
      <c r="A64" s="233" t="s">
        <v>141</v>
      </c>
    </row>
    <row r="66" spans="1:1" ht="24" x14ac:dyDescent="0.2">
      <c r="A66" s="177" t="s">
        <v>318</v>
      </c>
    </row>
    <row r="67" spans="1:1" ht="24" x14ac:dyDescent="0.2">
      <c r="A67" s="207" t="s">
        <v>289</v>
      </c>
    </row>
    <row r="68" spans="1:1" x14ac:dyDescent="0.2">
      <c r="A68" s="205" t="s">
        <v>205</v>
      </c>
    </row>
    <row r="69" spans="1:1" x14ac:dyDescent="0.2">
      <c r="A69" s="176"/>
    </row>
    <row r="70" spans="1:1" x14ac:dyDescent="0.2">
      <c r="A70" s="207" t="s">
        <v>248</v>
      </c>
    </row>
    <row r="71" spans="1:1" x14ac:dyDescent="0.2">
      <c r="A71" s="205" t="s">
        <v>319</v>
      </c>
    </row>
    <row r="72" spans="1:1" s="31" customFormat="1" x14ac:dyDescent="0.2">
      <c r="A72" s="176"/>
    </row>
    <row r="73" spans="1:1" s="31" customFormat="1" x14ac:dyDescent="0.2">
      <c r="A73" s="207" t="s">
        <v>320</v>
      </c>
    </row>
    <row r="74" spans="1:1" s="31" customFormat="1" x14ac:dyDescent="0.2">
      <c r="A74" s="205" t="s">
        <v>209</v>
      </c>
    </row>
    <row r="75" spans="1:1" s="31" customFormat="1" x14ac:dyDescent="0.2">
      <c r="A75" s="176"/>
    </row>
    <row r="76" spans="1:1" s="31" customFormat="1" x14ac:dyDescent="0.2">
      <c r="A76" s="243" t="s">
        <v>334</v>
      </c>
    </row>
    <row r="77" spans="1:1" s="31" customFormat="1" x14ac:dyDescent="0.2">
      <c r="A77" s="205" t="s">
        <v>209</v>
      </c>
    </row>
    <row r="78" spans="1:1" s="31" customFormat="1" x14ac:dyDescent="0.2">
      <c r="A78" s="176"/>
    </row>
    <row r="79" spans="1:1" s="31" customFormat="1" x14ac:dyDescent="0.2">
      <c r="A79" s="207" t="s">
        <v>321</v>
      </c>
    </row>
    <row r="80" spans="1:1" s="31" customFormat="1" x14ac:dyDescent="0.2">
      <c r="A80" s="205" t="s">
        <v>322</v>
      </c>
    </row>
    <row r="81" spans="1:1" s="31" customFormat="1" x14ac:dyDescent="0.2">
      <c r="A81" s="229"/>
    </row>
    <row r="82" spans="1:1" s="31" customFormat="1" x14ac:dyDescent="0.2">
      <c r="A82" s="207" t="s">
        <v>323</v>
      </c>
    </row>
    <row r="83" spans="1:1" s="31" customFormat="1" ht="15.75" customHeight="1" x14ac:dyDescent="0.2">
      <c r="A83" s="205" t="s">
        <v>324</v>
      </c>
    </row>
    <row r="84" spans="1:1" s="31" customFormat="1" ht="15.75" customHeight="1" thickBot="1" x14ac:dyDescent="0.25">
      <c r="A84" s="230"/>
    </row>
    <row r="85" spans="1:1" s="31" customFormat="1" ht="54.75" customHeight="1" x14ac:dyDescent="0.2">
      <c r="A85" s="234" t="s">
        <v>328</v>
      </c>
    </row>
    <row r="86" spans="1:1" s="154" customFormat="1" ht="17.25" customHeight="1" thickBot="1" x14ac:dyDescent="0.25">
      <c r="A86" s="235" t="s">
        <v>329</v>
      </c>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1">
    <mergeCell ref="A33:A35"/>
  </mergeCells>
  <pageMargins left="0.75" right="0.75" top="1" bottom="1" header="0.5" footer="0.5"/>
  <pageSetup paperSize="9" orientation="portrait" horizontalDpi="4294967295" verticalDpi="4294967295"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5"/>
  <sheetViews>
    <sheetView showGridLines="0" zoomScaleNormal="100" workbookViewId="0">
      <pane xSplit="1" ySplit="2" topLeftCell="B3" activePane="bottomRight" state="frozen"/>
      <selection pane="topRight" activeCell="B1" sqref="B1"/>
      <selection pane="bottomLeft" activeCell="A3" sqref="A3"/>
      <selection pane="bottomRight" activeCell="AK13" sqref="AK13"/>
    </sheetView>
  </sheetViews>
  <sheetFormatPr defaultColWidth="9.140625" defaultRowHeight="12.75" x14ac:dyDescent="0.2"/>
  <cols>
    <col min="1" max="1" width="57.28515625" style="32" customWidth="1"/>
    <col min="2" max="26" width="10" style="32" customWidth="1"/>
    <col min="27" max="27" width="10.140625" style="32" customWidth="1"/>
    <col min="28" max="28" width="10.7109375" style="32" customWidth="1"/>
    <col min="29" max="37" width="9.7109375" style="32" customWidth="1"/>
    <col min="38" max="16384" width="9.140625" style="32"/>
  </cols>
  <sheetData>
    <row r="1" spans="1:37" x14ac:dyDescent="0.2">
      <c r="A1" s="63" t="s">
        <v>61</v>
      </c>
    </row>
    <row r="2" spans="1:37" x14ac:dyDescent="0.2">
      <c r="A2" s="222" t="s">
        <v>305</v>
      </c>
    </row>
    <row r="3" spans="1:37" x14ac:dyDescent="0.2">
      <c r="A3" s="222" t="s">
        <v>327</v>
      </c>
    </row>
    <row r="4" spans="1:37" s="33" customFormat="1" ht="26.25" customHeight="1" x14ac:dyDescent="0.2">
      <c r="A4" s="64" t="s">
        <v>62</v>
      </c>
      <c r="B4" s="115">
        <f>'НСЛ| FIT18'!B4</f>
        <v>45809</v>
      </c>
      <c r="C4" s="115">
        <f>'НСЛ| FIT18'!C4</f>
        <v>45810</v>
      </c>
      <c r="D4" s="115">
        <f>'НСЛ| FIT18'!D4</f>
        <v>45816</v>
      </c>
      <c r="E4" s="115">
        <f>'НСЛ| FIT18'!E4</f>
        <v>45821</v>
      </c>
      <c r="F4" s="115">
        <f>'НСЛ| FIT18'!F4</f>
        <v>45823</v>
      </c>
      <c r="G4" s="115">
        <f>'НСЛ| FIT18'!G4</f>
        <v>45828</v>
      </c>
      <c r="H4" s="115">
        <f>'НСЛ| FIT18'!H4</f>
        <v>45831</v>
      </c>
      <c r="I4" s="115">
        <f>'НСЛ| FIT18'!I4</f>
        <v>45832</v>
      </c>
      <c r="J4" s="115">
        <f>'НСЛ| FIT18'!J4</f>
        <v>45835</v>
      </c>
      <c r="K4" s="115">
        <f>'НСЛ| FIT18'!K4</f>
        <v>45836</v>
      </c>
      <c r="L4" s="115">
        <f>'НСЛ| FIT18'!L4</f>
        <v>45837</v>
      </c>
      <c r="M4" s="115">
        <f>'НСЛ| FIT18'!M4</f>
        <v>45839</v>
      </c>
      <c r="N4" s="115">
        <f>'НСЛ| FIT18'!N4</f>
        <v>45842</v>
      </c>
      <c r="O4" s="115">
        <f>'НСЛ| FIT18'!O4</f>
        <v>45844</v>
      </c>
      <c r="P4" s="115">
        <f>'НСЛ| FIT18'!P4</f>
        <v>45849</v>
      </c>
      <c r="Q4" s="115">
        <f>'НСЛ| FIT18'!Q4</f>
        <v>45851</v>
      </c>
      <c r="R4" s="115">
        <f>'НСЛ| FIT18'!R4</f>
        <v>45856</v>
      </c>
      <c r="S4" s="115">
        <f>'НСЛ| FIT18'!S4</f>
        <v>45858</v>
      </c>
      <c r="T4" s="115">
        <f>'НСЛ| FIT18'!T4</f>
        <v>45863</v>
      </c>
      <c r="U4" s="115">
        <f>'НСЛ| FIT18'!U4</f>
        <v>45865</v>
      </c>
      <c r="V4" s="115">
        <f>'НСЛ| FIT18'!V4</f>
        <v>45870</v>
      </c>
      <c r="W4" s="115">
        <f>'НСЛ| FIT18'!W4</f>
        <v>45873</v>
      </c>
      <c r="X4" s="115">
        <f>'НСЛ| FIT18'!X4</f>
        <v>45879</v>
      </c>
      <c r="Y4" s="115">
        <f>'НСЛ| FIT18'!Y4</f>
        <v>45884</v>
      </c>
      <c r="Z4" s="115">
        <f>'НСЛ| FIT18'!Z4</f>
        <v>45886</v>
      </c>
      <c r="AA4" s="115">
        <f>'НСЛ| FIT18'!AA4</f>
        <v>45891</v>
      </c>
      <c r="AB4" s="115">
        <f>'НСЛ| FIT18'!AB4</f>
        <v>45893</v>
      </c>
      <c r="AC4" s="115">
        <f>'НСЛ| FIT18'!AC4</f>
        <v>45901</v>
      </c>
      <c r="AD4" s="115">
        <f>'НСЛ| FIT18'!AD4</f>
        <v>45905</v>
      </c>
      <c r="AE4" s="115">
        <f>'НСЛ| FIT18'!AE4</f>
        <v>45907</v>
      </c>
      <c r="AF4" s="115">
        <f>'НСЛ| FIT18'!AF4</f>
        <v>45912</v>
      </c>
      <c r="AG4" s="115">
        <f>'НСЛ| FIT18'!AG4</f>
        <v>45914</v>
      </c>
      <c r="AH4" s="115">
        <f>'НСЛ| FIT18'!AH4</f>
        <v>45919</v>
      </c>
      <c r="AI4" s="115">
        <f>'НСЛ| FIT18'!AI4</f>
        <v>45921</v>
      </c>
      <c r="AJ4" s="115">
        <f>'НСЛ| FIT18'!AJ4</f>
        <v>45926</v>
      </c>
      <c r="AK4" s="115">
        <f>'НСЛ| FIT18'!AK4</f>
        <v>45928</v>
      </c>
    </row>
    <row r="5" spans="1:37" s="33" customFormat="1" ht="26.25" customHeight="1" x14ac:dyDescent="0.2">
      <c r="A5" s="107"/>
      <c r="B5" s="115">
        <f>'НСЛ| FIT18'!B5</f>
        <v>45809</v>
      </c>
      <c r="C5" s="115">
        <f>'НСЛ| FIT18'!C5</f>
        <v>45815</v>
      </c>
      <c r="D5" s="115">
        <f>'НСЛ| FIT18'!D5</f>
        <v>45820</v>
      </c>
      <c r="E5" s="115">
        <f>'НСЛ| FIT18'!E5</f>
        <v>45822</v>
      </c>
      <c r="F5" s="115">
        <f>'НСЛ| FIT18'!F5</f>
        <v>45827</v>
      </c>
      <c r="G5" s="115">
        <f>'НСЛ| FIT18'!G5</f>
        <v>45830</v>
      </c>
      <c r="H5" s="115">
        <f>'НСЛ| FIT18'!H5</f>
        <v>45831</v>
      </c>
      <c r="I5" s="115">
        <f>'НСЛ| FIT18'!I5</f>
        <v>45834</v>
      </c>
      <c r="J5" s="115">
        <f>'НСЛ| FIT18'!J5</f>
        <v>45835</v>
      </c>
      <c r="K5" s="115">
        <f>'НСЛ| FIT18'!K5</f>
        <v>45836</v>
      </c>
      <c r="L5" s="115">
        <f>'НСЛ| FIT18'!L5</f>
        <v>45838</v>
      </c>
      <c r="M5" s="115">
        <f>'НСЛ| FIT18'!M5</f>
        <v>45841</v>
      </c>
      <c r="N5" s="115">
        <f>'НСЛ| FIT18'!N5</f>
        <v>45843</v>
      </c>
      <c r="O5" s="115">
        <f>'НСЛ| FIT18'!O5</f>
        <v>45848</v>
      </c>
      <c r="P5" s="115">
        <f>'НСЛ| FIT18'!P5</f>
        <v>45850</v>
      </c>
      <c r="Q5" s="115">
        <f>'НСЛ| FIT18'!Q5</f>
        <v>45855</v>
      </c>
      <c r="R5" s="115">
        <f>'НСЛ| FIT18'!R5</f>
        <v>45857</v>
      </c>
      <c r="S5" s="115">
        <f>'НСЛ| FIT18'!S5</f>
        <v>45862</v>
      </c>
      <c r="T5" s="115">
        <f>'НСЛ| FIT18'!T5</f>
        <v>45864</v>
      </c>
      <c r="U5" s="115">
        <f>'НСЛ| FIT18'!U5</f>
        <v>45869</v>
      </c>
      <c r="V5" s="115">
        <f>'НСЛ| FIT18'!V5</f>
        <v>45872</v>
      </c>
      <c r="W5" s="115">
        <f>'НСЛ| FIT18'!W5</f>
        <v>45878</v>
      </c>
      <c r="X5" s="115">
        <f>'НСЛ| FIT18'!X5</f>
        <v>45883</v>
      </c>
      <c r="Y5" s="115">
        <f>'НСЛ| FIT18'!Y5</f>
        <v>45885</v>
      </c>
      <c r="Z5" s="115">
        <f>'НСЛ| FIT18'!Z5</f>
        <v>45890</v>
      </c>
      <c r="AA5" s="115">
        <f>'НСЛ| FIT18'!AA5</f>
        <v>45892</v>
      </c>
      <c r="AB5" s="115">
        <f>'НСЛ| FIT18'!AB5</f>
        <v>45900</v>
      </c>
      <c r="AC5" s="115">
        <f>'НСЛ| FIT18'!AC5</f>
        <v>45904</v>
      </c>
      <c r="AD5" s="115">
        <f>'НСЛ| FIT18'!AD5</f>
        <v>45906</v>
      </c>
      <c r="AE5" s="115">
        <f>'НСЛ| FIT18'!AE5</f>
        <v>45911</v>
      </c>
      <c r="AF5" s="115">
        <f>'НСЛ| FIT18'!AF5</f>
        <v>45913</v>
      </c>
      <c r="AG5" s="115">
        <f>'НСЛ| FIT18'!AG5</f>
        <v>45918</v>
      </c>
      <c r="AH5" s="115">
        <f>'НСЛ| FIT18'!AH5</f>
        <v>45920</v>
      </c>
      <c r="AI5" s="115">
        <f>'НСЛ| FIT18'!AI5</f>
        <v>45925</v>
      </c>
      <c r="AJ5" s="115">
        <f>'НСЛ| FIT18'!AJ5</f>
        <v>45927</v>
      </c>
      <c r="AK5" s="115">
        <f>'НСЛ| FIT18'!AK5</f>
        <v>45930</v>
      </c>
    </row>
    <row r="6" spans="1:37" s="36" customFormat="1" ht="12" customHeight="1" x14ac:dyDescent="0.2">
      <c r="A6" s="163" t="s">
        <v>63</v>
      </c>
    </row>
    <row r="7" spans="1:37" s="36" customFormat="1" ht="12" customHeight="1" x14ac:dyDescent="0.2">
      <c r="A7" s="163">
        <v>1</v>
      </c>
      <c r="B7" s="57">
        <f>'BAR BB| Open rates'!P6*0.9*0.9</f>
        <v>15228</v>
      </c>
      <c r="C7" s="57">
        <f>'BAR BB| Open rates'!Q6*0.9*0.9</f>
        <v>16848</v>
      </c>
      <c r="D7" s="57">
        <f>'BAR BB| Open rates'!R6*0.9*0.9</f>
        <v>15228</v>
      </c>
      <c r="E7" s="57">
        <f>'BAR BB| Open rates'!S6*0.9*0.9</f>
        <v>16848</v>
      </c>
      <c r="F7" s="57">
        <f>'BAR BB| Open rates'!T6*0.9*0.9</f>
        <v>15228</v>
      </c>
      <c r="G7" s="57">
        <f>'BAR BB| Open rates'!U6*0.9*0.9</f>
        <v>13446</v>
      </c>
      <c r="H7" s="57">
        <f>'BAR BB| Open rates'!V6*0.9*0.9</f>
        <v>32967</v>
      </c>
      <c r="I7" s="57">
        <f>'BAR BB| Open rates'!W6*0.9*0.9</f>
        <v>38637</v>
      </c>
      <c r="J7" s="57">
        <f>'BAR BB| Open rates'!X6*0.9*0.9</f>
        <v>32967</v>
      </c>
      <c r="K7" s="57">
        <f>'BAR BB| Open rates'!Y6*0.9*0.9</f>
        <v>13446</v>
      </c>
      <c r="L7" s="57">
        <f>'BAR BB| Open rates'!Z6*0.9*0.9</f>
        <v>13446</v>
      </c>
      <c r="M7" s="57">
        <f>'BAR BB| Open rates'!AA6*0.9*0.9</f>
        <v>22518</v>
      </c>
      <c r="N7" s="57">
        <f>'BAR BB| Open rates'!AB6*0.9*0.9</f>
        <v>25758</v>
      </c>
      <c r="O7" s="57">
        <f>'BAR BB| Open rates'!AC6*0.9*0.9</f>
        <v>22518</v>
      </c>
      <c r="P7" s="57">
        <f>'BAR BB| Open rates'!AD6*0.9*0.9</f>
        <v>25758</v>
      </c>
      <c r="Q7" s="57">
        <f>'BAR BB| Open rates'!AE6*0.9*0.9</f>
        <v>22518</v>
      </c>
      <c r="R7" s="57">
        <f>'BAR BB| Open rates'!AF6*0.9*0.9</f>
        <v>25758</v>
      </c>
      <c r="S7" s="57">
        <f>'BAR BB| Open rates'!AG6*0.9*0.9</f>
        <v>22518</v>
      </c>
      <c r="T7" s="57">
        <f>'BAR BB| Open rates'!AH6*0.9*0.9</f>
        <v>25758</v>
      </c>
      <c r="U7" s="57">
        <f>'BAR BB| Open rates'!AI6*0.9*0.9</f>
        <v>22518</v>
      </c>
      <c r="V7" s="57">
        <f>'BAR BB| Open rates'!AJ6*0.9*0.9</f>
        <v>24138</v>
      </c>
      <c r="W7" s="57">
        <f>'BAR BB| Open rates'!AK6*0.9*0.9</f>
        <v>24138</v>
      </c>
      <c r="X7" s="57">
        <f>'BAR BB| Open rates'!AL6*0.9*0.9</f>
        <v>20898</v>
      </c>
      <c r="Y7" s="57">
        <f>'BAR BB| Open rates'!AM6*0.9*0.9</f>
        <v>24138</v>
      </c>
      <c r="Z7" s="57">
        <f>'BAR BB| Open rates'!AN6*0.9*0.9</f>
        <v>20898</v>
      </c>
      <c r="AA7" s="57">
        <f>'BAR BB| Open rates'!AO6*0.9*0.9</f>
        <v>24138</v>
      </c>
      <c r="AB7" s="57">
        <f>'BAR BB| Open rates'!AP6*0.9*0.9</f>
        <v>20898</v>
      </c>
      <c r="AC7" s="57">
        <f>'BAR BB| Open rates'!AQ6*0.9*0.9</f>
        <v>15228</v>
      </c>
      <c r="AD7" s="57">
        <f>'BAR BB| Open rates'!AR6*0.9*0.9</f>
        <v>16848</v>
      </c>
      <c r="AE7" s="57">
        <f>'BAR BB| Open rates'!AS6*0.9*0.9</f>
        <v>15228</v>
      </c>
      <c r="AF7" s="57">
        <f>'BAR BB| Open rates'!AT6*0.9*0.9</f>
        <v>16848</v>
      </c>
      <c r="AG7" s="57">
        <f>'BAR BB| Open rates'!AU6*0.9*0.9</f>
        <v>15228</v>
      </c>
      <c r="AH7" s="57">
        <f>'BAR BB| Open rates'!AV6*0.9*0.9</f>
        <v>16848</v>
      </c>
      <c r="AI7" s="57">
        <f>'BAR BB| Open rates'!AW6*0.9*0.9</f>
        <v>15228</v>
      </c>
      <c r="AJ7" s="57">
        <f>'BAR BB| Open rates'!AX6*0.9*0.9</f>
        <v>16848</v>
      </c>
      <c r="AK7" s="57">
        <f>'BAR BB| Open rates'!AY6*0.9*0.9</f>
        <v>15228</v>
      </c>
    </row>
    <row r="8" spans="1:37" s="36" customFormat="1" ht="12" customHeight="1" x14ac:dyDescent="0.2">
      <c r="A8" s="163">
        <v>2</v>
      </c>
      <c r="B8" s="57">
        <f>'BAR BB| Open rates'!P7*0.9*0.9</f>
        <v>17253</v>
      </c>
      <c r="C8" s="57">
        <f>'BAR BB| Open rates'!Q7*0.9*0.9</f>
        <v>18873</v>
      </c>
      <c r="D8" s="57">
        <f>'BAR BB| Open rates'!R7*0.9*0.9</f>
        <v>17253</v>
      </c>
      <c r="E8" s="57">
        <f>'BAR BB| Open rates'!S7*0.9*0.9</f>
        <v>18873</v>
      </c>
      <c r="F8" s="57">
        <f>'BAR BB| Open rates'!T7*0.9*0.9</f>
        <v>17253</v>
      </c>
      <c r="G8" s="57">
        <f>'BAR BB| Open rates'!U7*0.9*0.9</f>
        <v>15471</v>
      </c>
      <c r="H8" s="57">
        <f>'BAR BB| Open rates'!V7*0.9*0.9</f>
        <v>34992</v>
      </c>
      <c r="I8" s="57">
        <f>'BAR BB| Open rates'!W7*0.9*0.9</f>
        <v>40662</v>
      </c>
      <c r="J8" s="57">
        <f>'BAR BB| Open rates'!X7*0.9*0.9</f>
        <v>34992</v>
      </c>
      <c r="K8" s="57">
        <f>'BAR BB| Open rates'!Y7*0.9*0.9</f>
        <v>15471</v>
      </c>
      <c r="L8" s="57">
        <f>'BAR BB| Open rates'!Z7*0.9*0.9</f>
        <v>15471</v>
      </c>
      <c r="M8" s="57">
        <f>'BAR BB| Open rates'!AA7*0.9*0.9</f>
        <v>24543</v>
      </c>
      <c r="N8" s="57">
        <f>'BAR BB| Open rates'!AB7*0.9*0.9</f>
        <v>27783</v>
      </c>
      <c r="O8" s="57">
        <f>'BAR BB| Open rates'!AC7*0.9*0.9</f>
        <v>24543</v>
      </c>
      <c r="P8" s="57">
        <f>'BAR BB| Open rates'!AD7*0.9*0.9</f>
        <v>27783</v>
      </c>
      <c r="Q8" s="57">
        <f>'BAR BB| Open rates'!AE7*0.9*0.9</f>
        <v>24543</v>
      </c>
      <c r="R8" s="57">
        <f>'BAR BB| Open rates'!AF7*0.9*0.9</f>
        <v>27783</v>
      </c>
      <c r="S8" s="57">
        <f>'BAR BB| Open rates'!AG7*0.9*0.9</f>
        <v>24543</v>
      </c>
      <c r="T8" s="57">
        <f>'BAR BB| Open rates'!AH7*0.9*0.9</f>
        <v>27783</v>
      </c>
      <c r="U8" s="57">
        <f>'BAR BB| Open rates'!AI7*0.9*0.9</f>
        <v>24543</v>
      </c>
      <c r="V8" s="57">
        <f>'BAR BB| Open rates'!AJ7*0.9*0.9</f>
        <v>26163</v>
      </c>
      <c r="W8" s="57">
        <f>'BAR BB| Open rates'!AK7*0.9*0.9</f>
        <v>26163</v>
      </c>
      <c r="X8" s="57">
        <f>'BAR BB| Open rates'!AL7*0.9*0.9</f>
        <v>22923</v>
      </c>
      <c r="Y8" s="57">
        <f>'BAR BB| Open rates'!AM7*0.9*0.9</f>
        <v>26163</v>
      </c>
      <c r="Z8" s="57">
        <f>'BAR BB| Open rates'!AN7*0.9*0.9</f>
        <v>22923</v>
      </c>
      <c r="AA8" s="57">
        <f>'BAR BB| Open rates'!AO7*0.9*0.9</f>
        <v>26163</v>
      </c>
      <c r="AB8" s="57">
        <f>'BAR BB| Open rates'!AP7*0.9*0.9</f>
        <v>22923</v>
      </c>
      <c r="AC8" s="57">
        <f>'BAR BB| Open rates'!AQ7*0.9*0.9</f>
        <v>17253</v>
      </c>
      <c r="AD8" s="57">
        <f>'BAR BB| Open rates'!AR7*0.9*0.9</f>
        <v>18873</v>
      </c>
      <c r="AE8" s="57">
        <f>'BAR BB| Open rates'!AS7*0.9*0.9</f>
        <v>17253</v>
      </c>
      <c r="AF8" s="57">
        <f>'BAR BB| Open rates'!AT7*0.9*0.9</f>
        <v>18873</v>
      </c>
      <c r="AG8" s="57">
        <f>'BAR BB| Open rates'!AU7*0.9*0.9</f>
        <v>17253</v>
      </c>
      <c r="AH8" s="57">
        <f>'BAR BB| Open rates'!AV7*0.9*0.9</f>
        <v>18873</v>
      </c>
      <c r="AI8" s="57">
        <f>'BAR BB| Open rates'!AW7*0.9*0.9</f>
        <v>17253</v>
      </c>
      <c r="AJ8" s="57">
        <f>'BAR BB| Open rates'!AX7*0.9*0.9</f>
        <v>18873</v>
      </c>
      <c r="AK8" s="57">
        <f>'BAR BB| Open rates'!AY7*0.9*0.9</f>
        <v>17253</v>
      </c>
    </row>
    <row r="9" spans="1:37"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row>
    <row r="10" spans="1:37" s="36" customFormat="1" ht="12" customHeight="1" x14ac:dyDescent="0.2">
      <c r="A10" s="163">
        <v>1</v>
      </c>
      <c r="B10" s="57">
        <f>'BAR BB| Open rates'!P9*0.9*0.9</f>
        <v>17658</v>
      </c>
      <c r="C10" s="57">
        <f>'BAR BB| Open rates'!Q9*0.9*0.9</f>
        <v>19278</v>
      </c>
      <c r="D10" s="57">
        <f>'BAR BB| Open rates'!R9*0.9*0.9</f>
        <v>17658</v>
      </c>
      <c r="E10" s="57">
        <f>'BAR BB| Open rates'!S9*0.9*0.9</f>
        <v>19278</v>
      </c>
      <c r="F10" s="57">
        <f>'BAR BB| Open rates'!T9*0.9*0.9</f>
        <v>17658</v>
      </c>
      <c r="G10" s="57">
        <f>'BAR BB| Open rates'!U9*0.9*0.9</f>
        <v>15876</v>
      </c>
      <c r="H10" s="57">
        <f>'BAR BB| Open rates'!V9*0.9*0.9</f>
        <v>35397</v>
      </c>
      <c r="I10" s="57">
        <f>'BAR BB| Open rates'!W9*0.9*0.9</f>
        <v>41067</v>
      </c>
      <c r="J10" s="57">
        <f>'BAR BB| Open rates'!X9*0.9*0.9</f>
        <v>35397</v>
      </c>
      <c r="K10" s="57">
        <f>'BAR BB| Open rates'!Y9*0.9*0.9</f>
        <v>15876</v>
      </c>
      <c r="L10" s="57">
        <f>'BAR BB| Open rates'!Z9*0.9*0.9</f>
        <v>15876</v>
      </c>
      <c r="M10" s="57">
        <f>'BAR BB| Open rates'!AA9*0.9*0.9</f>
        <v>24948</v>
      </c>
      <c r="N10" s="57">
        <f>'BAR BB| Open rates'!AB9*0.9*0.9</f>
        <v>28188</v>
      </c>
      <c r="O10" s="57">
        <f>'BAR BB| Open rates'!AC9*0.9*0.9</f>
        <v>24948</v>
      </c>
      <c r="P10" s="57">
        <f>'BAR BB| Open rates'!AD9*0.9*0.9</f>
        <v>28188</v>
      </c>
      <c r="Q10" s="57">
        <f>'BAR BB| Open rates'!AE9*0.9*0.9</f>
        <v>24948</v>
      </c>
      <c r="R10" s="57">
        <f>'BAR BB| Open rates'!AF9*0.9*0.9</f>
        <v>28188</v>
      </c>
      <c r="S10" s="57">
        <f>'BAR BB| Open rates'!AG9*0.9*0.9</f>
        <v>24948</v>
      </c>
      <c r="T10" s="57">
        <f>'BAR BB| Open rates'!AH9*0.9*0.9</f>
        <v>28188</v>
      </c>
      <c r="U10" s="57">
        <f>'BAR BB| Open rates'!AI9*0.9*0.9</f>
        <v>24948</v>
      </c>
      <c r="V10" s="57">
        <f>'BAR BB| Open rates'!AJ9*0.9*0.9</f>
        <v>26568</v>
      </c>
      <c r="W10" s="57">
        <f>'BAR BB| Open rates'!AK9*0.9*0.9</f>
        <v>26568</v>
      </c>
      <c r="X10" s="57">
        <f>'BAR BB| Open rates'!AL9*0.9*0.9</f>
        <v>23328</v>
      </c>
      <c r="Y10" s="57">
        <f>'BAR BB| Open rates'!AM9*0.9*0.9</f>
        <v>26568</v>
      </c>
      <c r="Z10" s="57">
        <f>'BAR BB| Open rates'!AN9*0.9*0.9</f>
        <v>23328</v>
      </c>
      <c r="AA10" s="57">
        <f>'BAR BB| Open rates'!AO9*0.9*0.9</f>
        <v>26568</v>
      </c>
      <c r="AB10" s="57">
        <f>'BAR BB| Open rates'!AP9*0.9*0.9</f>
        <v>23328</v>
      </c>
      <c r="AC10" s="57">
        <f>'BAR BB| Open rates'!AQ9*0.9*0.9</f>
        <v>17658</v>
      </c>
      <c r="AD10" s="57">
        <f>'BAR BB| Open rates'!AR9*0.9*0.9</f>
        <v>19278</v>
      </c>
      <c r="AE10" s="57">
        <f>'BAR BB| Open rates'!AS9*0.9*0.9</f>
        <v>17658</v>
      </c>
      <c r="AF10" s="57">
        <f>'BAR BB| Open rates'!AT9*0.9*0.9</f>
        <v>19278</v>
      </c>
      <c r="AG10" s="57">
        <f>'BAR BB| Open rates'!AU9*0.9*0.9</f>
        <v>17658</v>
      </c>
      <c r="AH10" s="57">
        <f>'BAR BB| Open rates'!AV9*0.9*0.9</f>
        <v>19278</v>
      </c>
      <c r="AI10" s="57">
        <f>'BAR BB| Open rates'!AW9*0.9*0.9</f>
        <v>17658</v>
      </c>
      <c r="AJ10" s="57">
        <f>'BAR BB| Open rates'!AX9*0.9*0.9</f>
        <v>19278</v>
      </c>
      <c r="AK10" s="57">
        <f>'BAR BB| Open rates'!AY9*0.9*0.9</f>
        <v>17658</v>
      </c>
    </row>
    <row r="11" spans="1:37" s="36" customFormat="1" ht="12" customHeight="1" x14ac:dyDescent="0.2">
      <c r="A11" s="163">
        <v>2</v>
      </c>
      <c r="B11" s="57">
        <f>'BAR BB| Open rates'!P10*0.9*0.9</f>
        <v>19683</v>
      </c>
      <c r="C11" s="57">
        <f>'BAR BB| Open rates'!Q10*0.9*0.9</f>
        <v>21303</v>
      </c>
      <c r="D11" s="57">
        <f>'BAR BB| Open rates'!R10*0.9*0.9</f>
        <v>19683</v>
      </c>
      <c r="E11" s="57">
        <f>'BAR BB| Open rates'!S10*0.9*0.9</f>
        <v>21303</v>
      </c>
      <c r="F11" s="57">
        <f>'BAR BB| Open rates'!T10*0.9*0.9</f>
        <v>19683</v>
      </c>
      <c r="G11" s="57">
        <f>'BAR BB| Open rates'!U10*0.9*0.9</f>
        <v>17901</v>
      </c>
      <c r="H11" s="57">
        <f>'BAR BB| Open rates'!V10*0.9*0.9</f>
        <v>37422</v>
      </c>
      <c r="I11" s="57">
        <f>'BAR BB| Open rates'!W10*0.9*0.9</f>
        <v>43092</v>
      </c>
      <c r="J11" s="57">
        <f>'BAR BB| Open rates'!X10*0.9*0.9</f>
        <v>37422</v>
      </c>
      <c r="K11" s="57">
        <f>'BAR BB| Open rates'!Y10*0.9*0.9</f>
        <v>17901</v>
      </c>
      <c r="L11" s="57">
        <f>'BAR BB| Open rates'!Z10*0.9*0.9</f>
        <v>17901</v>
      </c>
      <c r="M11" s="57">
        <f>'BAR BB| Open rates'!AA10*0.9*0.9</f>
        <v>26973</v>
      </c>
      <c r="N11" s="57">
        <f>'BAR BB| Open rates'!AB10*0.9*0.9</f>
        <v>30213</v>
      </c>
      <c r="O11" s="57">
        <f>'BAR BB| Open rates'!AC10*0.9*0.9</f>
        <v>26973</v>
      </c>
      <c r="P11" s="57">
        <f>'BAR BB| Open rates'!AD10*0.9*0.9</f>
        <v>30213</v>
      </c>
      <c r="Q11" s="57">
        <f>'BAR BB| Open rates'!AE10*0.9*0.9</f>
        <v>26973</v>
      </c>
      <c r="R11" s="57">
        <f>'BAR BB| Open rates'!AF10*0.9*0.9</f>
        <v>30213</v>
      </c>
      <c r="S11" s="57">
        <f>'BAR BB| Open rates'!AG10*0.9*0.9</f>
        <v>26973</v>
      </c>
      <c r="T11" s="57">
        <f>'BAR BB| Open rates'!AH10*0.9*0.9</f>
        <v>30213</v>
      </c>
      <c r="U11" s="57">
        <f>'BAR BB| Open rates'!AI10*0.9*0.9</f>
        <v>26973</v>
      </c>
      <c r="V11" s="57">
        <f>'BAR BB| Open rates'!AJ10*0.9*0.9</f>
        <v>28593</v>
      </c>
      <c r="W11" s="57">
        <f>'BAR BB| Open rates'!AK10*0.9*0.9</f>
        <v>28593</v>
      </c>
      <c r="X11" s="57">
        <f>'BAR BB| Open rates'!AL10*0.9*0.9</f>
        <v>25353</v>
      </c>
      <c r="Y11" s="57">
        <f>'BAR BB| Open rates'!AM10*0.9*0.9</f>
        <v>28593</v>
      </c>
      <c r="Z11" s="57">
        <f>'BAR BB| Open rates'!AN10*0.9*0.9</f>
        <v>25353</v>
      </c>
      <c r="AA11" s="57">
        <f>'BAR BB| Open rates'!AO10*0.9*0.9</f>
        <v>28593</v>
      </c>
      <c r="AB11" s="57">
        <f>'BAR BB| Open rates'!AP10*0.9*0.9</f>
        <v>25353</v>
      </c>
      <c r="AC11" s="57">
        <f>'BAR BB| Open rates'!AQ10*0.9*0.9</f>
        <v>19683</v>
      </c>
      <c r="AD11" s="57">
        <f>'BAR BB| Open rates'!AR10*0.9*0.9</f>
        <v>21303</v>
      </c>
      <c r="AE11" s="57">
        <f>'BAR BB| Open rates'!AS10*0.9*0.9</f>
        <v>19683</v>
      </c>
      <c r="AF11" s="57">
        <f>'BAR BB| Open rates'!AT10*0.9*0.9</f>
        <v>21303</v>
      </c>
      <c r="AG11" s="57">
        <f>'BAR BB| Open rates'!AU10*0.9*0.9</f>
        <v>19683</v>
      </c>
      <c r="AH11" s="57">
        <f>'BAR BB| Open rates'!AV10*0.9*0.9</f>
        <v>21303</v>
      </c>
      <c r="AI11" s="57">
        <f>'BAR BB| Open rates'!AW10*0.9*0.9</f>
        <v>19683</v>
      </c>
      <c r="AJ11" s="57">
        <f>'BAR BB| Open rates'!AX10*0.9*0.9</f>
        <v>21303</v>
      </c>
      <c r="AK11" s="57">
        <f>'BAR BB| Open rates'!AY10*0.9*0.9</f>
        <v>19683</v>
      </c>
    </row>
    <row r="12" spans="1:37"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row>
    <row r="13" spans="1:37" s="36" customFormat="1" ht="12" customHeight="1" x14ac:dyDescent="0.2">
      <c r="A13" s="163">
        <v>1</v>
      </c>
      <c r="B13" s="57">
        <f>'BAR BB| Open rates'!P12*0.9*0.9</f>
        <v>20817</v>
      </c>
      <c r="C13" s="57">
        <f>'BAR BB| Open rates'!Q12*0.9*0.9</f>
        <v>22437</v>
      </c>
      <c r="D13" s="57">
        <f>'BAR BB| Open rates'!R12*0.9*0.9</f>
        <v>20817</v>
      </c>
      <c r="E13" s="57">
        <f>'BAR BB| Open rates'!S12*0.9*0.9</f>
        <v>22437</v>
      </c>
      <c r="F13" s="57">
        <f>'BAR BB| Open rates'!T12*0.9*0.9</f>
        <v>20817</v>
      </c>
      <c r="G13" s="57">
        <f>'BAR BB| Open rates'!U12*0.9*0.9</f>
        <v>19035</v>
      </c>
      <c r="H13" s="57">
        <f>'BAR BB| Open rates'!V12*0.9*0.9</f>
        <v>38556</v>
      </c>
      <c r="I13" s="57">
        <f>'BAR BB| Open rates'!W12*0.9*0.9</f>
        <v>44226</v>
      </c>
      <c r="J13" s="57">
        <f>'BAR BB| Open rates'!X12*0.9*0.9</f>
        <v>38556</v>
      </c>
      <c r="K13" s="57">
        <f>'BAR BB| Open rates'!Y12*0.9*0.9</f>
        <v>19035</v>
      </c>
      <c r="L13" s="57">
        <f>'BAR BB| Open rates'!Z12*0.9*0.9</f>
        <v>19035</v>
      </c>
      <c r="M13" s="57">
        <f>'BAR BB| Open rates'!AA12*0.9*0.9</f>
        <v>28107</v>
      </c>
      <c r="N13" s="57">
        <f>'BAR BB| Open rates'!AB12*0.9*0.9</f>
        <v>31347</v>
      </c>
      <c r="O13" s="57">
        <f>'BAR BB| Open rates'!AC12*0.9*0.9</f>
        <v>28107</v>
      </c>
      <c r="P13" s="57">
        <f>'BAR BB| Open rates'!AD12*0.9*0.9</f>
        <v>31347</v>
      </c>
      <c r="Q13" s="57">
        <f>'BAR BB| Open rates'!AE12*0.9*0.9</f>
        <v>28107</v>
      </c>
      <c r="R13" s="57">
        <f>'BAR BB| Open rates'!AF12*0.9*0.9</f>
        <v>31347</v>
      </c>
      <c r="S13" s="57">
        <f>'BAR BB| Open rates'!AG12*0.9*0.9</f>
        <v>28107</v>
      </c>
      <c r="T13" s="57">
        <f>'BAR BB| Open rates'!AH12*0.9*0.9</f>
        <v>31347</v>
      </c>
      <c r="U13" s="57">
        <f>'BAR BB| Open rates'!AI12*0.9*0.9</f>
        <v>28107</v>
      </c>
      <c r="V13" s="57">
        <f>'BAR BB| Open rates'!AJ12*0.9*0.9</f>
        <v>29727</v>
      </c>
      <c r="W13" s="57">
        <f>'BAR BB| Open rates'!AK12*0.9*0.9</f>
        <v>29727</v>
      </c>
      <c r="X13" s="57">
        <f>'BAR BB| Open rates'!AL12*0.9*0.9</f>
        <v>26487</v>
      </c>
      <c r="Y13" s="57">
        <f>'BAR BB| Open rates'!AM12*0.9*0.9</f>
        <v>29727</v>
      </c>
      <c r="Z13" s="57">
        <f>'BAR BB| Open rates'!AN12*0.9*0.9</f>
        <v>26487</v>
      </c>
      <c r="AA13" s="57">
        <f>'BAR BB| Open rates'!AO12*0.9*0.9</f>
        <v>29727</v>
      </c>
      <c r="AB13" s="57">
        <f>'BAR BB| Open rates'!AP12*0.9*0.9</f>
        <v>26487</v>
      </c>
      <c r="AC13" s="57">
        <f>'BAR BB| Open rates'!AQ12*0.9*0.9</f>
        <v>20817</v>
      </c>
      <c r="AD13" s="57">
        <f>'BAR BB| Open rates'!AR12*0.9*0.9</f>
        <v>22437</v>
      </c>
      <c r="AE13" s="57">
        <f>'BAR BB| Open rates'!AS12*0.9*0.9</f>
        <v>20817</v>
      </c>
      <c r="AF13" s="57">
        <f>'BAR BB| Open rates'!AT12*0.9*0.9</f>
        <v>22437</v>
      </c>
      <c r="AG13" s="57">
        <f>'BAR BB| Open rates'!AU12*0.9*0.9</f>
        <v>20817</v>
      </c>
      <c r="AH13" s="57">
        <f>'BAR BB| Open rates'!AV12*0.9*0.9</f>
        <v>22437</v>
      </c>
      <c r="AI13" s="57">
        <f>'BAR BB| Open rates'!AW12*0.9*0.9</f>
        <v>20817</v>
      </c>
      <c r="AJ13" s="57">
        <f>'BAR BB| Open rates'!AX12*0.9*0.9</f>
        <v>22437</v>
      </c>
      <c r="AK13" s="57">
        <f>'BAR BB| Open rates'!AY12*0.9*0.9</f>
        <v>20817</v>
      </c>
    </row>
    <row r="14" spans="1:37" s="36" customFormat="1" ht="12" customHeight="1" x14ac:dyDescent="0.2">
      <c r="A14" s="163">
        <v>2</v>
      </c>
      <c r="B14" s="57">
        <f>'BAR BB| Open rates'!P13*0.9*0.9</f>
        <v>22842</v>
      </c>
      <c r="C14" s="57">
        <f>'BAR BB| Open rates'!Q13*0.9*0.9</f>
        <v>24462</v>
      </c>
      <c r="D14" s="57">
        <f>'BAR BB| Open rates'!R13*0.9*0.9</f>
        <v>22842</v>
      </c>
      <c r="E14" s="57">
        <f>'BAR BB| Open rates'!S13*0.9*0.9</f>
        <v>24462</v>
      </c>
      <c r="F14" s="57">
        <f>'BAR BB| Open rates'!T13*0.9*0.9</f>
        <v>22842</v>
      </c>
      <c r="G14" s="57">
        <f>'BAR BB| Open rates'!U13*0.9*0.9</f>
        <v>21060</v>
      </c>
      <c r="H14" s="57">
        <f>'BAR BB| Open rates'!V13*0.9*0.9</f>
        <v>40581</v>
      </c>
      <c r="I14" s="57">
        <f>'BAR BB| Open rates'!W13*0.9*0.9</f>
        <v>46251</v>
      </c>
      <c r="J14" s="57">
        <f>'BAR BB| Open rates'!X13*0.9*0.9</f>
        <v>40581</v>
      </c>
      <c r="K14" s="57">
        <f>'BAR BB| Open rates'!Y13*0.9*0.9</f>
        <v>21060</v>
      </c>
      <c r="L14" s="57">
        <f>'BAR BB| Open rates'!Z13*0.9*0.9</f>
        <v>21060</v>
      </c>
      <c r="M14" s="57">
        <f>'BAR BB| Open rates'!AA13*0.9*0.9</f>
        <v>30132</v>
      </c>
      <c r="N14" s="57">
        <f>'BAR BB| Open rates'!AB13*0.9*0.9</f>
        <v>33372</v>
      </c>
      <c r="O14" s="57">
        <f>'BAR BB| Open rates'!AC13*0.9*0.9</f>
        <v>30132</v>
      </c>
      <c r="P14" s="57">
        <f>'BAR BB| Open rates'!AD13*0.9*0.9</f>
        <v>33372</v>
      </c>
      <c r="Q14" s="57">
        <f>'BAR BB| Open rates'!AE13*0.9*0.9</f>
        <v>30132</v>
      </c>
      <c r="R14" s="57">
        <f>'BAR BB| Open rates'!AF13*0.9*0.9</f>
        <v>33372</v>
      </c>
      <c r="S14" s="57">
        <f>'BAR BB| Open rates'!AG13*0.9*0.9</f>
        <v>30132</v>
      </c>
      <c r="T14" s="57">
        <f>'BAR BB| Open rates'!AH13*0.9*0.9</f>
        <v>33372</v>
      </c>
      <c r="U14" s="57">
        <f>'BAR BB| Open rates'!AI13*0.9*0.9</f>
        <v>30132</v>
      </c>
      <c r="V14" s="57">
        <f>'BAR BB| Open rates'!AJ13*0.9*0.9</f>
        <v>31752</v>
      </c>
      <c r="W14" s="57">
        <f>'BAR BB| Open rates'!AK13*0.9*0.9</f>
        <v>31752</v>
      </c>
      <c r="X14" s="57">
        <f>'BAR BB| Open rates'!AL13*0.9*0.9</f>
        <v>28512</v>
      </c>
      <c r="Y14" s="57">
        <f>'BAR BB| Open rates'!AM13*0.9*0.9</f>
        <v>31752</v>
      </c>
      <c r="Z14" s="57">
        <f>'BAR BB| Open rates'!AN13*0.9*0.9</f>
        <v>28512</v>
      </c>
      <c r="AA14" s="57">
        <f>'BAR BB| Open rates'!AO13*0.9*0.9</f>
        <v>31752</v>
      </c>
      <c r="AB14" s="57">
        <f>'BAR BB| Open rates'!AP13*0.9*0.9</f>
        <v>28512</v>
      </c>
      <c r="AC14" s="57">
        <f>'BAR BB| Open rates'!AQ13*0.9*0.9</f>
        <v>22842</v>
      </c>
      <c r="AD14" s="57">
        <f>'BAR BB| Open rates'!AR13*0.9*0.9</f>
        <v>24462</v>
      </c>
      <c r="AE14" s="57">
        <f>'BAR BB| Open rates'!AS13*0.9*0.9</f>
        <v>22842</v>
      </c>
      <c r="AF14" s="57">
        <f>'BAR BB| Open rates'!AT13*0.9*0.9</f>
        <v>24462</v>
      </c>
      <c r="AG14" s="57">
        <f>'BAR BB| Open rates'!AU13*0.9*0.9</f>
        <v>22842</v>
      </c>
      <c r="AH14" s="57">
        <f>'BAR BB| Open rates'!AV13*0.9*0.9</f>
        <v>24462</v>
      </c>
      <c r="AI14" s="57">
        <f>'BAR BB| Open rates'!AW13*0.9*0.9</f>
        <v>22842</v>
      </c>
      <c r="AJ14" s="57">
        <f>'BAR BB| Open rates'!AX13*0.9*0.9</f>
        <v>24462</v>
      </c>
      <c r="AK14" s="57">
        <f>'BAR BB| Open rates'!AY13*0.9*0.9</f>
        <v>22842</v>
      </c>
    </row>
    <row r="16" spans="1:37" s="36" customFormat="1" ht="12" customHeight="1" x14ac:dyDescent="0.2">
      <c r="A16" s="295" t="s">
        <v>172</v>
      </c>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row>
    <row r="17" spans="1:37" s="36" customFormat="1" ht="12" customHeight="1" x14ac:dyDescent="0.2">
      <c r="A17" s="295"/>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row>
    <row r="18" spans="1:37" ht="13.5" thickBot="1" x14ac:dyDescent="0.25"/>
    <row r="19" spans="1:37" ht="147.75" customHeight="1" thickBot="1" x14ac:dyDescent="0.25">
      <c r="A19" s="244" t="s">
        <v>368</v>
      </c>
    </row>
    <row r="20" spans="1:37" ht="12" customHeight="1" x14ac:dyDescent="0.2"/>
    <row r="21" spans="1:37" x14ac:dyDescent="0.2">
      <c r="A21" s="97" t="s">
        <v>83</v>
      </c>
    </row>
    <row r="22" spans="1:37" ht="34.5" customHeight="1" x14ac:dyDescent="0.2">
      <c r="A22" s="138" t="s">
        <v>369</v>
      </c>
    </row>
    <row r="23" spans="1:37" ht="24" x14ac:dyDescent="0.2">
      <c r="A23" s="138" t="s">
        <v>370</v>
      </c>
    </row>
    <row r="24" spans="1:37" x14ac:dyDescent="0.2">
      <c r="A24" s="6"/>
    </row>
    <row r="25" spans="1:37" x14ac:dyDescent="0.2">
      <c r="A25" s="94" t="s">
        <v>74</v>
      </c>
    </row>
    <row r="26" spans="1:37" ht="12.75" customHeight="1" x14ac:dyDescent="0.2">
      <c r="A26" s="178" t="s">
        <v>75</v>
      </c>
    </row>
    <row r="27" spans="1:37" x14ac:dyDescent="0.2">
      <c r="A27" s="175" t="s">
        <v>76</v>
      </c>
    </row>
    <row r="28" spans="1:37" ht="24" x14ac:dyDescent="0.2">
      <c r="A28" s="175" t="s">
        <v>89</v>
      </c>
    </row>
    <row r="29" spans="1:37" x14ac:dyDescent="0.2">
      <c r="A29" s="175" t="s">
        <v>78</v>
      </c>
    </row>
    <row r="30" spans="1:37" ht="24" x14ac:dyDescent="0.2">
      <c r="A30" s="175" t="s">
        <v>79</v>
      </c>
    </row>
    <row r="31" spans="1:37" ht="24" x14ac:dyDescent="0.2">
      <c r="A31" s="175" t="s">
        <v>187</v>
      </c>
    </row>
    <row r="32" spans="1:37" x14ac:dyDescent="0.2">
      <c r="A32" s="175" t="s">
        <v>105</v>
      </c>
    </row>
    <row r="33" spans="1:1" x14ac:dyDescent="0.2">
      <c r="A33" s="223" t="s">
        <v>309</v>
      </c>
    </row>
    <row r="34" spans="1:1" ht="24" x14ac:dyDescent="0.2">
      <c r="A34" s="175" t="s">
        <v>202</v>
      </c>
    </row>
    <row r="35" spans="1:1" ht="36" x14ac:dyDescent="0.2">
      <c r="A35" s="223" t="s">
        <v>397</v>
      </c>
    </row>
    <row r="36" spans="1:1" x14ac:dyDescent="0.2">
      <c r="A36" s="312" t="s">
        <v>101</v>
      </c>
    </row>
    <row r="37" spans="1:1" x14ac:dyDescent="0.2">
      <c r="A37" s="313"/>
    </row>
    <row r="38" spans="1:1" x14ac:dyDescent="0.2">
      <c r="A38" s="314"/>
    </row>
    <row r="39" spans="1:1" x14ac:dyDescent="0.2">
      <c r="A39" s="223"/>
    </row>
    <row r="40" spans="1:1" ht="25.5" customHeight="1" x14ac:dyDescent="0.2">
      <c r="A40" s="206" t="s">
        <v>203</v>
      </c>
    </row>
    <row r="41" spans="1:1" x14ac:dyDescent="0.2">
      <c r="A41" s="245" t="s">
        <v>371</v>
      </c>
    </row>
    <row r="42" spans="1:1" x14ac:dyDescent="0.2">
      <c r="A42" s="223"/>
    </row>
    <row r="43" spans="1:1" x14ac:dyDescent="0.2">
      <c r="A43" s="174" t="s">
        <v>81</v>
      </c>
    </row>
    <row r="44" spans="1:1" ht="36" x14ac:dyDescent="0.2">
      <c r="A44" s="176" t="s">
        <v>102</v>
      </c>
    </row>
    <row r="45" spans="1:1" ht="36" x14ac:dyDescent="0.2">
      <c r="A45" s="176" t="s">
        <v>104</v>
      </c>
    </row>
    <row r="46" spans="1:1" x14ac:dyDescent="0.2">
      <c r="A46" s="223"/>
    </row>
    <row r="47" spans="1:1" ht="26.25" x14ac:dyDescent="0.2">
      <c r="A47" s="174" t="s">
        <v>310</v>
      </c>
    </row>
    <row r="48" spans="1:1" x14ac:dyDescent="0.2">
      <c r="A48" s="207" t="s">
        <v>379</v>
      </c>
    </row>
    <row r="49" spans="1:1" x14ac:dyDescent="0.2">
      <c r="A49" s="225" t="s">
        <v>204</v>
      </c>
    </row>
    <row r="50" spans="1:1" x14ac:dyDescent="0.2">
      <c r="A50" s="225"/>
    </row>
    <row r="51" spans="1:1" x14ac:dyDescent="0.2">
      <c r="A51" s="224" t="s">
        <v>312</v>
      </c>
    </row>
    <row r="52" spans="1:1" x14ac:dyDescent="0.2">
      <c r="A52" s="225" t="s">
        <v>313</v>
      </c>
    </row>
    <row r="53" spans="1:1" x14ac:dyDescent="0.2">
      <c r="A53" s="15"/>
    </row>
    <row r="54" spans="1:1" x14ac:dyDescent="0.2">
      <c r="A54" s="224" t="s">
        <v>372</v>
      </c>
    </row>
    <row r="55" spans="1:1" x14ac:dyDescent="0.2">
      <c r="A55" s="226" t="s">
        <v>316</v>
      </c>
    </row>
    <row r="56" spans="1:1" x14ac:dyDescent="0.2">
      <c r="A56" s="15"/>
    </row>
    <row r="57" spans="1:1" ht="37.5" customHeight="1" x14ac:dyDescent="0.2">
      <c r="A57" s="267" t="s">
        <v>373</v>
      </c>
    </row>
    <row r="58" spans="1:1" x14ac:dyDescent="0.2">
      <c r="A58" s="225" t="s">
        <v>316</v>
      </c>
    </row>
    <row r="59" spans="1:1" x14ac:dyDescent="0.2">
      <c r="A59" s="227"/>
    </row>
    <row r="60" spans="1:1" ht="13.5" thickBot="1" x14ac:dyDescent="0.25">
      <c r="A60" s="228"/>
    </row>
    <row r="61" spans="1:1" ht="72" x14ac:dyDescent="0.2">
      <c r="A61" s="232" t="s">
        <v>374</v>
      </c>
    </row>
    <row r="62" spans="1:1" ht="13.5" thickBot="1" x14ac:dyDescent="0.25">
      <c r="A62" s="233" t="s">
        <v>141</v>
      </c>
    </row>
    <row r="64" spans="1:1" ht="24" x14ac:dyDescent="0.2">
      <c r="A64" s="177" t="s">
        <v>318</v>
      </c>
    </row>
    <row r="65" spans="1:1" x14ac:dyDescent="0.2">
      <c r="A65" s="207" t="s">
        <v>375</v>
      </c>
    </row>
    <row r="66" spans="1:1" x14ac:dyDescent="0.2">
      <c r="A66" s="205" t="s">
        <v>205</v>
      </c>
    </row>
    <row r="67" spans="1:1" x14ac:dyDescent="0.2">
      <c r="A67" s="176"/>
    </row>
    <row r="68" spans="1:1" x14ac:dyDescent="0.2">
      <c r="A68" s="207" t="s">
        <v>248</v>
      </c>
    </row>
    <row r="69" spans="1:1" x14ac:dyDescent="0.2">
      <c r="A69" s="205" t="s">
        <v>319</v>
      </c>
    </row>
    <row r="70" spans="1:1" s="31" customFormat="1" x14ac:dyDescent="0.2">
      <c r="A70" s="176"/>
    </row>
    <row r="71" spans="1:1" s="31" customFormat="1" x14ac:dyDescent="0.2">
      <c r="A71" s="207" t="s">
        <v>376</v>
      </c>
    </row>
    <row r="72" spans="1:1" s="31" customFormat="1" x14ac:dyDescent="0.2">
      <c r="A72" s="205" t="s">
        <v>377</v>
      </c>
    </row>
    <row r="73" spans="1:1" s="31" customFormat="1" x14ac:dyDescent="0.2">
      <c r="A73" s="176"/>
    </row>
    <row r="74" spans="1:1" s="31" customFormat="1" ht="36" x14ac:dyDescent="0.2">
      <c r="A74" s="267" t="s">
        <v>378</v>
      </c>
    </row>
    <row r="75" spans="1:1" s="31" customFormat="1" x14ac:dyDescent="0.2">
      <c r="A75" s="205" t="s">
        <v>377</v>
      </c>
    </row>
    <row r="76" spans="1:1" s="31" customFormat="1" ht="15.75" customHeight="1" thickBot="1" x14ac:dyDescent="0.25">
      <c r="A76" s="230"/>
    </row>
    <row r="77" spans="1:1" s="31" customFormat="1" ht="54.75" customHeight="1" x14ac:dyDescent="0.2">
      <c r="A77" s="234" t="s">
        <v>380</v>
      </c>
    </row>
    <row r="78" spans="1:1" s="154" customFormat="1" ht="17.25" customHeight="1" thickBot="1" x14ac:dyDescent="0.25">
      <c r="A78" s="235" t="s">
        <v>329</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5"/>
  <sheetViews>
    <sheetView showGridLines="0" zoomScaleNormal="100" workbookViewId="0">
      <pane xSplit="1" ySplit="1" topLeftCell="F32" activePane="bottomRight" state="frozen"/>
      <selection pane="topRight" activeCell="B1" sqref="B1"/>
      <selection pane="bottomLeft" activeCell="A3" sqref="A3"/>
      <selection pane="bottomRight" activeCell="F47" sqref="F47"/>
    </sheetView>
  </sheetViews>
  <sheetFormatPr defaultColWidth="9.140625" defaultRowHeight="12.75" x14ac:dyDescent="0.2"/>
  <cols>
    <col min="1" max="1" width="57.28515625" style="32" customWidth="1"/>
    <col min="2" max="4" width="9.7109375" style="32" customWidth="1"/>
    <col min="5" max="26" width="9.85546875" style="32" customWidth="1"/>
    <col min="27" max="28" width="10.28515625" style="32" customWidth="1"/>
    <col min="29" max="37" width="9.7109375" style="32" customWidth="1"/>
    <col min="38" max="16384" width="9.140625" style="32"/>
  </cols>
  <sheetData>
    <row r="1" spans="1:37" x14ac:dyDescent="0.2">
      <c r="A1" s="63" t="s">
        <v>61</v>
      </c>
    </row>
    <row r="2" spans="1:37" x14ac:dyDescent="0.2">
      <c r="A2" s="222" t="s">
        <v>305</v>
      </c>
    </row>
    <row r="3" spans="1:37" x14ac:dyDescent="0.2">
      <c r="A3" s="222"/>
    </row>
    <row r="4" spans="1:37" s="33" customFormat="1" ht="26.25" customHeight="1" x14ac:dyDescent="0.2">
      <c r="A4" s="64" t="s">
        <v>62</v>
      </c>
      <c r="B4" s="115">
        <f>'НСЛ| FIT18'!B4</f>
        <v>45809</v>
      </c>
      <c r="C4" s="115">
        <f>'НСЛ| FIT18'!C4</f>
        <v>45810</v>
      </c>
      <c r="D4" s="115">
        <f>'НСЛ| FIT18'!D4</f>
        <v>45816</v>
      </c>
      <c r="E4" s="115">
        <f>'НСЛ| FIT18'!E4</f>
        <v>45821</v>
      </c>
      <c r="F4" s="115">
        <f>'НСЛ| FIT18'!F4</f>
        <v>45823</v>
      </c>
      <c r="G4" s="115">
        <f>'НСЛ| FIT18'!G4</f>
        <v>45828</v>
      </c>
      <c r="H4" s="134">
        <f>'НСЛ| FIT18'!H4</f>
        <v>45831</v>
      </c>
      <c r="I4" s="134">
        <f>'НСЛ| FIT18'!I4</f>
        <v>45832</v>
      </c>
      <c r="J4" s="134">
        <f>'НСЛ| FIT18'!J4</f>
        <v>45835</v>
      </c>
      <c r="K4" s="115">
        <f>'НСЛ| FIT18'!K4</f>
        <v>45836</v>
      </c>
      <c r="L4" s="115">
        <f>'НСЛ| FIT18'!L4</f>
        <v>45837</v>
      </c>
      <c r="M4" s="115">
        <f>'НСЛ| FIT18'!M4</f>
        <v>45839</v>
      </c>
      <c r="N4" s="115">
        <f>'НСЛ| FIT18'!N4</f>
        <v>45842</v>
      </c>
      <c r="O4" s="115">
        <f>'НСЛ| FIT18'!O4</f>
        <v>45844</v>
      </c>
      <c r="P4" s="115">
        <f>'НСЛ| FIT18'!P4</f>
        <v>45849</v>
      </c>
      <c r="Q4" s="115">
        <f>'НСЛ| FIT18'!Q4</f>
        <v>45851</v>
      </c>
      <c r="R4" s="115">
        <f>'НСЛ| FIT18'!R4</f>
        <v>45856</v>
      </c>
      <c r="S4" s="115">
        <f>'НСЛ| FIT18'!S4</f>
        <v>45858</v>
      </c>
      <c r="T4" s="115">
        <f>'НСЛ| FIT18'!T4</f>
        <v>45863</v>
      </c>
      <c r="U4" s="115">
        <f>'НСЛ| FIT18'!U4</f>
        <v>45865</v>
      </c>
      <c r="V4" s="115">
        <f>'НСЛ| FIT18'!V4</f>
        <v>45870</v>
      </c>
      <c r="W4" s="115">
        <f>'НСЛ| FIT18'!W4</f>
        <v>45873</v>
      </c>
      <c r="X4" s="115">
        <f>'НСЛ| FIT18'!X4</f>
        <v>45879</v>
      </c>
      <c r="Y4" s="115">
        <f>'НСЛ| FIT18'!Y4</f>
        <v>45884</v>
      </c>
      <c r="Z4" s="115">
        <f>'НСЛ| FIT18'!Z4</f>
        <v>45886</v>
      </c>
      <c r="AA4" s="115">
        <f>'НСЛ| FIT18'!AA4</f>
        <v>45891</v>
      </c>
      <c r="AB4" s="115">
        <f>'НСЛ| FIT18'!AB4</f>
        <v>45893</v>
      </c>
      <c r="AC4" s="115">
        <f>'НСЛ| FIT18'!AC4</f>
        <v>45901</v>
      </c>
      <c r="AD4" s="115">
        <f>'НСЛ| FIT18'!AD4</f>
        <v>45905</v>
      </c>
      <c r="AE4" s="115">
        <f>'НСЛ| FIT18'!AE4</f>
        <v>45907</v>
      </c>
      <c r="AF4" s="115">
        <f>'НСЛ| FIT18'!AF4</f>
        <v>45912</v>
      </c>
      <c r="AG4" s="115">
        <f>'НСЛ| FIT18'!AG4</f>
        <v>45914</v>
      </c>
      <c r="AH4" s="115">
        <f>'НСЛ| FIT18'!AH4</f>
        <v>45919</v>
      </c>
      <c r="AI4" s="115">
        <f>'НСЛ| FIT18'!AI4</f>
        <v>45921</v>
      </c>
      <c r="AJ4" s="115">
        <f>'НСЛ| FIT18'!AJ4</f>
        <v>45926</v>
      </c>
      <c r="AK4" s="115">
        <f>'НСЛ| FIT18'!AK4</f>
        <v>45928</v>
      </c>
    </row>
    <row r="5" spans="1:37" s="33" customFormat="1" ht="26.25" customHeight="1" x14ac:dyDescent="0.2">
      <c r="A5" s="107"/>
      <c r="B5" s="115">
        <f>'НСЛ| FIT18'!B5</f>
        <v>45809</v>
      </c>
      <c r="C5" s="115">
        <f>'НСЛ| FIT18'!C5</f>
        <v>45815</v>
      </c>
      <c r="D5" s="115">
        <f>'НСЛ| FIT18'!D5</f>
        <v>45820</v>
      </c>
      <c r="E5" s="115">
        <f>'НСЛ| FIT18'!E5</f>
        <v>45822</v>
      </c>
      <c r="F5" s="115">
        <f>'НСЛ| FIT18'!F5</f>
        <v>45827</v>
      </c>
      <c r="G5" s="115">
        <f>'НСЛ| FIT18'!G5</f>
        <v>45830</v>
      </c>
      <c r="H5" s="134">
        <f>'НСЛ| FIT18'!H5</f>
        <v>45831</v>
      </c>
      <c r="I5" s="134">
        <f>'НСЛ| FIT18'!I5</f>
        <v>45834</v>
      </c>
      <c r="J5" s="134">
        <f>'НСЛ| FIT18'!J5</f>
        <v>45835</v>
      </c>
      <c r="K5" s="115">
        <f>'НСЛ| FIT18'!K5</f>
        <v>45836</v>
      </c>
      <c r="L5" s="115">
        <f>'НСЛ| FIT18'!L5</f>
        <v>45838</v>
      </c>
      <c r="M5" s="115">
        <f>'НСЛ| FIT18'!M5</f>
        <v>45841</v>
      </c>
      <c r="N5" s="115">
        <f>'НСЛ| FIT18'!N5</f>
        <v>45843</v>
      </c>
      <c r="O5" s="115">
        <f>'НСЛ| FIT18'!O5</f>
        <v>45848</v>
      </c>
      <c r="P5" s="115">
        <f>'НСЛ| FIT18'!P5</f>
        <v>45850</v>
      </c>
      <c r="Q5" s="115">
        <f>'НСЛ| FIT18'!Q5</f>
        <v>45855</v>
      </c>
      <c r="R5" s="115">
        <f>'НСЛ| FIT18'!R5</f>
        <v>45857</v>
      </c>
      <c r="S5" s="115">
        <f>'НСЛ| FIT18'!S5</f>
        <v>45862</v>
      </c>
      <c r="T5" s="115">
        <f>'НСЛ| FIT18'!T5</f>
        <v>45864</v>
      </c>
      <c r="U5" s="115">
        <f>'НСЛ| FIT18'!U5</f>
        <v>45869</v>
      </c>
      <c r="V5" s="115">
        <f>'НСЛ| FIT18'!V5</f>
        <v>45872</v>
      </c>
      <c r="W5" s="115">
        <f>'НСЛ| FIT18'!W5</f>
        <v>45878</v>
      </c>
      <c r="X5" s="115">
        <f>'НСЛ| FIT18'!X5</f>
        <v>45883</v>
      </c>
      <c r="Y5" s="115">
        <f>'НСЛ| FIT18'!Y5</f>
        <v>45885</v>
      </c>
      <c r="Z5" s="115">
        <f>'НСЛ| FIT18'!Z5</f>
        <v>45890</v>
      </c>
      <c r="AA5" s="115">
        <f>'НСЛ| FIT18'!AA5</f>
        <v>45892</v>
      </c>
      <c r="AB5" s="115">
        <f>'НСЛ| FIT18'!AB5</f>
        <v>45900</v>
      </c>
      <c r="AC5" s="115">
        <f>'НСЛ| FIT18'!AC5</f>
        <v>45904</v>
      </c>
      <c r="AD5" s="115">
        <f>'НСЛ| FIT18'!AD5</f>
        <v>45906</v>
      </c>
      <c r="AE5" s="115">
        <f>'НСЛ| FIT18'!AE5</f>
        <v>45911</v>
      </c>
      <c r="AF5" s="115">
        <f>'НСЛ| FIT18'!AF5</f>
        <v>45913</v>
      </c>
      <c r="AG5" s="115">
        <f>'НСЛ| FIT18'!AG5</f>
        <v>45918</v>
      </c>
      <c r="AH5" s="115">
        <f>'НСЛ| FIT18'!AH5</f>
        <v>45920</v>
      </c>
      <c r="AI5" s="115">
        <f>'НСЛ| FIT18'!AI5</f>
        <v>45925</v>
      </c>
      <c r="AJ5" s="115">
        <f>'НСЛ| FIT18'!AJ5</f>
        <v>45927</v>
      </c>
      <c r="AK5" s="115">
        <f>'НСЛ| FIT18'!AK5</f>
        <v>45930</v>
      </c>
    </row>
    <row r="6" spans="1:37" s="36" customFormat="1" ht="12" customHeight="1" x14ac:dyDescent="0.2">
      <c r="A6" s="163" t="s">
        <v>63</v>
      </c>
    </row>
    <row r="7" spans="1:37" s="36" customFormat="1" ht="12" customHeight="1" x14ac:dyDescent="0.2">
      <c r="A7" s="163">
        <v>1</v>
      </c>
      <c r="B7" s="57">
        <f>'BAR BB| Open rates'!P6*0.9</f>
        <v>16920</v>
      </c>
      <c r="C7" s="57">
        <f>'BAR BB| Open rates'!Q6*0.9</f>
        <v>18720</v>
      </c>
      <c r="D7" s="57">
        <f>'BAR BB| Open rates'!R6*0.9</f>
        <v>16920</v>
      </c>
      <c r="E7" s="57">
        <f>'BAR BB| Open rates'!S6*0.9</f>
        <v>18720</v>
      </c>
      <c r="F7" s="57">
        <f>'BAR BB| Open rates'!T6*0.9</f>
        <v>16920</v>
      </c>
      <c r="G7" s="57">
        <f>'BAR BB| Open rates'!U6*0.9</f>
        <v>14940</v>
      </c>
      <c r="H7" s="57">
        <f>'BAR BB| Open rates'!V6*0.9</f>
        <v>36630</v>
      </c>
      <c r="I7" s="57">
        <f>'BAR BB| Open rates'!W6*0.9</f>
        <v>42930</v>
      </c>
      <c r="J7" s="57">
        <f>'BAR BB| Open rates'!X6*0.9</f>
        <v>36630</v>
      </c>
      <c r="K7" s="57">
        <f>'BAR BB| Open rates'!Y6*0.9</f>
        <v>14940</v>
      </c>
      <c r="L7" s="57">
        <f>'BAR BB| Open rates'!Z6*0.9</f>
        <v>14940</v>
      </c>
      <c r="M7" s="57">
        <f>'BAR BB| Open rates'!AA6*0.9</f>
        <v>25020</v>
      </c>
      <c r="N7" s="57">
        <f>'BAR BB| Open rates'!AB6*0.9</f>
        <v>28620</v>
      </c>
      <c r="O7" s="57">
        <f>'BAR BB| Open rates'!AC6*0.9</f>
        <v>25020</v>
      </c>
      <c r="P7" s="57">
        <f>'BAR BB| Open rates'!AD6*0.9</f>
        <v>28620</v>
      </c>
      <c r="Q7" s="57">
        <f>'BAR BB| Open rates'!AE6*0.9</f>
        <v>25020</v>
      </c>
      <c r="R7" s="57">
        <f>'BAR BB| Open rates'!AF6*0.9</f>
        <v>28620</v>
      </c>
      <c r="S7" s="57">
        <f>'BAR BB| Open rates'!AG6*0.9</f>
        <v>25020</v>
      </c>
      <c r="T7" s="57">
        <f>'BAR BB| Open rates'!AH6*0.9</f>
        <v>28620</v>
      </c>
      <c r="U7" s="57">
        <f>'BAR BB| Open rates'!AI6*0.9</f>
        <v>25020</v>
      </c>
      <c r="V7" s="57">
        <f>'BAR BB| Open rates'!AJ6*0.9</f>
        <v>26820</v>
      </c>
      <c r="W7" s="57">
        <f>'BAR BB| Open rates'!AK6*0.9</f>
        <v>26820</v>
      </c>
      <c r="X7" s="57">
        <f>'BAR BB| Open rates'!AL6*0.9</f>
        <v>23220</v>
      </c>
      <c r="Y7" s="57">
        <f>'BAR BB| Open rates'!AM6*0.9</f>
        <v>26820</v>
      </c>
      <c r="Z7" s="57">
        <f>'BAR BB| Open rates'!AN6*0.9</f>
        <v>23220</v>
      </c>
      <c r="AA7" s="57">
        <f>'BAR BB| Open rates'!AO6*0.9</f>
        <v>26820</v>
      </c>
      <c r="AB7" s="57">
        <f>'BAR BB| Open rates'!AP6*0.9</f>
        <v>23220</v>
      </c>
      <c r="AC7" s="57">
        <f>'BAR BB| Open rates'!AQ6*0.9</f>
        <v>16920</v>
      </c>
      <c r="AD7" s="57">
        <f>'BAR BB| Open rates'!AR6*0.9</f>
        <v>18720</v>
      </c>
      <c r="AE7" s="57">
        <f>'BAR BB| Open rates'!AS6*0.9</f>
        <v>16920</v>
      </c>
      <c r="AF7" s="57">
        <f>'BAR BB| Open rates'!AT6*0.9</f>
        <v>18720</v>
      </c>
      <c r="AG7" s="57">
        <f>'BAR BB| Open rates'!AU6*0.9</f>
        <v>16920</v>
      </c>
      <c r="AH7" s="57">
        <f>'BAR BB| Open rates'!AV6*0.9</f>
        <v>18720</v>
      </c>
      <c r="AI7" s="57">
        <f>'BAR BB| Open rates'!AW6*0.9</f>
        <v>16920</v>
      </c>
      <c r="AJ7" s="57">
        <f>'BAR BB| Open rates'!AX6*0.9</f>
        <v>18720</v>
      </c>
      <c r="AK7" s="57">
        <f>'BAR BB| Open rates'!AY6*0.9</f>
        <v>16920</v>
      </c>
    </row>
    <row r="8" spans="1:37" s="36" customFormat="1" ht="12" customHeight="1" x14ac:dyDescent="0.2">
      <c r="A8" s="163">
        <v>2</v>
      </c>
      <c r="B8" s="57">
        <f>'BAR BB| Open rates'!P7*0.9</f>
        <v>19170</v>
      </c>
      <c r="C8" s="57">
        <f>'BAR BB| Open rates'!Q7*0.9</f>
        <v>20970</v>
      </c>
      <c r="D8" s="57">
        <f>'BAR BB| Open rates'!R7*0.9</f>
        <v>19170</v>
      </c>
      <c r="E8" s="57">
        <f>'BAR BB| Open rates'!S7*0.9</f>
        <v>20970</v>
      </c>
      <c r="F8" s="57">
        <f>'BAR BB| Open rates'!T7*0.9</f>
        <v>19170</v>
      </c>
      <c r="G8" s="57">
        <f>'BAR BB| Open rates'!U7*0.9</f>
        <v>17190</v>
      </c>
      <c r="H8" s="57">
        <f>'BAR BB| Open rates'!V7*0.9</f>
        <v>38880</v>
      </c>
      <c r="I8" s="57">
        <f>'BAR BB| Open rates'!W7*0.9</f>
        <v>45180</v>
      </c>
      <c r="J8" s="57">
        <f>'BAR BB| Open rates'!X7*0.9</f>
        <v>38880</v>
      </c>
      <c r="K8" s="57">
        <f>'BAR BB| Open rates'!Y7*0.9</f>
        <v>17190</v>
      </c>
      <c r="L8" s="57">
        <f>'BAR BB| Open rates'!Z7*0.9</f>
        <v>17190</v>
      </c>
      <c r="M8" s="57">
        <f>'BAR BB| Open rates'!AA7*0.9</f>
        <v>27270</v>
      </c>
      <c r="N8" s="57">
        <f>'BAR BB| Open rates'!AB7*0.9</f>
        <v>30870</v>
      </c>
      <c r="O8" s="57">
        <f>'BAR BB| Open rates'!AC7*0.9</f>
        <v>27270</v>
      </c>
      <c r="P8" s="57">
        <f>'BAR BB| Open rates'!AD7*0.9</f>
        <v>30870</v>
      </c>
      <c r="Q8" s="57">
        <f>'BAR BB| Open rates'!AE7*0.9</f>
        <v>27270</v>
      </c>
      <c r="R8" s="57">
        <f>'BAR BB| Open rates'!AF7*0.9</f>
        <v>30870</v>
      </c>
      <c r="S8" s="57">
        <f>'BAR BB| Open rates'!AG7*0.9</f>
        <v>27270</v>
      </c>
      <c r="T8" s="57">
        <f>'BAR BB| Open rates'!AH7*0.9</f>
        <v>30870</v>
      </c>
      <c r="U8" s="57">
        <f>'BAR BB| Open rates'!AI7*0.9</f>
        <v>27270</v>
      </c>
      <c r="V8" s="57">
        <f>'BAR BB| Open rates'!AJ7*0.9</f>
        <v>29070</v>
      </c>
      <c r="W8" s="57">
        <f>'BAR BB| Open rates'!AK7*0.9</f>
        <v>29070</v>
      </c>
      <c r="X8" s="57">
        <f>'BAR BB| Open rates'!AL7*0.9</f>
        <v>25470</v>
      </c>
      <c r="Y8" s="57">
        <f>'BAR BB| Open rates'!AM7*0.9</f>
        <v>29070</v>
      </c>
      <c r="Z8" s="57">
        <f>'BAR BB| Open rates'!AN7*0.9</f>
        <v>25470</v>
      </c>
      <c r="AA8" s="57">
        <f>'BAR BB| Open rates'!AO7*0.9</f>
        <v>29070</v>
      </c>
      <c r="AB8" s="57">
        <f>'BAR BB| Open rates'!AP7*0.9</f>
        <v>25470</v>
      </c>
      <c r="AC8" s="57">
        <f>'BAR BB| Open rates'!AQ7*0.9</f>
        <v>19170</v>
      </c>
      <c r="AD8" s="57">
        <f>'BAR BB| Open rates'!AR7*0.9</f>
        <v>20970</v>
      </c>
      <c r="AE8" s="57">
        <f>'BAR BB| Open rates'!AS7*0.9</f>
        <v>19170</v>
      </c>
      <c r="AF8" s="57">
        <f>'BAR BB| Open rates'!AT7*0.9</f>
        <v>20970</v>
      </c>
      <c r="AG8" s="57">
        <f>'BAR BB| Open rates'!AU7*0.9</f>
        <v>19170</v>
      </c>
      <c r="AH8" s="57">
        <f>'BAR BB| Open rates'!AV7*0.9</f>
        <v>20970</v>
      </c>
      <c r="AI8" s="57">
        <f>'BAR BB| Open rates'!AW7*0.9</f>
        <v>19170</v>
      </c>
      <c r="AJ8" s="57">
        <f>'BAR BB| Open rates'!AX7*0.9</f>
        <v>20970</v>
      </c>
      <c r="AK8" s="57">
        <f>'BAR BB| Open rates'!AY7*0.9</f>
        <v>19170</v>
      </c>
    </row>
    <row r="9" spans="1:37"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row>
    <row r="10" spans="1:37" s="36" customFormat="1" ht="12" customHeight="1" x14ac:dyDescent="0.2">
      <c r="A10" s="163">
        <v>1</v>
      </c>
      <c r="B10" s="57">
        <f>'BAR BB| Open rates'!P9*0.9</f>
        <v>19620</v>
      </c>
      <c r="C10" s="57">
        <f>'BAR BB| Open rates'!Q9*0.9</f>
        <v>21420</v>
      </c>
      <c r="D10" s="57">
        <f>'BAR BB| Open rates'!R9*0.9</f>
        <v>19620</v>
      </c>
      <c r="E10" s="57">
        <f>'BAR BB| Open rates'!S9*0.9</f>
        <v>21420</v>
      </c>
      <c r="F10" s="57">
        <f>'BAR BB| Open rates'!T9*0.9</f>
        <v>19620</v>
      </c>
      <c r="G10" s="57">
        <f>'BAR BB| Open rates'!U9*0.9</f>
        <v>17640</v>
      </c>
      <c r="H10" s="57">
        <f>'BAR BB| Open rates'!V9*0.9</f>
        <v>39330</v>
      </c>
      <c r="I10" s="57">
        <f>'BAR BB| Open rates'!W9*0.9</f>
        <v>45630</v>
      </c>
      <c r="J10" s="57">
        <f>'BAR BB| Open rates'!X9*0.9</f>
        <v>39330</v>
      </c>
      <c r="K10" s="57">
        <f>'BAR BB| Open rates'!Y9*0.9</f>
        <v>17640</v>
      </c>
      <c r="L10" s="57">
        <f>'BAR BB| Open rates'!Z9*0.9</f>
        <v>17640</v>
      </c>
      <c r="M10" s="57">
        <f>'BAR BB| Open rates'!AA9*0.9</f>
        <v>27720</v>
      </c>
      <c r="N10" s="57">
        <f>'BAR BB| Open rates'!AB9*0.9</f>
        <v>31320</v>
      </c>
      <c r="O10" s="57">
        <f>'BAR BB| Open rates'!AC9*0.9</f>
        <v>27720</v>
      </c>
      <c r="P10" s="57">
        <f>'BAR BB| Open rates'!AD9*0.9</f>
        <v>31320</v>
      </c>
      <c r="Q10" s="57">
        <f>'BAR BB| Open rates'!AE9*0.9</f>
        <v>27720</v>
      </c>
      <c r="R10" s="57">
        <f>'BAR BB| Open rates'!AF9*0.9</f>
        <v>31320</v>
      </c>
      <c r="S10" s="57">
        <f>'BAR BB| Open rates'!AG9*0.9</f>
        <v>27720</v>
      </c>
      <c r="T10" s="57">
        <f>'BAR BB| Open rates'!AH9*0.9</f>
        <v>31320</v>
      </c>
      <c r="U10" s="57">
        <f>'BAR BB| Open rates'!AI9*0.9</f>
        <v>27720</v>
      </c>
      <c r="V10" s="57">
        <f>'BAR BB| Open rates'!AJ9*0.9</f>
        <v>29520</v>
      </c>
      <c r="W10" s="57">
        <f>'BAR BB| Open rates'!AK9*0.9</f>
        <v>29520</v>
      </c>
      <c r="X10" s="57">
        <f>'BAR BB| Open rates'!AL9*0.9</f>
        <v>25920</v>
      </c>
      <c r="Y10" s="57">
        <f>'BAR BB| Open rates'!AM9*0.9</f>
        <v>29520</v>
      </c>
      <c r="Z10" s="57">
        <f>'BAR BB| Open rates'!AN9*0.9</f>
        <v>25920</v>
      </c>
      <c r="AA10" s="57">
        <f>'BAR BB| Open rates'!AO9*0.9</f>
        <v>29520</v>
      </c>
      <c r="AB10" s="57">
        <f>'BAR BB| Open rates'!AP9*0.9</f>
        <v>25920</v>
      </c>
      <c r="AC10" s="57">
        <f>'BAR BB| Open rates'!AQ9*0.9</f>
        <v>19620</v>
      </c>
      <c r="AD10" s="57">
        <f>'BAR BB| Open rates'!AR9*0.9</f>
        <v>21420</v>
      </c>
      <c r="AE10" s="57">
        <f>'BAR BB| Open rates'!AS9*0.9</f>
        <v>19620</v>
      </c>
      <c r="AF10" s="57">
        <f>'BAR BB| Open rates'!AT9*0.9</f>
        <v>21420</v>
      </c>
      <c r="AG10" s="57">
        <f>'BAR BB| Open rates'!AU9*0.9</f>
        <v>19620</v>
      </c>
      <c r="AH10" s="57">
        <f>'BAR BB| Open rates'!AV9*0.9</f>
        <v>21420</v>
      </c>
      <c r="AI10" s="57">
        <f>'BAR BB| Open rates'!AW9*0.9</f>
        <v>19620</v>
      </c>
      <c r="AJ10" s="57">
        <f>'BAR BB| Open rates'!AX9*0.9</f>
        <v>21420</v>
      </c>
      <c r="AK10" s="57">
        <f>'BAR BB| Open rates'!AY9*0.9</f>
        <v>19620</v>
      </c>
    </row>
    <row r="11" spans="1:37" s="36" customFormat="1" ht="12" customHeight="1" x14ac:dyDescent="0.2">
      <c r="A11" s="163">
        <v>2</v>
      </c>
      <c r="B11" s="57">
        <f>'BAR BB| Open rates'!P10*0.9</f>
        <v>21870</v>
      </c>
      <c r="C11" s="57">
        <f>'BAR BB| Open rates'!Q10*0.9</f>
        <v>23670</v>
      </c>
      <c r="D11" s="57">
        <f>'BAR BB| Open rates'!R10*0.9</f>
        <v>21870</v>
      </c>
      <c r="E11" s="57">
        <f>'BAR BB| Open rates'!S10*0.9</f>
        <v>23670</v>
      </c>
      <c r="F11" s="57">
        <f>'BAR BB| Open rates'!T10*0.9</f>
        <v>21870</v>
      </c>
      <c r="G11" s="57">
        <f>'BAR BB| Open rates'!U10*0.9</f>
        <v>19890</v>
      </c>
      <c r="H11" s="57">
        <f>'BAR BB| Open rates'!V10*0.9</f>
        <v>41580</v>
      </c>
      <c r="I11" s="57">
        <f>'BAR BB| Open rates'!W10*0.9</f>
        <v>47880</v>
      </c>
      <c r="J11" s="57">
        <f>'BAR BB| Open rates'!X10*0.9</f>
        <v>41580</v>
      </c>
      <c r="K11" s="57">
        <f>'BAR BB| Open rates'!Y10*0.9</f>
        <v>19890</v>
      </c>
      <c r="L11" s="57">
        <f>'BAR BB| Open rates'!Z10*0.9</f>
        <v>19890</v>
      </c>
      <c r="M11" s="57">
        <f>'BAR BB| Open rates'!AA10*0.9</f>
        <v>29970</v>
      </c>
      <c r="N11" s="57">
        <f>'BAR BB| Open rates'!AB10*0.9</f>
        <v>33570</v>
      </c>
      <c r="O11" s="57">
        <f>'BAR BB| Open rates'!AC10*0.9</f>
        <v>29970</v>
      </c>
      <c r="P11" s="57">
        <f>'BAR BB| Open rates'!AD10*0.9</f>
        <v>33570</v>
      </c>
      <c r="Q11" s="57">
        <f>'BAR BB| Open rates'!AE10*0.9</f>
        <v>29970</v>
      </c>
      <c r="R11" s="57">
        <f>'BAR BB| Open rates'!AF10*0.9</f>
        <v>33570</v>
      </c>
      <c r="S11" s="57">
        <f>'BAR BB| Open rates'!AG10*0.9</f>
        <v>29970</v>
      </c>
      <c r="T11" s="57">
        <f>'BAR BB| Open rates'!AH10*0.9</f>
        <v>33570</v>
      </c>
      <c r="U11" s="57">
        <f>'BAR BB| Open rates'!AI10*0.9</f>
        <v>29970</v>
      </c>
      <c r="V11" s="57">
        <f>'BAR BB| Open rates'!AJ10*0.9</f>
        <v>31770</v>
      </c>
      <c r="W11" s="57">
        <f>'BAR BB| Open rates'!AK10*0.9</f>
        <v>31770</v>
      </c>
      <c r="X11" s="57">
        <f>'BAR BB| Open rates'!AL10*0.9</f>
        <v>28170</v>
      </c>
      <c r="Y11" s="57">
        <f>'BAR BB| Open rates'!AM10*0.9</f>
        <v>31770</v>
      </c>
      <c r="Z11" s="57">
        <f>'BAR BB| Open rates'!AN10*0.9</f>
        <v>28170</v>
      </c>
      <c r="AA11" s="57">
        <f>'BAR BB| Open rates'!AO10*0.9</f>
        <v>31770</v>
      </c>
      <c r="AB11" s="57">
        <f>'BAR BB| Open rates'!AP10*0.9</f>
        <v>28170</v>
      </c>
      <c r="AC11" s="57">
        <f>'BAR BB| Open rates'!AQ10*0.9</f>
        <v>21870</v>
      </c>
      <c r="AD11" s="57">
        <f>'BAR BB| Open rates'!AR10*0.9</f>
        <v>23670</v>
      </c>
      <c r="AE11" s="57">
        <f>'BAR BB| Open rates'!AS10*0.9</f>
        <v>21870</v>
      </c>
      <c r="AF11" s="57">
        <f>'BAR BB| Open rates'!AT10*0.9</f>
        <v>23670</v>
      </c>
      <c r="AG11" s="57">
        <f>'BAR BB| Open rates'!AU10*0.9</f>
        <v>21870</v>
      </c>
      <c r="AH11" s="57">
        <f>'BAR BB| Open rates'!AV10*0.9</f>
        <v>23670</v>
      </c>
      <c r="AI11" s="57">
        <f>'BAR BB| Open rates'!AW10*0.9</f>
        <v>21870</v>
      </c>
      <c r="AJ11" s="57">
        <f>'BAR BB| Open rates'!AX10*0.9</f>
        <v>23670</v>
      </c>
      <c r="AK11" s="57">
        <f>'BAR BB| Open rates'!AY10*0.9</f>
        <v>21870</v>
      </c>
    </row>
    <row r="12" spans="1:37"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row>
    <row r="13" spans="1:37" s="36" customFormat="1" ht="12" customHeight="1" x14ac:dyDescent="0.2">
      <c r="A13" s="163">
        <v>1</v>
      </c>
      <c r="B13" s="57">
        <f>'BAR BB| Open rates'!P12*0.9</f>
        <v>23130</v>
      </c>
      <c r="C13" s="57">
        <f>'BAR BB| Open rates'!Q12*0.9</f>
        <v>24930</v>
      </c>
      <c r="D13" s="57">
        <f>'BAR BB| Open rates'!R12*0.9</f>
        <v>23130</v>
      </c>
      <c r="E13" s="57">
        <f>'BAR BB| Open rates'!S12*0.9</f>
        <v>24930</v>
      </c>
      <c r="F13" s="57">
        <f>'BAR BB| Open rates'!T12*0.9</f>
        <v>23130</v>
      </c>
      <c r="G13" s="57">
        <f>'BAR BB| Open rates'!U12*0.9</f>
        <v>21150</v>
      </c>
      <c r="H13" s="57">
        <f>'BAR BB| Open rates'!V12*0.9</f>
        <v>42840</v>
      </c>
      <c r="I13" s="57">
        <f>'BAR BB| Open rates'!W12*0.9</f>
        <v>49140</v>
      </c>
      <c r="J13" s="57">
        <f>'BAR BB| Open rates'!X12*0.9</f>
        <v>42840</v>
      </c>
      <c r="K13" s="57">
        <f>'BAR BB| Open rates'!Y12*0.9</f>
        <v>21150</v>
      </c>
      <c r="L13" s="57">
        <f>'BAR BB| Open rates'!Z12*0.9</f>
        <v>21150</v>
      </c>
      <c r="M13" s="57">
        <f>'BAR BB| Open rates'!AA12*0.9</f>
        <v>31230</v>
      </c>
      <c r="N13" s="57">
        <f>'BAR BB| Open rates'!AB12*0.9</f>
        <v>34830</v>
      </c>
      <c r="O13" s="57">
        <f>'BAR BB| Open rates'!AC12*0.9</f>
        <v>31230</v>
      </c>
      <c r="P13" s="57">
        <f>'BAR BB| Open rates'!AD12*0.9</f>
        <v>34830</v>
      </c>
      <c r="Q13" s="57">
        <f>'BAR BB| Open rates'!AE12*0.9</f>
        <v>31230</v>
      </c>
      <c r="R13" s="57">
        <f>'BAR BB| Open rates'!AF12*0.9</f>
        <v>34830</v>
      </c>
      <c r="S13" s="57">
        <f>'BAR BB| Open rates'!AG12*0.9</f>
        <v>31230</v>
      </c>
      <c r="T13" s="57">
        <f>'BAR BB| Open rates'!AH12*0.9</f>
        <v>34830</v>
      </c>
      <c r="U13" s="57">
        <f>'BAR BB| Open rates'!AI12*0.9</f>
        <v>31230</v>
      </c>
      <c r="V13" s="57">
        <f>'BAR BB| Open rates'!AJ12*0.9</f>
        <v>33030</v>
      </c>
      <c r="W13" s="57">
        <f>'BAR BB| Open rates'!AK12*0.9</f>
        <v>33030</v>
      </c>
      <c r="X13" s="57">
        <f>'BAR BB| Open rates'!AL12*0.9</f>
        <v>29430</v>
      </c>
      <c r="Y13" s="57">
        <f>'BAR BB| Open rates'!AM12*0.9</f>
        <v>33030</v>
      </c>
      <c r="Z13" s="57">
        <f>'BAR BB| Open rates'!AN12*0.9</f>
        <v>29430</v>
      </c>
      <c r="AA13" s="57">
        <f>'BAR BB| Open rates'!AO12*0.9</f>
        <v>33030</v>
      </c>
      <c r="AB13" s="57">
        <f>'BAR BB| Open rates'!AP12*0.9</f>
        <v>29430</v>
      </c>
      <c r="AC13" s="57">
        <f>'BAR BB| Open rates'!AQ12*0.9</f>
        <v>23130</v>
      </c>
      <c r="AD13" s="57">
        <f>'BAR BB| Open rates'!AR12*0.9</f>
        <v>24930</v>
      </c>
      <c r="AE13" s="57">
        <f>'BAR BB| Open rates'!AS12*0.9</f>
        <v>23130</v>
      </c>
      <c r="AF13" s="57">
        <f>'BAR BB| Open rates'!AT12*0.9</f>
        <v>24930</v>
      </c>
      <c r="AG13" s="57">
        <f>'BAR BB| Open rates'!AU12*0.9</f>
        <v>23130</v>
      </c>
      <c r="AH13" s="57">
        <f>'BAR BB| Open rates'!AV12*0.9</f>
        <v>24930</v>
      </c>
      <c r="AI13" s="57">
        <f>'BAR BB| Open rates'!AW12*0.9</f>
        <v>23130</v>
      </c>
      <c r="AJ13" s="57">
        <f>'BAR BB| Open rates'!AX12*0.9</f>
        <v>24930</v>
      </c>
      <c r="AK13" s="57">
        <f>'BAR BB| Open rates'!AY12*0.9</f>
        <v>23130</v>
      </c>
    </row>
    <row r="14" spans="1:37" s="36" customFormat="1" ht="12" customHeight="1" x14ac:dyDescent="0.2">
      <c r="A14" s="163">
        <v>2</v>
      </c>
      <c r="B14" s="57">
        <f>'BAR BB| Open rates'!P13*0.9</f>
        <v>25380</v>
      </c>
      <c r="C14" s="57">
        <f>'BAR BB| Open rates'!Q13*0.9</f>
        <v>27180</v>
      </c>
      <c r="D14" s="57">
        <f>'BAR BB| Open rates'!R13*0.9</f>
        <v>25380</v>
      </c>
      <c r="E14" s="57">
        <f>'BAR BB| Open rates'!S13*0.9</f>
        <v>27180</v>
      </c>
      <c r="F14" s="57">
        <f>'BAR BB| Open rates'!T13*0.9</f>
        <v>25380</v>
      </c>
      <c r="G14" s="57">
        <f>'BAR BB| Open rates'!U13*0.9</f>
        <v>23400</v>
      </c>
      <c r="H14" s="57">
        <f>'BAR BB| Open rates'!V13*0.9</f>
        <v>45090</v>
      </c>
      <c r="I14" s="57">
        <f>'BAR BB| Open rates'!W13*0.9</f>
        <v>51390</v>
      </c>
      <c r="J14" s="57">
        <f>'BAR BB| Open rates'!X13*0.9</f>
        <v>45090</v>
      </c>
      <c r="K14" s="57">
        <f>'BAR BB| Open rates'!Y13*0.9</f>
        <v>23400</v>
      </c>
      <c r="L14" s="57">
        <f>'BAR BB| Open rates'!Z13*0.9</f>
        <v>23400</v>
      </c>
      <c r="M14" s="57">
        <f>'BAR BB| Open rates'!AA13*0.9</f>
        <v>33480</v>
      </c>
      <c r="N14" s="57">
        <f>'BAR BB| Open rates'!AB13*0.9</f>
        <v>37080</v>
      </c>
      <c r="O14" s="57">
        <f>'BAR BB| Open rates'!AC13*0.9</f>
        <v>33480</v>
      </c>
      <c r="P14" s="57">
        <f>'BAR BB| Open rates'!AD13*0.9</f>
        <v>37080</v>
      </c>
      <c r="Q14" s="57">
        <f>'BAR BB| Open rates'!AE13*0.9</f>
        <v>33480</v>
      </c>
      <c r="R14" s="57">
        <f>'BAR BB| Open rates'!AF13*0.9</f>
        <v>37080</v>
      </c>
      <c r="S14" s="57">
        <f>'BAR BB| Open rates'!AG13*0.9</f>
        <v>33480</v>
      </c>
      <c r="T14" s="57">
        <f>'BAR BB| Open rates'!AH13*0.9</f>
        <v>37080</v>
      </c>
      <c r="U14" s="57">
        <f>'BAR BB| Open rates'!AI13*0.9</f>
        <v>33480</v>
      </c>
      <c r="V14" s="57">
        <f>'BAR BB| Open rates'!AJ13*0.9</f>
        <v>35280</v>
      </c>
      <c r="W14" s="57">
        <f>'BAR BB| Open rates'!AK13*0.9</f>
        <v>35280</v>
      </c>
      <c r="X14" s="57">
        <f>'BAR BB| Open rates'!AL13*0.9</f>
        <v>31680</v>
      </c>
      <c r="Y14" s="57">
        <f>'BAR BB| Open rates'!AM13*0.9</f>
        <v>35280</v>
      </c>
      <c r="Z14" s="57">
        <f>'BAR BB| Open rates'!AN13*0.9</f>
        <v>31680</v>
      </c>
      <c r="AA14" s="57">
        <f>'BAR BB| Open rates'!AO13*0.9</f>
        <v>35280</v>
      </c>
      <c r="AB14" s="57">
        <f>'BAR BB| Open rates'!AP13*0.9</f>
        <v>31680</v>
      </c>
      <c r="AC14" s="57">
        <f>'BAR BB| Open rates'!AQ13*0.9</f>
        <v>25380</v>
      </c>
      <c r="AD14" s="57">
        <f>'BAR BB| Open rates'!AR13*0.9</f>
        <v>27180</v>
      </c>
      <c r="AE14" s="57">
        <f>'BAR BB| Open rates'!AS13*0.9</f>
        <v>25380</v>
      </c>
      <c r="AF14" s="57">
        <f>'BAR BB| Open rates'!AT13*0.9</f>
        <v>27180</v>
      </c>
      <c r="AG14" s="57">
        <f>'BAR BB| Open rates'!AU13*0.9</f>
        <v>25380</v>
      </c>
      <c r="AH14" s="57">
        <f>'BAR BB| Open rates'!AV13*0.9</f>
        <v>27180</v>
      </c>
      <c r="AI14" s="57">
        <f>'BAR BB| Open rates'!AW13*0.9</f>
        <v>25380</v>
      </c>
      <c r="AJ14" s="57">
        <f>'BAR BB| Open rates'!AX13*0.9</f>
        <v>27180</v>
      </c>
      <c r="AK14" s="57">
        <f>'BAR BB| Open rates'!AY13*0.9</f>
        <v>25380</v>
      </c>
    </row>
    <row r="16" spans="1:37" s="36" customFormat="1" ht="12" customHeight="1" x14ac:dyDescent="0.2">
      <c r="A16" s="295" t="s">
        <v>172</v>
      </c>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row>
    <row r="17" spans="1:37" s="36" customFormat="1" ht="12" customHeight="1" x14ac:dyDescent="0.2">
      <c r="A17" s="295"/>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row>
    <row r="18" spans="1:37" ht="13.5" thickBot="1" x14ac:dyDescent="0.25"/>
    <row r="19" spans="1:37" ht="147.75" customHeight="1" thickBot="1" x14ac:dyDescent="0.25">
      <c r="A19" s="244" t="s">
        <v>368</v>
      </c>
    </row>
    <row r="20" spans="1:37" ht="12" customHeight="1" x14ac:dyDescent="0.2"/>
    <row r="21" spans="1:37" x14ac:dyDescent="0.2">
      <c r="A21" s="97" t="s">
        <v>83</v>
      </c>
    </row>
    <row r="22" spans="1:37" ht="34.5" customHeight="1" x14ac:dyDescent="0.2">
      <c r="A22" s="138" t="s">
        <v>369</v>
      </c>
    </row>
    <row r="23" spans="1:37" ht="24" x14ac:dyDescent="0.2">
      <c r="A23" s="138" t="s">
        <v>370</v>
      </c>
    </row>
    <row r="24" spans="1:37" x14ac:dyDescent="0.2">
      <c r="A24" s="6"/>
    </row>
    <row r="25" spans="1:37" x14ac:dyDescent="0.2">
      <c r="A25" s="94" t="s">
        <v>74</v>
      </c>
    </row>
    <row r="26" spans="1:37" ht="12.75" customHeight="1" x14ac:dyDescent="0.2">
      <c r="A26" s="178" t="s">
        <v>75</v>
      </c>
    </row>
    <row r="27" spans="1:37" x14ac:dyDescent="0.2">
      <c r="A27" s="175" t="s">
        <v>76</v>
      </c>
    </row>
    <row r="28" spans="1:37" ht="24" x14ac:dyDescent="0.2">
      <c r="A28" s="175" t="s">
        <v>89</v>
      </c>
    </row>
    <row r="29" spans="1:37" x14ac:dyDescent="0.2">
      <c r="A29" s="175" t="s">
        <v>78</v>
      </c>
    </row>
    <row r="30" spans="1:37" ht="24" x14ac:dyDescent="0.2">
      <c r="A30" s="175" t="s">
        <v>79</v>
      </c>
    </row>
    <row r="31" spans="1:37" ht="24" x14ac:dyDescent="0.2">
      <c r="A31" s="175" t="s">
        <v>187</v>
      </c>
    </row>
    <row r="32" spans="1:37" x14ac:dyDescent="0.2">
      <c r="A32" s="175" t="s">
        <v>105</v>
      </c>
    </row>
    <row r="33" spans="1:1" x14ac:dyDescent="0.2">
      <c r="A33" s="223" t="s">
        <v>309</v>
      </c>
    </row>
    <row r="34" spans="1:1" ht="24" x14ac:dyDescent="0.2">
      <c r="A34" s="175" t="s">
        <v>202</v>
      </c>
    </row>
    <row r="35" spans="1:1" ht="36" x14ac:dyDescent="0.2">
      <c r="A35" s="223" t="s">
        <v>397</v>
      </c>
    </row>
    <row r="36" spans="1:1" x14ac:dyDescent="0.2">
      <c r="A36" s="312" t="s">
        <v>101</v>
      </c>
    </row>
    <row r="37" spans="1:1" x14ac:dyDescent="0.2">
      <c r="A37" s="313"/>
    </row>
    <row r="38" spans="1:1" x14ac:dyDescent="0.2">
      <c r="A38" s="314"/>
    </row>
    <row r="39" spans="1:1" x14ac:dyDescent="0.2">
      <c r="A39" s="223"/>
    </row>
    <row r="40" spans="1:1" ht="25.5" customHeight="1" x14ac:dyDescent="0.2">
      <c r="A40" s="206" t="s">
        <v>203</v>
      </c>
    </row>
    <row r="41" spans="1:1" x14ac:dyDescent="0.2">
      <c r="A41" s="245" t="s">
        <v>371</v>
      </c>
    </row>
    <row r="42" spans="1:1" x14ac:dyDescent="0.2">
      <c r="A42" s="223"/>
    </row>
    <row r="43" spans="1:1" x14ac:dyDescent="0.2">
      <c r="A43" s="174" t="s">
        <v>81</v>
      </c>
    </row>
    <row r="44" spans="1:1" ht="36" x14ac:dyDescent="0.2">
      <c r="A44" s="176" t="s">
        <v>400</v>
      </c>
    </row>
    <row r="45" spans="1:1" x14ac:dyDescent="0.2">
      <c r="A45" s="176"/>
    </row>
    <row r="46" spans="1:1" x14ac:dyDescent="0.2">
      <c r="A46" s="223"/>
    </row>
    <row r="47" spans="1:1" ht="26.25" x14ac:dyDescent="0.2">
      <c r="A47" s="174" t="s">
        <v>310</v>
      </c>
    </row>
    <row r="48" spans="1:1" x14ac:dyDescent="0.2">
      <c r="A48" s="207" t="s">
        <v>379</v>
      </c>
    </row>
    <row r="49" spans="1:1" x14ac:dyDescent="0.2">
      <c r="A49" s="225" t="s">
        <v>204</v>
      </c>
    </row>
    <row r="50" spans="1:1" x14ac:dyDescent="0.2">
      <c r="A50" s="225"/>
    </row>
    <row r="51" spans="1:1" x14ac:dyDescent="0.2">
      <c r="A51" s="224" t="s">
        <v>312</v>
      </c>
    </row>
    <row r="52" spans="1:1" x14ac:dyDescent="0.2">
      <c r="A52" s="225" t="s">
        <v>313</v>
      </c>
    </row>
    <row r="53" spans="1:1" x14ac:dyDescent="0.2">
      <c r="A53" s="15"/>
    </row>
    <row r="54" spans="1:1" x14ac:dyDescent="0.2">
      <c r="A54" s="224" t="s">
        <v>372</v>
      </c>
    </row>
    <row r="55" spans="1:1" x14ac:dyDescent="0.2">
      <c r="A55" s="226" t="s">
        <v>316</v>
      </c>
    </row>
    <row r="56" spans="1:1" x14ac:dyDescent="0.2">
      <c r="A56" s="15"/>
    </row>
    <row r="57" spans="1:1" ht="37.5" customHeight="1" x14ac:dyDescent="0.2">
      <c r="A57" s="267" t="s">
        <v>373</v>
      </c>
    </row>
    <row r="58" spans="1:1" x14ac:dyDescent="0.2">
      <c r="A58" s="225" t="s">
        <v>316</v>
      </c>
    </row>
    <row r="59" spans="1:1" x14ac:dyDescent="0.2">
      <c r="A59" s="227"/>
    </row>
    <row r="60" spans="1:1" ht="13.5" thickBot="1" x14ac:dyDescent="0.25">
      <c r="A60" s="228"/>
    </row>
    <row r="61" spans="1:1" ht="72" x14ac:dyDescent="0.2">
      <c r="A61" s="232" t="s">
        <v>374</v>
      </c>
    </row>
    <row r="62" spans="1:1" ht="13.5" thickBot="1" x14ac:dyDescent="0.25">
      <c r="A62" s="233" t="s">
        <v>141</v>
      </c>
    </row>
    <row r="64" spans="1:1" ht="24" x14ac:dyDescent="0.2">
      <c r="A64" s="177" t="s">
        <v>318</v>
      </c>
    </row>
    <row r="65" spans="1:1" x14ac:dyDescent="0.2">
      <c r="A65" s="207" t="s">
        <v>375</v>
      </c>
    </row>
    <row r="66" spans="1:1" x14ac:dyDescent="0.2">
      <c r="A66" s="205" t="s">
        <v>205</v>
      </c>
    </row>
    <row r="67" spans="1:1" x14ac:dyDescent="0.2">
      <c r="A67" s="176"/>
    </row>
    <row r="68" spans="1:1" x14ac:dyDescent="0.2">
      <c r="A68" s="207" t="s">
        <v>248</v>
      </c>
    </row>
    <row r="69" spans="1:1" x14ac:dyDescent="0.2">
      <c r="A69" s="205" t="s">
        <v>319</v>
      </c>
    </row>
    <row r="70" spans="1:1" s="31" customFormat="1" x14ac:dyDescent="0.2">
      <c r="A70" s="176"/>
    </row>
    <row r="71" spans="1:1" s="31" customFormat="1" x14ac:dyDescent="0.2">
      <c r="A71" s="207" t="s">
        <v>376</v>
      </c>
    </row>
    <row r="72" spans="1:1" s="31" customFormat="1" x14ac:dyDescent="0.2">
      <c r="A72" s="205" t="s">
        <v>377</v>
      </c>
    </row>
    <row r="73" spans="1:1" s="31" customFormat="1" x14ac:dyDescent="0.2">
      <c r="A73" s="176"/>
    </row>
    <row r="74" spans="1:1" s="31" customFormat="1" ht="36" x14ac:dyDescent="0.2">
      <c r="A74" s="267" t="s">
        <v>378</v>
      </c>
    </row>
    <row r="75" spans="1:1" s="31" customFormat="1" x14ac:dyDescent="0.2">
      <c r="A75" s="205" t="s">
        <v>377</v>
      </c>
    </row>
    <row r="76" spans="1:1" s="31" customFormat="1" ht="15.75" customHeight="1" thickBot="1" x14ac:dyDescent="0.25">
      <c r="A76" s="230"/>
    </row>
    <row r="77" spans="1:1" s="31" customFormat="1" ht="54.75" customHeight="1" x14ac:dyDescent="0.2">
      <c r="A77" s="234" t="s">
        <v>380</v>
      </c>
    </row>
    <row r="78" spans="1:1" s="154" customFormat="1" ht="17.25" customHeight="1" thickBot="1" x14ac:dyDescent="0.25">
      <c r="A78" s="235" t="s">
        <v>329</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row r="88" spans="1:1" s="31" customFormat="1" x14ac:dyDescent="0.2"/>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10"/>
  <sheetViews>
    <sheetView topLeftCell="A2" workbookViewId="0">
      <selection activeCell="BK1" sqref="BK1:BL1048576"/>
    </sheetView>
  </sheetViews>
  <sheetFormatPr defaultColWidth="9.140625" defaultRowHeight="12.75" x14ac:dyDescent="0.2"/>
  <cols>
    <col min="1" max="1" width="66" style="32" customWidth="1"/>
    <col min="2" max="64" width="11" style="32" hidden="1" customWidth="1"/>
    <col min="65"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10" style="32" customWidth="1"/>
    <col min="83" max="83" width="9.85546875" style="32" customWidth="1"/>
    <col min="84" max="16384" width="9.140625" style="32"/>
  </cols>
  <sheetData>
    <row r="1" spans="1:83"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3"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3"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c r="CE3" s="113" t="e">
        <f>'BAR BB| Open rates'!#REF!</f>
        <v>#REF!</v>
      </c>
    </row>
    <row r="4" spans="1:83"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c r="CE4" s="113" t="e">
        <f>'BAR BB| Open rates'!#REF!</f>
        <v>#REF!</v>
      </c>
    </row>
    <row r="5" spans="1:83"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row>
    <row r="6" spans="1:83"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c r="CE6" s="43" t="e">
        <f>'BAR BB| Open rates'!#REF!</f>
        <v>#REF!</v>
      </c>
    </row>
    <row r="7" spans="1:83"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c r="CE7" s="43" t="e">
        <f>'BAR BB| Open rates'!#REF!</f>
        <v>#REF!</v>
      </c>
    </row>
    <row r="8" spans="1:83" s="36" customFormat="1" ht="12" customHeight="1" x14ac:dyDescent="0.2">
      <c r="A8" s="66" t="s">
        <v>64</v>
      </c>
      <c r="B8" s="43"/>
    </row>
    <row r="9" spans="1:83"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c r="CE9" s="43" t="e">
        <f>'BAR BB| Open rates'!#REF!</f>
        <v>#REF!</v>
      </c>
    </row>
    <row r="10" spans="1:83"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c r="CE10" s="43" t="e">
        <f>'BAR BB| Open rates'!#REF!</f>
        <v>#REF!</v>
      </c>
    </row>
    <row r="11" spans="1:83"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row>
    <row r="12" spans="1:83"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c r="CE12" s="43" t="e">
        <f>'BAR BB| Open rates'!#REF!</f>
        <v>#REF!</v>
      </c>
    </row>
    <row r="13" spans="1:83"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c r="CE13" s="43" t="e">
        <f>'BAR BB| Open rates'!#REF!</f>
        <v>#REF!</v>
      </c>
    </row>
    <row r="14" spans="1:83"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row>
    <row r="15" spans="1:83"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c r="CE15" s="43" t="e">
        <f>'BAR BB| Open rates'!#REF!</f>
        <v>#REF!</v>
      </c>
    </row>
    <row r="16" spans="1:83"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c r="CE16" s="43" t="e">
        <f>'BAR BB| Open rates'!#REF!</f>
        <v>#REF!</v>
      </c>
    </row>
    <row r="17" spans="1:83"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row>
    <row r="18" spans="1:83"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c r="CE18" s="43" t="e">
        <f>'BAR BB| Open rates'!#REF!</f>
        <v>#REF!</v>
      </c>
    </row>
    <row r="19" spans="1:83"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E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c r="CE19" s="34" t="e">
        <f t="shared" si="1"/>
        <v>#REF!</v>
      </c>
    </row>
    <row r="20" spans="1:83"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row>
    <row r="21" spans="1:83"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c r="CE21" s="43" t="e">
        <f>'BAR BB| Open rates'!#REF!</f>
        <v>#REF!</v>
      </c>
    </row>
    <row r="22" spans="1:83"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row>
    <row r="23" spans="1:83"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c r="CE23" s="43" t="e">
        <f>'BAR BB| Open rates'!#REF!</f>
        <v>#REF!</v>
      </c>
    </row>
    <row r="24" spans="1:83"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row>
    <row r="25" spans="1:83"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c r="CE25" s="43" t="e">
        <f>'BAR BB| Open rates'!#REF!</f>
        <v>#REF!</v>
      </c>
    </row>
    <row r="26" spans="1:83"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3"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3"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3"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3"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3"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3"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3" s="6" customFormat="1" ht="12.75" customHeight="1" x14ac:dyDescent="0.2"/>
    <row r="82" spans="1:83" s="6" customFormat="1" ht="12" x14ac:dyDescent="0.2">
      <c r="A82" s="11" t="s">
        <v>148</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3"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13" t="e">
        <f t="shared" si="46"/>
        <v>#REF!</v>
      </c>
      <c r="AX83" s="113" t="e">
        <f t="shared" si="46"/>
        <v>#REF!</v>
      </c>
      <c r="AY83" s="113" t="e">
        <f t="shared" si="46"/>
        <v>#REF!</v>
      </c>
      <c r="AZ83" s="113" t="e">
        <f t="shared" si="46"/>
        <v>#REF!</v>
      </c>
      <c r="BA83" s="113" t="e">
        <f t="shared" si="46"/>
        <v>#REF!</v>
      </c>
      <c r="BB83" s="113" t="e">
        <f t="shared" si="46"/>
        <v>#REF!</v>
      </c>
      <c r="BC83" s="113" t="e">
        <f t="shared" si="46"/>
        <v>#REF!</v>
      </c>
      <c r="BD83" s="113" t="e">
        <f t="shared" si="46"/>
        <v>#REF!</v>
      </c>
      <c r="BE83" s="113" t="e">
        <f t="shared" si="46"/>
        <v>#REF!</v>
      </c>
      <c r="BF83" s="113" t="e">
        <f t="shared" si="46"/>
        <v>#REF!</v>
      </c>
      <c r="BG83" s="113" t="e">
        <f t="shared" si="46"/>
        <v>#REF!</v>
      </c>
      <c r="BH83" s="113" t="e">
        <f t="shared" si="46"/>
        <v>#REF!</v>
      </c>
      <c r="BI83" s="113" t="e">
        <f t="shared" si="46"/>
        <v>#REF!</v>
      </c>
      <c r="BJ83" s="113" t="e">
        <f t="shared" si="46"/>
        <v>#REF!</v>
      </c>
      <c r="BK83" s="113" t="e">
        <f t="shared" si="46"/>
        <v>#REF!</v>
      </c>
      <c r="BL83" s="113" t="e">
        <f t="shared" ref="BL83:CE83" si="47">BL3</f>
        <v>#REF!</v>
      </c>
      <c r="BM83" s="113" t="e">
        <f t="shared" si="47"/>
        <v>#REF!</v>
      </c>
      <c r="BN83" s="113" t="e">
        <f t="shared" si="47"/>
        <v>#REF!</v>
      </c>
      <c r="BO83" s="113" t="e">
        <f t="shared" si="47"/>
        <v>#REF!</v>
      </c>
      <c r="BP83" s="113" t="e">
        <f t="shared" si="47"/>
        <v>#REF!</v>
      </c>
      <c r="BQ83" s="113" t="e">
        <f t="shared" si="47"/>
        <v>#REF!</v>
      </c>
      <c r="BR83" s="113" t="e">
        <f t="shared" si="47"/>
        <v>#REF!</v>
      </c>
      <c r="BS83" s="113" t="e">
        <f t="shared" si="47"/>
        <v>#REF!</v>
      </c>
      <c r="BT83" s="113" t="e">
        <f t="shared" si="47"/>
        <v>#REF!</v>
      </c>
      <c r="BU83" s="113" t="e">
        <f t="shared" si="47"/>
        <v>#REF!</v>
      </c>
      <c r="BV83" s="113" t="e">
        <f t="shared" si="47"/>
        <v>#REF!</v>
      </c>
      <c r="BW83" s="113" t="e">
        <f t="shared" si="47"/>
        <v>#REF!</v>
      </c>
      <c r="BX83" s="113" t="e">
        <f t="shared" si="47"/>
        <v>#REF!</v>
      </c>
      <c r="BY83" s="113" t="e">
        <f t="shared" si="47"/>
        <v>#REF!</v>
      </c>
      <c r="BZ83" s="113" t="e">
        <f t="shared" si="47"/>
        <v>#REF!</v>
      </c>
      <c r="CA83" s="113" t="e">
        <f t="shared" si="47"/>
        <v>#REF!</v>
      </c>
      <c r="CB83" s="113" t="e">
        <f t="shared" si="47"/>
        <v>#REF!</v>
      </c>
      <c r="CC83" s="113" t="e">
        <f t="shared" si="47"/>
        <v>#REF!</v>
      </c>
      <c r="CD83" s="113" t="e">
        <f t="shared" si="47"/>
        <v>#REF!</v>
      </c>
      <c r="CE83" s="113" t="e">
        <f t="shared" si="47"/>
        <v>#REF!</v>
      </c>
    </row>
    <row r="84" spans="1:83"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13" t="e">
        <f t="shared" si="46"/>
        <v>#REF!</v>
      </c>
      <c r="AX84" s="113" t="e">
        <f t="shared" si="46"/>
        <v>#REF!</v>
      </c>
      <c r="AY84" s="113" t="e">
        <f t="shared" si="46"/>
        <v>#REF!</v>
      </c>
      <c r="AZ84" s="113" t="e">
        <f t="shared" si="46"/>
        <v>#REF!</v>
      </c>
      <c r="BA84" s="113" t="e">
        <f t="shared" si="46"/>
        <v>#REF!</v>
      </c>
      <c r="BB84" s="113" t="e">
        <f t="shared" si="46"/>
        <v>#REF!</v>
      </c>
      <c r="BC84" s="113" t="e">
        <f t="shared" si="46"/>
        <v>#REF!</v>
      </c>
      <c r="BD84" s="113" t="e">
        <f t="shared" si="46"/>
        <v>#REF!</v>
      </c>
      <c r="BE84" s="113" t="e">
        <f t="shared" si="46"/>
        <v>#REF!</v>
      </c>
      <c r="BF84" s="113" t="e">
        <f t="shared" si="46"/>
        <v>#REF!</v>
      </c>
      <c r="BG84" s="113" t="e">
        <f t="shared" si="46"/>
        <v>#REF!</v>
      </c>
      <c r="BH84" s="113" t="e">
        <f t="shared" si="46"/>
        <v>#REF!</v>
      </c>
      <c r="BI84" s="113" t="e">
        <f t="shared" si="46"/>
        <v>#REF!</v>
      </c>
      <c r="BJ84" s="113" t="e">
        <f t="shared" si="46"/>
        <v>#REF!</v>
      </c>
      <c r="BK84" s="113" t="e">
        <f t="shared" si="46"/>
        <v>#REF!</v>
      </c>
      <c r="BL84" s="113" t="e">
        <f t="shared" ref="BL84:CE84" si="48">BL4</f>
        <v>#REF!</v>
      </c>
      <c r="BM84" s="113" t="e">
        <f t="shared" si="48"/>
        <v>#REF!</v>
      </c>
      <c r="BN84" s="113" t="e">
        <f t="shared" si="48"/>
        <v>#REF!</v>
      </c>
      <c r="BO84" s="113" t="e">
        <f t="shared" si="48"/>
        <v>#REF!</v>
      </c>
      <c r="BP84" s="113" t="e">
        <f t="shared" si="48"/>
        <v>#REF!</v>
      </c>
      <c r="BQ84" s="113" t="e">
        <f t="shared" si="48"/>
        <v>#REF!</v>
      </c>
      <c r="BR84" s="113" t="e">
        <f t="shared" si="48"/>
        <v>#REF!</v>
      </c>
      <c r="BS84" s="113" t="e">
        <f t="shared" si="48"/>
        <v>#REF!</v>
      </c>
      <c r="BT84" s="113" t="e">
        <f t="shared" si="48"/>
        <v>#REF!</v>
      </c>
      <c r="BU84" s="113" t="e">
        <f t="shared" si="48"/>
        <v>#REF!</v>
      </c>
      <c r="BV84" s="113" t="e">
        <f t="shared" si="48"/>
        <v>#REF!</v>
      </c>
      <c r="BW84" s="113" t="e">
        <f t="shared" si="48"/>
        <v>#REF!</v>
      </c>
      <c r="BX84" s="113" t="e">
        <f t="shared" si="48"/>
        <v>#REF!</v>
      </c>
      <c r="BY84" s="113" t="e">
        <f t="shared" si="48"/>
        <v>#REF!</v>
      </c>
      <c r="BZ84" s="113" t="e">
        <f t="shared" si="48"/>
        <v>#REF!</v>
      </c>
      <c r="CA84" s="113" t="e">
        <f t="shared" si="48"/>
        <v>#REF!</v>
      </c>
      <c r="CB84" s="113" t="e">
        <f t="shared" si="48"/>
        <v>#REF!</v>
      </c>
      <c r="CC84" s="113" t="e">
        <f t="shared" si="48"/>
        <v>#REF!</v>
      </c>
      <c r="CD84" s="113" t="e">
        <f t="shared" si="48"/>
        <v>#REF!</v>
      </c>
      <c r="CE84" s="113" t="e">
        <f t="shared" si="48"/>
        <v>#REF!</v>
      </c>
    </row>
    <row r="85" spans="1:83"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row>
    <row r="86" spans="1:83"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148" t="e">
        <f>AW6*0.87*0.9</f>
        <v>#REF!</v>
      </c>
      <c r="AX86" s="148" t="e">
        <f t="shared" ref="AX86:BE87" si="50">AX6*0.87*0.9</f>
        <v>#REF!</v>
      </c>
      <c r="AY86" s="57" t="e">
        <f t="shared" si="50"/>
        <v>#REF!</v>
      </c>
      <c r="AZ86" s="57" t="e">
        <f t="shared" si="50"/>
        <v>#REF!</v>
      </c>
      <c r="BA86" s="57" t="e">
        <f t="shared" si="50"/>
        <v>#REF!</v>
      </c>
      <c r="BB86" s="57" t="e">
        <f t="shared" si="50"/>
        <v>#REF!</v>
      </c>
      <c r="BC86" s="57" t="e">
        <f t="shared" si="50"/>
        <v>#REF!</v>
      </c>
      <c r="BD86" s="57" t="e">
        <f t="shared" si="50"/>
        <v>#REF!</v>
      </c>
      <c r="BE86" s="57" t="e">
        <f t="shared" si="50"/>
        <v>#REF!</v>
      </c>
      <c r="BF86" s="57" t="e">
        <f>BF6*0.9</f>
        <v>#REF!</v>
      </c>
      <c r="BG86" s="57" t="e">
        <f t="shared" ref="BG86:BG101" si="51">BG6*0.9</f>
        <v>#REF!</v>
      </c>
      <c r="BH86" s="57" t="e">
        <f>BH6*0.85</f>
        <v>#REF!</v>
      </c>
      <c r="BI86" s="57" t="e">
        <f t="shared" ref="BI86:BK101" si="52">BI6*0.85</f>
        <v>#REF!</v>
      </c>
      <c r="BJ86" s="57" t="e">
        <f t="shared" si="52"/>
        <v>#REF!</v>
      </c>
      <c r="BK86" s="57" t="e">
        <f t="shared" si="52"/>
        <v>#REF!</v>
      </c>
      <c r="BL86" s="57" t="e">
        <f t="shared" ref="BL86:CE86" si="53">BL6*0.85</f>
        <v>#REF!</v>
      </c>
      <c r="BM86" s="57" t="e">
        <f t="shared" si="53"/>
        <v>#REF!</v>
      </c>
      <c r="BN86" s="57" t="e">
        <f t="shared" si="53"/>
        <v>#REF!</v>
      </c>
      <c r="BO86" s="57" t="e">
        <f t="shared" si="53"/>
        <v>#REF!</v>
      </c>
      <c r="BP86" s="57" t="e">
        <f t="shared" si="53"/>
        <v>#REF!</v>
      </c>
      <c r="BQ86" s="57" t="e">
        <f t="shared" si="53"/>
        <v>#REF!</v>
      </c>
      <c r="BR86" s="57" t="e">
        <f t="shared" si="53"/>
        <v>#REF!</v>
      </c>
      <c r="BS86" s="57" t="e">
        <f t="shared" si="53"/>
        <v>#REF!</v>
      </c>
      <c r="BT86" s="57" t="e">
        <f t="shared" si="53"/>
        <v>#REF!</v>
      </c>
      <c r="BU86" s="57" t="e">
        <f t="shared" si="53"/>
        <v>#REF!</v>
      </c>
      <c r="BV86" s="57" t="e">
        <f t="shared" si="53"/>
        <v>#REF!</v>
      </c>
      <c r="BW86" s="57" t="e">
        <f t="shared" si="53"/>
        <v>#REF!</v>
      </c>
      <c r="BX86" s="57" t="e">
        <f t="shared" si="53"/>
        <v>#REF!</v>
      </c>
      <c r="BY86" s="57" t="e">
        <f t="shared" si="53"/>
        <v>#REF!</v>
      </c>
      <c r="BZ86" s="57" t="e">
        <f t="shared" si="53"/>
        <v>#REF!</v>
      </c>
      <c r="CA86" s="57" t="e">
        <f t="shared" si="53"/>
        <v>#REF!</v>
      </c>
      <c r="CB86" s="57" t="e">
        <f t="shared" si="53"/>
        <v>#REF!</v>
      </c>
      <c r="CC86" s="57" t="e">
        <f t="shared" si="53"/>
        <v>#REF!</v>
      </c>
      <c r="CD86" s="57" t="e">
        <f t="shared" si="53"/>
        <v>#REF!</v>
      </c>
      <c r="CE86" s="57" t="e">
        <f t="shared" si="53"/>
        <v>#REF!</v>
      </c>
    </row>
    <row r="87" spans="1:83" s="36" customFormat="1" ht="12" customHeight="1" x14ac:dyDescent="0.2">
      <c r="A87" s="52">
        <v>2</v>
      </c>
      <c r="B87" s="43" t="e">
        <f t="shared" ref="B87:Q93" si="54">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148" t="e">
        <f>AW7*0.87*0.9</f>
        <v>#REF!</v>
      </c>
      <c r="AX87" s="148" t="e">
        <f t="shared" si="50"/>
        <v>#REF!</v>
      </c>
      <c r="AY87" s="57" t="e">
        <f t="shared" si="50"/>
        <v>#REF!</v>
      </c>
      <c r="AZ87" s="57" t="e">
        <f t="shared" si="50"/>
        <v>#REF!</v>
      </c>
      <c r="BA87" s="57" t="e">
        <f t="shared" si="50"/>
        <v>#REF!</v>
      </c>
      <c r="BB87" s="57" t="e">
        <f t="shared" si="50"/>
        <v>#REF!</v>
      </c>
      <c r="BC87" s="57" t="e">
        <f t="shared" si="50"/>
        <v>#REF!</v>
      </c>
      <c r="BD87" s="57" t="e">
        <f t="shared" si="50"/>
        <v>#REF!</v>
      </c>
      <c r="BE87" s="57" t="e">
        <f t="shared" si="50"/>
        <v>#REF!</v>
      </c>
      <c r="BF87" s="57" t="e">
        <f>BF7*0.9</f>
        <v>#REF!</v>
      </c>
      <c r="BG87" s="57" t="e">
        <f>BG7*0.9</f>
        <v>#REF!</v>
      </c>
      <c r="BH87" s="57" t="e">
        <f>BH7*0.85</f>
        <v>#REF!</v>
      </c>
      <c r="BI87" s="57" t="e">
        <f>BI7*0.85</f>
        <v>#REF!</v>
      </c>
      <c r="BJ87" s="57" t="e">
        <f>BJ7*0.85</f>
        <v>#REF!</v>
      </c>
      <c r="BK87" s="57" t="e">
        <f>BK7*0.85</f>
        <v>#REF!</v>
      </c>
      <c r="BL87" s="57" t="e">
        <f t="shared" ref="BL87:CE87" si="55">BL7*0.85</f>
        <v>#REF!</v>
      </c>
      <c r="BM87" s="57" t="e">
        <f t="shared" si="55"/>
        <v>#REF!</v>
      </c>
      <c r="BN87" s="57" t="e">
        <f t="shared" si="55"/>
        <v>#REF!</v>
      </c>
      <c r="BO87" s="57" t="e">
        <f t="shared" si="55"/>
        <v>#REF!</v>
      </c>
      <c r="BP87" s="57" t="e">
        <f t="shared" si="55"/>
        <v>#REF!</v>
      </c>
      <c r="BQ87" s="57" t="e">
        <f t="shared" si="55"/>
        <v>#REF!</v>
      </c>
      <c r="BR87" s="57" t="e">
        <f t="shared" si="55"/>
        <v>#REF!</v>
      </c>
      <c r="BS87" s="57" t="e">
        <f t="shared" si="55"/>
        <v>#REF!</v>
      </c>
      <c r="BT87" s="57" t="e">
        <f t="shared" si="55"/>
        <v>#REF!</v>
      </c>
      <c r="BU87" s="57" t="e">
        <f t="shared" si="55"/>
        <v>#REF!</v>
      </c>
      <c r="BV87" s="57" t="e">
        <f t="shared" si="55"/>
        <v>#REF!</v>
      </c>
      <c r="BW87" s="57" t="e">
        <f t="shared" si="55"/>
        <v>#REF!</v>
      </c>
      <c r="BX87" s="57" t="e">
        <f t="shared" si="55"/>
        <v>#REF!</v>
      </c>
      <c r="BY87" s="57" t="e">
        <f t="shared" si="55"/>
        <v>#REF!</v>
      </c>
      <c r="BZ87" s="57" t="e">
        <f t="shared" si="55"/>
        <v>#REF!</v>
      </c>
      <c r="CA87" s="57" t="e">
        <f t="shared" si="55"/>
        <v>#REF!</v>
      </c>
      <c r="CB87" s="57" t="e">
        <f t="shared" si="55"/>
        <v>#REF!</v>
      </c>
      <c r="CC87" s="57" t="e">
        <f t="shared" si="55"/>
        <v>#REF!</v>
      </c>
      <c r="CD87" s="57" t="e">
        <f t="shared" si="55"/>
        <v>#REF!</v>
      </c>
      <c r="CE87" s="57" t="e">
        <f t="shared" si="55"/>
        <v>#REF!</v>
      </c>
    </row>
    <row r="88" spans="1:83"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row>
    <row r="89" spans="1:83" s="9" customFormat="1" ht="12" customHeight="1" x14ac:dyDescent="0.2">
      <c r="A89" s="8">
        <v>1</v>
      </c>
      <c r="B89" s="43" t="e">
        <f t="shared" si="54"/>
        <v>#REF!</v>
      </c>
      <c r="C89" s="43" t="e">
        <f t="shared" si="54"/>
        <v>#REF!</v>
      </c>
      <c r="D89" s="43" t="e">
        <f t="shared" si="54"/>
        <v>#REF!</v>
      </c>
      <c r="E89" s="43" t="e">
        <f t="shared" si="54"/>
        <v>#REF!</v>
      </c>
      <c r="F89" s="43" t="e">
        <f t="shared" si="54"/>
        <v>#REF!</v>
      </c>
      <c r="G89" s="43" t="e">
        <f t="shared" si="54"/>
        <v>#REF!</v>
      </c>
      <c r="H89" s="43" t="e">
        <f t="shared" si="54"/>
        <v>#REF!</v>
      </c>
      <c r="I89" s="43" t="e">
        <f t="shared" si="54"/>
        <v>#REF!</v>
      </c>
      <c r="J89" s="43" t="e">
        <f t="shared" si="54"/>
        <v>#REF!</v>
      </c>
      <c r="K89" s="43" t="e">
        <f t="shared" si="54"/>
        <v>#REF!</v>
      </c>
      <c r="L89" s="43" t="e">
        <f t="shared" si="54"/>
        <v>#REF!</v>
      </c>
      <c r="M89" s="43" t="e">
        <f t="shared" si="54"/>
        <v>#REF!</v>
      </c>
      <c r="N89" s="43" t="e">
        <f t="shared" si="54"/>
        <v>#REF!</v>
      </c>
      <c r="O89" s="43" t="e">
        <f t="shared" si="54"/>
        <v>#REF!</v>
      </c>
      <c r="P89" s="43" t="e">
        <f t="shared" si="54"/>
        <v>#REF!</v>
      </c>
      <c r="Q89" s="43" t="e">
        <f t="shared" si="54"/>
        <v>#REF!</v>
      </c>
      <c r="R89" s="43" t="e">
        <f t="shared" ref="R89:AV90" si="56">R9*0.8*0.9</f>
        <v>#REF!</v>
      </c>
      <c r="S89" s="43" t="e">
        <f t="shared" si="56"/>
        <v>#REF!</v>
      </c>
      <c r="T89" s="43" t="e">
        <f t="shared" si="56"/>
        <v>#REF!</v>
      </c>
      <c r="U89" s="43" t="e">
        <f t="shared" si="56"/>
        <v>#REF!</v>
      </c>
      <c r="V89" s="43" t="e">
        <f t="shared" si="56"/>
        <v>#REF!</v>
      </c>
      <c r="W89" s="43" t="e">
        <f t="shared" si="56"/>
        <v>#REF!</v>
      </c>
      <c r="X89" s="43" t="e">
        <f t="shared" si="56"/>
        <v>#REF!</v>
      </c>
      <c r="Y89" s="43" t="e">
        <f t="shared" si="56"/>
        <v>#REF!</v>
      </c>
      <c r="Z89" s="43" t="e">
        <f t="shared" si="56"/>
        <v>#REF!</v>
      </c>
      <c r="AA89" s="43" t="e">
        <f t="shared" si="56"/>
        <v>#REF!</v>
      </c>
      <c r="AB89" s="43" t="e">
        <f t="shared" si="56"/>
        <v>#REF!</v>
      </c>
      <c r="AC89" s="43" t="e">
        <f t="shared" si="56"/>
        <v>#REF!</v>
      </c>
      <c r="AD89" s="43" t="e">
        <f t="shared" si="56"/>
        <v>#REF!</v>
      </c>
      <c r="AE89" s="43" t="e">
        <f t="shared" si="56"/>
        <v>#REF!</v>
      </c>
      <c r="AF89" s="43" t="e">
        <f t="shared" si="56"/>
        <v>#REF!</v>
      </c>
      <c r="AG89" s="43" t="e">
        <f t="shared" si="56"/>
        <v>#REF!</v>
      </c>
      <c r="AH89" s="43" t="e">
        <f t="shared" si="56"/>
        <v>#REF!</v>
      </c>
      <c r="AI89" s="43" t="e">
        <f t="shared" si="56"/>
        <v>#REF!</v>
      </c>
      <c r="AJ89" s="43" t="e">
        <f t="shared" si="56"/>
        <v>#REF!</v>
      </c>
      <c r="AK89" s="43" t="e">
        <f t="shared" si="56"/>
        <v>#REF!</v>
      </c>
      <c r="AL89" s="43" t="e">
        <f t="shared" si="56"/>
        <v>#REF!</v>
      </c>
      <c r="AM89" s="43" t="e">
        <f t="shared" si="56"/>
        <v>#REF!</v>
      </c>
      <c r="AN89" s="43" t="e">
        <f t="shared" si="56"/>
        <v>#REF!</v>
      </c>
      <c r="AO89" s="43" t="e">
        <f t="shared" si="56"/>
        <v>#REF!</v>
      </c>
      <c r="AP89" s="43" t="e">
        <f t="shared" si="56"/>
        <v>#REF!</v>
      </c>
      <c r="AQ89" s="43" t="e">
        <f t="shared" si="56"/>
        <v>#REF!</v>
      </c>
      <c r="AR89" s="43" t="e">
        <f t="shared" si="56"/>
        <v>#REF!</v>
      </c>
      <c r="AS89" s="43" t="e">
        <f t="shared" si="56"/>
        <v>#REF!</v>
      </c>
      <c r="AT89" s="43" t="e">
        <f t="shared" si="56"/>
        <v>#REF!</v>
      </c>
      <c r="AU89" s="43" t="e">
        <f t="shared" si="56"/>
        <v>#REF!</v>
      </c>
      <c r="AV89" s="43" t="e">
        <f t="shared" si="56"/>
        <v>#REF!</v>
      </c>
      <c r="AW89" s="148" t="e">
        <f t="shared" ref="AW89:BE96" si="57">AW9*0.87*0.9</f>
        <v>#REF!</v>
      </c>
      <c r="AX89" s="148" t="e">
        <f t="shared" si="57"/>
        <v>#REF!</v>
      </c>
      <c r="AY89" s="57" t="e">
        <f t="shared" si="57"/>
        <v>#REF!</v>
      </c>
      <c r="AZ89" s="57" t="e">
        <f t="shared" si="57"/>
        <v>#REF!</v>
      </c>
      <c r="BA89" s="57" t="e">
        <f t="shared" si="57"/>
        <v>#REF!</v>
      </c>
      <c r="BB89" s="57" t="e">
        <f t="shared" si="57"/>
        <v>#REF!</v>
      </c>
      <c r="BC89" s="57" t="e">
        <f t="shared" si="57"/>
        <v>#REF!</v>
      </c>
      <c r="BD89" s="57" t="e">
        <f t="shared" si="57"/>
        <v>#REF!</v>
      </c>
      <c r="BE89" s="57" t="e">
        <f t="shared" si="57"/>
        <v>#REF!</v>
      </c>
      <c r="BF89" s="57" t="e">
        <f>BF9*0.9</f>
        <v>#REF!</v>
      </c>
      <c r="BG89" s="57" t="e">
        <f t="shared" si="51"/>
        <v>#REF!</v>
      </c>
      <c r="BH89" s="57" t="e">
        <f>BH9*0.85</f>
        <v>#REF!</v>
      </c>
      <c r="BI89" s="57" t="e">
        <f t="shared" si="52"/>
        <v>#REF!</v>
      </c>
      <c r="BJ89" s="57" t="e">
        <f t="shared" si="52"/>
        <v>#REF!</v>
      </c>
      <c r="BK89" s="57" t="e">
        <f t="shared" si="52"/>
        <v>#REF!</v>
      </c>
      <c r="BL89" s="57" t="e">
        <f t="shared" ref="BL89:CE89" si="58">BL9*0.85</f>
        <v>#REF!</v>
      </c>
      <c r="BM89" s="57" t="e">
        <f t="shared" si="58"/>
        <v>#REF!</v>
      </c>
      <c r="BN89" s="57" t="e">
        <f t="shared" si="58"/>
        <v>#REF!</v>
      </c>
      <c r="BO89" s="57" t="e">
        <f t="shared" si="58"/>
        <v>#REF!</v>
      </c>
      <c r="BP89" s="57" t="e">
        <f t="shared" si="58"/>
        <v>#REF!</v>
      </c>
      <c r="BQ89" s="57" t="e">
        <f t="shared" si="58"/>
        <v>#REF!</v>
      </c>
      <c r="BR89" s="57" t="e">
        <f t="shared" si="58"/>
        <v>#REF!</v>
      </c>
      <c r="BS89" s="57" t="e">
        <f t="shared" si="58"/>
        <v>#REF!</v>
      </c>
      <c r="BT89" s="57" t="e">
        <f t="shared" si="58"/>
        <v>#REF!</v>
      </c>
      <c r="BU89" s="57" t="e">
        <f t="shared" si="58"/>
        <v>#REF!</v>
      </c>
      <c r="BV89" s="57" t="e">
        <f t="shared" si="58"/>
        <v>#REF!</v>
      </c>
      <c r="BW89" s="57" t="e">
        <f t="shared" si="58"/>
        <v>#REF!</v>
      </c>
      <c r="BX89" s="57" t="e">
        <f t="shared" si="58"/>
        <v>#REF!</v>
      </c>
      <c r="BY89" s="57" t="e">
        <f t="shared" si="58"/>
        <v>#REF!</v>
      </c>
      <c r="BZ89" s="57" t="e">
        <f t="shared" si="58"/>
        <v>#REF!</v>
      </c>
      <c r="CA89" s="57" t="e">
        <f t="shared" si="58"/>
        <v>#REF!</v>
      </c>
      <c r="CB89" s="57" t="e">
        <f t="shared" si="58"/>
        <v>#REF!</v>
      </c>
      <c r="CC89" s="57" t="e">
        <f t="shared" si="58"/>
        <v>#REF!</v>
      </c>
      <c r="CD89" s="57" t="e">
        <f t="shared" si="58"/>
        <v>#REF!</v>
      </c>
      <c r="CE89" s="57" t="e">
        <f t="shared" si="58"/>
        <v>#REF!</v>
      </c>
    </row>
    <row r="90" spans="1:83" s="9" customFormat="1" ht="12" customHeight="1" x14ac:dyDescent="0.2">
      <c r="A90" s="8">
        <v>2</v>
      </c>
      <c r="B90" s="43" t="e">
        <f t="shared" si="54"/>
        <v>#REF!</v>
      </c>
      <c r="C90" s="43" t="e">
        <f t="shared" si="54"/>
        <v>#REF!</v>
      </c>
      <c r="D90" s="43" t="e">
        <f t="shared" si="54"/>
        <v>#REF!</v>
      </c>
      <c r="E90" s="43" t="e">
        <f t="shared" si="54"/>
        <v>#REF!</v>
      </c>
      <c r="F90" s="43" t="e">
        <f t="shared" si="54"/>
        <v>#REF!</v>
      </c>
      <c r="G90" s="43" t="e">
        <f t="shared" si="54"/>
        <v>#REF!</v>
      </c>
      <c r="H90" s="43" t="e">
        <f t="shared" si="54"/>
        <v>#REF!</v>
      </c>
      <c r="I90" s="43" t="e">
        <f t="shared" si="54"/>
        <v>#REF!</v>
      </c>
      <c r="J90" s="43" t="e">
        <f t="shared" si="54"/>
        <v>#REF!</v>
      </c>
      <c r="K90" s="43" t="e">
        <f t="shared" si="54"/>
        <v>#REF!</v>
      </c>
      <c r="L90" s="43" t="e">
        <f t="shared" si="54"/>
        <v>#REF!</v>
      </c>
      <c r="M90" s="43" t="e">
        <f t="shared" si="54"/>
        <v>#REF!</v>
      </c>
      <c r="N90" s="43" t="e">
        <f t="shared" si="54"/>
        <v>#REF!</v>
      </c>
      <c r="O90" s="43" t="e">
        <f t="shared" si="54"/>
        <v>#REF!</v>
      </c>
      <c r="P90" s="43" t="e">
        <f t="shared" si="54"/>
        <v>#REF!</v>
      </c>
      <c r="Q90" s="43" t="e">
        <f t="shared" si="54"/>
        <v>#REF!</v>
      </c>
      <c r="R90" s="43" t="e">
        <f t="shared" si="56"/>
        <v>#REF!</v>
      </c>
      <c r="S90" s="43" t="e">
        <f t="shared" si="56"/>
        <v>#REF!</v>
      </c>
      <c r="T90" s="43" t="e">
        <f t="shared" si="56"/>
        <v>#REF!</v>
      </c>
      <c r="U90" s="43" t="e">
        <f t="shared" si="56"/>
        <v>#REF!</v>
      </c>
      <c r="V90" s="43" t="e">
        <f t="shared" si="56"/>
        <v>#REF!</v>
      </c>
      <c r="W90" s="43" t="e">
        <f t="shared" si="56"/>
        <v>#REF!</v>
      </c>
      <c r="X90" s="43" t="e">
        <f t="shared" si="56"/>
        <v>#REF!</v>
      </c>
      <c r="Y90" s="43" t="e">
        <f t="shared" si="56"/>
        <v>#REF!</v>
      </c>
      <c r="Z90" s="43" t="e">
        <f t="shared" si="56"/>
        <v>#REF!</v>
      </c>
      <c r="AA90" s="43" t="e">
        <f t="shared" si="56"/>
        <v>#REF!</v>
      </c>
      <c r="AB90" s="43" t="e">
        <f t="shared" si="56"/>
        <v>#REF!</v>
      </c>
      <c r="AC90" s="43" t="e">
        <f t="shared" si="56"/>
        <v>#REF!</v>
      </c>
      <c r="AD90" s="43" t="e">
        <f t="shared" si="56"/>
        <v>#REF!</v>
      </c>
      <c r="AE90" s="43" t="e">
        <f t="shared" si="56"/>
        <v>#REF!</v>
      </c>
      <c r="AF90" s="43" t="e">
        <f t="shared" si="56"/>
        <v>#REF!</v>
      </c>
      <c r="AG90" s="43" t="e">
        <f t="shared" si="56"/>
        <v>#REF!</v>
      </c>
      <c r="AH90" s="43" t="e">
        <f t="shared" si="56"/>
        <v>#REF!</v>
      </c>
      <c r="AI90" s="43" t="e">
        <f t="shared" si="56"/>
        <v>#REF!</v>
      </c>
      <c r="AJ90" s="43" t="e">
        <f t="shared" si="56"/>
        <v>#REF!</v>
      </c>
      <c r="AK90" s="43" t="e">
        <f t="shared" si="56"/>
        <v>#REF!</v>
      </c>
      <c r="AL90" s="43" t="e">
        <f t="shared" si="56"/>
        <v>#REF!</v>
      </c>
      <c r="AM90" s="43" t="e">
        <f t="shared" si="56"/>
        <v>#REF!</v>
      </c>
      <c r="AN90" s="43" t="e">
        <f t="shared" si="56"/>
        <v>#REF!</v>
      </c>
      <c r="AO90" s="43" t="e">
        <f t="shared" si="56"/>
        <v>#REF!</v>
      </c>
      <c r="AP90" s="43" t="e">
        <f t="shared" si="56"/>
        <v>#REF!</v>
      </c>
      <c r="AQ90" s="43" t="e">
        <f t="shared" si="56"/>
        <v>#REF!</v>
      </c>
      <c r="AR90" s="43" t="e">
        <f t="shared" si="56"/>
        <v>#REF!</v>
      </c>
      <c r="AS90" s="43" t="e">
        <f t="shared" si="56"/>
        <v>#REF!</v>
      </c>
      <c r="AT90" s="43" t="e">
        <f t="shared" si="56"/>
        <v>#REF!</v>
      </c>
      <c r="AU90" s="43" t="e">
        <f t="shared" si="56"/>
        <v>#REF!</v>
      </c>
      <c r="AV90" s="43" t="e">
        <f t="shared" si="56"/>
        <v>#REF!</v>
      </c>
      <c r="AW90" s="148" t="e">
        <f t="shared" si="57"/>
        <v>#REF!</v>
      </c>
      <c r="AX90" s="148" t="e">
        <f t="shared" si="57"/>
        <v>#REF!</v>
      </c>
      <c r="AY90" s="57" t="e">
        <f t="shared" si="57"/>
        <v>#REF!</v>
      </c>
      <c r="AZ90" s="57" t="e">
        <f t="shared" si="57"/>
        <v>#REF!</v>
      </c>
      <c r="BA90" s="57" t="e">
        <f t="shared" si="57"/>
        <v>#REF!</v>
      </c>
      <c r="BB90" s="57" t="e">
        <f t="shared" si="57"/>
        <v>#REF!</v>
      </c>
      <c r="BC90" s="57" t="e">
        <f t="shared" si="57"/>
        <v>#REF!</v>
      </c>
      <c r="BD90" s="57" t="e">
        <f t="shared" si="57"/>
        <v>#REF!</v>
      </c>
      <c r="BE90" s="57" t="e">
        <f t="shared" si="57"/>
        <v>#REF!</v>
      </c>
      <c r="BF90" s="57" t="e">
        <f>BF10*0.9</f>
        <v>#REF!</v>
      </c>
      <c r="BG90" s="57" t="e">
        <f t="shared" si="51"/>
        <v>#REF!</v>
      </c>
      <c r="BH90" s="57" t="e">
        <f>BH10*0.85</f>
        <v>#REF!</v>
      </c>
      <c r="BI90" s="57" t="e">
        <f t="shared" si="52"/>
        <v>#REF!</v>
      </c>
      <c r="BJ90" s="57" t="e">
        <f t="shared" si="52"/>
        <v>#REF!</v>
      </c>
      <c r="BK90" s="57" t="e">
        <f t="shared" si="52"/>
        <v>#REF!</v>
      </c>
      <c r="BL90" s="57" t="e">
        <f t="shared" ref="BL90:CE90" si="59">BL10*0.85</f>
        <v>#REF!</v>
      </c>
      <c r="BM90" s="57" t="e">
        <f t="shared" si="59"/>
        <v>#REF!</v>
      </c>
      <c r="BN90" s="57" t="e">
        <f t="shared" si="59"/>
        <v>#REF!</v>
      </c>
      <c r="BO90" s="57" t="e">
        <f t="shared" si="59"/>
        <v>#REF!</v>
      </c>
      <c r="BP90" s="57" t="e">
        <f t="shared" si="59"/>
        <v>#REF!</v>
      </c>
      <c r="BQ90" s="57" t="e">
        <f t="shared" si="59"/>
        <v>#REF!</v>
      </c>
      <c r="BR90" s="57" t="e">
        <f t="shared" si="59"/>
        <v>#REF!</v>
      </c>
      <c r="BS90" s="57" t="e">
        <f t="shared" si="59"/>
        <v>#REF!</v>
      </c>
      <c r="BT90" s="57" t="e">
        <f t="shared" si="59"/>
        <v>#REF!</v>
      </c>
      <c r="BU90" s="57" t="e">
        <f t="shared" si="59"/>
        <v>#REF!</v>
      </c>
      <c r="BV90" s="57" t="e">
        <f t="shared" si="59"/>
        <v>#REF!</v>
      </c>
      <c r="BW90" s="57" t="e">
        <f t="shared" si="59"/>
        <v>#REF!</v>
      </c>
      <c r="BX90" s="57" t="e">
        <f t="shared" si="59"/>
        <v>#REF!</v>
      </c>
      <c r="BY90" s="57" t="e">
        <f t="shared" si="59"/>
        <v>#REF!</v>
      </c>
      <c r="BZ90" s="57" t="e">
        <f t="shared" si="59"/>
        <v>#REF!</v>
      </c>
      <c r="CA90" s="57" t="e">
        <f t="shared" si="59"/>
        <v>#REF!</v>
      </c>
      <c r="CB90" s="57" t="e">
        <f t="shared" si="59"/>
        <v>#REF!</v>
      </c>
      <c r="CC90" s="57" t="e">
        <f t="shared" si="59"/>
        <v>#REF!</v>
      </c>
      <c r="CD90" s="57" t="e">
        <f t="shared" si="59"/>
        <v>#REF!</v>
      </c>
      <c r="CE90" s="57" t="e">
        <f t="shared" si="59"/>
        <v>#REF!</v>
      </c>
    </row>
    <row r="91" spans="1:83"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row>
    <row r="92" spans="1:83" s="9" customFormat="1" ht="12" customHeight="1" x14ac:dyDescent="0.2">
      <c r="A92" s="8">
        <v>1</v>
      </c>
      <c r="B92" s="43" t="e">
        <f t="shared" si="54"/>
        <v>#REF!</v>
      </c>
      <c r="C92" s="43" t="e">
        <f t="shared" si="54"/>
        <v>#REF!</v>
      </c>
      <c r="D92" s="43" t="e">
        <f t="shared" si="54"/>
        <v>#REF!</v>
      </c>
      <c r="E92" s="43" t="e">
        <f t="shared" si="54"/>
        <v>#REF!</v>
      </c>
      <c r="F92" s="43" t="e">
        <f t="shared" si="54"/>
        <v>#REF!</v>
      </c>
      <c r="G92" s="43" t="e">
        <f t="shared" si="54"/>
        <v>#REF!</v>
      </c>
      <c r="H92" s="43" t="e">
        <f t="shared" si="54"/>
        <v>#REF!</v>
      </c>
      <c r="I92" s="43" t="e">
        <f t="shared" si="54"/>
        <v>#REF!</v>
      </c>
      <c r="J92" s="43" t="e">
        <f t="shared" si="54"/>
        <v>#REF!</v>
      </c>
      <c r="K92" s="43" t="e">
        <f t="shared" si="54"/>
        <v>#REF!</v>
      </c>
      <c r="L92" s="43" t="e">
        <f t="shared" si="54"/>
        <v>#REF!</v>
      </c>
      <c r="M92" s="43" t="e">
        <f t="shared" si="54"/>
        <v>#REF!</v>
      </c>
      <c r="N92" s="43" t="e">
        <f t="shared" si="54"/>
        <v>#REF!</v>
      </c>
      <c r="O92" s="43" t="e">
        <f t="shared" si="54"/>
        <v>#REF!</v>
      </c>
      <c r="P92" s="43" t="e">
        <f t="shared" si="54"/>
        <v>#REF!</v>
      </c>
      <c r="Q92" s="43" t="e">
        <f t="shared" si="54"/>
        <v>#REF!</v>
      </c>
      <c r="R92" s="43" t="e">
        <f t="shared" ref="R92:AV93" si="60">R12*0.8*0.9</f>
        <v>#REF!</v>
      </c>
      <c r="S92" s="43" t="e">
        <f t="shared" si="60"/>
        <v>#REF!</v>
      </c>
      <c r="T92" s="43" t="e">
        <f t="shared" si="60"/>
        <v>#REF!</v>
      </c>
      <c r="U92" s="43" t="e">
        <f t="shared" si="60"/>
        <v>#REF!</v>
      </c>
      <c r="V92" s="43" t="e">
        <f t="shared" si="60"/>
        <v>#REF!</v>
      </c>
      <c r="W92" s="43" t="e">
        <f t="shared" si="60"/>
        <v>#REF!</v>
      </c>
      <c r="X92" s="43" t="e">
        <f t="shared" si="60"/>
        <v>#REF!</v>
      </c>
      <c r="Y92" s="43" t="e">
        <f t="shared" si="60"/>
        <v>#REF!</v>
      </c>
      <c r="Z92" s="43" t="e">
        <f t="shared" si="60"/>
        <v>#REF!</v>
      </c>
      <c r="AA92" s="43" t="e">
        <f t="shared" si="60"/>
        <v>#REF!</v>
      </c>
      <c r="AB92" s="43" t="e">
        <f t="shared" si="60"/>
        <v>#REF!</v>
      </c>
      <c r="AC92" s="43" t="e">
        <f t="shared" si="60"/>
        <v>#REF!</v>
      </c>
      <c r="AD92" s="43" t="e">
        <f t="shared" si="60"/>
        <v>#REF!</v>
      </c>
      <c r="AE92" s="43" t="e">
        <f t="shared" si="60"/>
        <v>#REF!</v>
      </c>
      <c r="AF92" s="43" t="e">
        <f t="shared" si="60"/>
        <v>#REF!</v>
      </c>
      <c r="AG92" s="43" t="e">
        <f t="shared" si="60"/>
        <v>#REF!</v>
      </c>
      <c r="AH92" s="43" t="e">
        <f t="shared" si="60"/>
        <v>#REF!</v>
      </c>
      <c r="AI92" s="43" t="e">
        <f t="shared" si="60"/>
        <v>#REF!</v>
      </c>
      <c r="AJ92" s="43" t="e">
        <f t="shared" si="60"/>
        <v>#REF!</v>
      </c>
      <c r="AK92" s="43" t="e">
        <f t="shared" si="60"/>
        <v>#REF!</v>
      </c>
      <c r="AL92" s="43" t="e">
        <f t="shared" si="60"/>
        <v>#REF!</v>
      </c>
      <c r="AM92" s="43" t="e">
        <f t="shared" si="60"/>
        <v>#REF!</v>
      </c>
      <c r="AN92" s="43" t="e">
        <f t="shared" si="60"/>
        <v>#REF!</v>
      </c>
      <c r="AO92" s="43" t="e">
        <f t="shared" si="60"/>
        <v>#REF!</v>
      </c>
      <c r="AP92" s="43" t="e">
        <f t="shared" si="60"/>
        <v>#REF!</v>
      </c>
      <c r="AQ92" s="43" t="e">
        <f t="shared" si="60"/>
        <v>#REF!</v>
      </c>
      <c r="AR92" s="43" t="e">
        <f t="shared" si="60"/>
        <v>#REF!</v>
      </c>
      <c r="AS92" s="43" t="e">
        <f t="shared" si="60"/>
        <v>#REF!</v>
      </c>
      <c r="AT92" s="43" t="e">
        <f t="shared" si="60"/>
        <v>#REF!</v>
      </c>
      <c r="AU92" s="43" t="e">
        <f t="shared" si="60"/>
        <v>#REF!</v>
      </c>
      <c r="AV92" s="43" t="e">
        <f t="shared" si="60"/>
        <v>#REF!</v>
      </c>
      <c r="AW92" s="148" t="e">
        <f t="shared" si="57"/>
        <v>#REF!</v>
      </c>
      <c r="AX92" s="148" t="e">
        <f t="shared" si="57"/>
        <v>#REF!</v>
      </c>
      <c r="AY92" s="57" t="e">
        <f t="shared" si="57"/>
        <v>#REF!</v>
      </c>
      <c r="AZ92" s="57" t="e">
        <f t="shared" si="57"/>
        <v>#REF!</v>
      </c>
      <c r="BA92" s="57" t="e">
        <f t="shared" si="57"/>
        <v>#REF!</v>
      </c>
      <c r="BB92" s="57" t="e">
        <f t="shared" si="57"/>
        <v>#REF!</v>
      </c>
      <c r="BC92" s="57" t="e">
        <f t="shared" si="57"/>
        <v>#REF!</v>
      </c>
      <c r="BD92" s="57" t="e">
        <f t="shared" si="57"/>
        <v>#REF!</v>
      </c>
      <c r="BE92" s="57" t="e">
        <f t="shared" si="57"/>
        <v>#REF!</v>
      </c>
      <c r="BF92" s="57" t="e">
        <f>BF12*0.9</f>
        <v>#REF!</v>
      </c>
      <c r="BG92" s="57" t="e">
        <f t="shared" si="51"/>
        <v>#REF!</v>
      </c>
      <c r="BH92" s="57" t="e">
        <f>BH12*0.85</f>
        <v>#REF!</v>
      </c>
      <c r="BI92" s="57" t="e">
        <f t="shared" si="52"/>
        <v>#REF!</v>
      </c>
      <c r="BJ92" s="57" t="e">
        <f t="shared" si="52"/>
        <v>#REF!</v>
      </c>
      <c r="BK92" s="57" t="e">
        <f t="shared" si="52"/>
        <v>#REF!</v>
      </c>
      <c r="BL92" s="57" t="e">
        <f t="shared" ref="BL92:CE92" si="61">BL12*0.85</f>
        <v>#REF!</v>
      </c>
      <c r="BM92" s="57" t="e">
        <f t="shared" si="61"/>
        <v>#REF!</v>
      </c>
      <c r="BN92" s="57" t="e">
        <f t="shared" si="61"/>
        <v>#REF!</v>
      </c>
      <c r="BO92" s="57" t="e">
        <f t="shared" si="61"/>
        <v>#REF!</v>
      </c>
      <c r="BP92" s="57" t="e">
        <f t="shared" si="61"/>
        <v>#REF!</v>
      </c>
      <c r="BQ92" s="57" t="e">
        <f t="shared" si="61"/>
        <v>#REF!</v>
      </c>
      <c r="BR92" s="57" t="e">
        <f t="shared" si="61"/>
        <v>#REF!</v>
      </c>
      <c r="BS92" s="57" t="e">
        <f t="shared" si="61"/>
        <v>#REF!</v>
      </c>
      <c r="BT92" s="57" t="e">
        <f t="shared" si="61"/>
        <v>#REF!</v>
      </c>
      <c r="BU92" s="57" t="e">
        <f t="shared" si="61"/>
        <v>#REF!</v>
      </c>
      <c r="BV92" s="57" t="e">
        <f t="shared" si="61"/>
        <v>#REF!</v>
      </c>
      <c r="BW92" s="57" t="e">
        <f t="shared" si="61"/>
        <v>#REF!</v>
      </c>
      <c r="BX92" s="57" t="e">
        <f t="shared" si="61"/>
        <v>#REF!</v>
      </c>
      <c r="BY92" s="57" t="e">
        <f t="shared" si="61"/>
        <v>#REF!</v>
      </c>
      <c r="BZ92" s="57" t="e">
        <f t="shared" si="61"/>
        <v>#REF!</v>
      </c>
      <c r="CA92" s="57" t="e">
        <f t="shared" si="61"/>
        <v>#REF!</v>
      </c>
      <c r="CB92" s="57" t="e">
        <f t="shared" si="61"/>
        <v>#REF!</v>
      </c>
      <c r="CC92" s="57" t="e">
        <f t="shared" si="61"/>
        <v>#REF!</v>
      </c>
      <c r="CD92" s="57" t="e">
        <f t="shared" si="61"/>
        <v>#REF!</v>
      </c>
      <c r="CE92" s="57" t="e">
        <f t="shared" si="61"/>
        <v>#REF!</v>
      </c>
    </row>
    <row r="93" spans="1:83" s="9" customFormat="1" ht="12" customHeight="1" x14ac:dyDescent="0.2">
      <c r="A93" s="8">
        <v>2</v>
      </c>
      <c r="B93" s="43" t="e">
        <f t="shared" si="54"/>
        <v>#REF!</v>
      </c>
      <c r="C93" s="43" t="e">
        <f t="shared" si="54"/>
        <v>#REF!</v>
      </c>
      <c r="D93" s="43" t="e">
        <f t="shared" si="54"/>
        <v>#REF!</v>
      </c>
      <c r="E93" s="43" t="e">
        <f t="shared" si="54"/>
        <v>#REF!</v>
      </c>
      <c r="F93" s="43" t="e">
        <f t="shared" si="54"/>
        <v>#REF!</v>
      </c>
      <c r="G93" s="43" t="e">
        <f t="shared" si="54"/>
        <v>#REF!</v>
      </c>
      <c r="H93" s="43" t="e">
        <f t="shared" si="54"/>
        <v>#REF!</v>
      </c>
      <c r="I93" s="43" t="e">
        <f t="shared" si="54"/>
        <v>#REF!</v>
      </c>
      <c r="J93" s="43" t="e">
        <f t="shared" si="54"/>
        <v>#REF!</v>
      </c>
      <c r="K93" s="43" t="e">
        <f t="shared" si="54"/>
        <v>#REF!</v>
      </c>
      <c r="L93" s="43" t="e">
        <f t="shared" si="54"/>
        <v>#REF!</v>
      </c>
      <c r="M93" s="43" t="e">
        <f t="shared" si="54"/>
        <v>#REF!</v>
      </c>
      <c r="N93" s="43" t="e">
        <f t="shared" si="54"/>
        <v>#REF!</v>
      </c>
      <c r="O93" s="43" t="e">
        <f t="shared" si="54"/>
        <v>#REF!</v>
      </c>
      <c r="P93" s="43" t="e">
        <f t="shared" si="54"/>
        <v>#REF!</v>
      </c>
      <c r="Q93" s="43" t="e">
        <f t="shared" si="54"/>
        <v>#REF!</v>
      </c>
      <c r="R93" s="43" t="e">
        <f t="shared" si="60"/>
        <v>#REF!</v>
      </c>
      <c r="S93" s="43" t="e">
        <f t="shared" si="60"/>
        <v>#REF!</v>
      </c>
      <c r="T93" s="43" t="e">
        <f t="shared" si="60"/>
        <v>#REF!</v>
      </c>
      <c r="U93" s="43" t="e">
        <f t="shared" si="60"/>
        <v>#REF!</v>
      </c>
      <c r="V93" s="43" t="e">
        <f t="shared" si="60"/>
        <v>#REF!</v>
      </c>
      <c r="W93" s="43" t="e">
        <f t="shared" si="60"/>
        <v>#REF!</v>
      </c>
      <c r="X93" s="43" t="e">
        <f t="shared" si="60"/>
        <v>#REF!</v>
      </c>
      <c r="Y93" s="43" t="e">
        <f t="shared" si="60"/>
        <v>#REF!</v>
      </c>
      <c r="Z93" s="43" t="e">
        <f t="shared" si="60"/>
        <v>#REF!</v>
      </c>
      <c r="AA93" s="43" t="e">
        <f t="shared" si="60"/>
        <v>#REF!</v>
      </c>
      <c r="AB93" s="43" t="e">
        <f t="shared" si="60"/>
        <v>#REF!</v>
      </c>
      <c r="AC93" s="43" t="e">
        <f t="shared" si="60"/>
        <v>#REF!</v>
      </c>
      <c r="AD93" s="43" t="e">
        <f t="shared" si="60"/>
        <v>#REF!</v>
      </c>
      <c r="AE93" s="43" t="e">
        <f t="shared" si="60"/>
        <v>#REF!</v>
      </c>
      <c r="AF93" s="43" t="e">
        <f t="shared" si="60"/>
        <v>#REF!</v>
      </c>
      <c r="AG93" s="43" t="e">
        <f t="shared" si="60"/>
        <v>#REF!</v>
      </c>
      <c r="AH93" s="43" t="e">
        <f t="shared" si="60"/>
        <v>#REF!</v>
      </c>
      <c r="AI93" s="43" t="e">
        <f t="shared" si="60"/>
        <v>#REF!</v>
      </c>
      <c r="AJ93" s="43" t="e">
        <f t="shared" si="60"/>
        <v>#REF!</v>
      </c>
      <c r="AK93" s="43" t="e">
        <f t="shared" si="60"/>
        <v>#REF!</v>
      </c>
      <c r="AL93" s="43" t="e">
        <f t="shared" si="60"/>
        <v>#REF!</v>
      </c>
      <c r="AM93" s="43" t="e">
        <f t="shared" si="60"/>
        <v>#REF!</v>
      </c>
      <c r="AN93" s="43" t="e">
        <f t="shared" si="60"/>
        <v>#REF!</v>
      </c>
      <c r="AO93" s="43" t="e">
        <f t="shared" si="60"/>
        <v>#REF!</v>
      </c>
      <c r="AP93" s="43" t="e">
        <f t="shared" si="60"/>
        <v>#REF!</v>
      </c>
      <c r="AQ93" s="43" t="e">
        <f t="shared" si="60"/>
        <v>#REF!</v>
      </c>
      <c r="AR93" s="43" t="e">
        <f t="shared" si="60"/>
        <v>#REF!</v>
      </c>
      <c r="AS93" s="43" t="e">
        <f t="shared" si="60"/>
        <v>#REF!</v>
      </c>
      <c r="AT93" s="43" t="e">
        <f t="shared" si="60"/>
        <v>#REF!</v>
      </c>
      <c r="AU93" s="43" t="e">
        <f t="shared" si="60"/>
        <v>#REF!</v>
      </c>
      <c r="AV93" s="43" t="e">
        <f t="shared" si="60"/>
        <v>#REF!</v>
      </c>
      <c r="AW93" s="148" t="e">
        <f t="shared" si="57"/>
        <v>#REF!</v>
      </c>
      <c r="AX93" s="148" t="e">
        <f t="shared" si="57"/>
        <v>#REF!</v>
      </c>
      <c r="AY93" s="57" t="e">
        <f t="shared" si="57"/>
        <v>#REF!</v>
      </c>
      <c r="AZ93" s="57" t="e">
        <f t="shared" si="57"/>
        <v>#REF!</v>
      </c>
      <c r="BA93" s="57" t="e">
        <f t="shared" si="57"/>
        <v>#REF!</v>
      </c>
      <c r="BB93" s="57" t="e">
        <f t="shared" si="57"/>
        <v>#REF!</v>
      </c>
      <c r="BC93" s="57" t="e">
        <f t="shared" si="57"/>
        <v>#REF!</v>
      </c>
      <c r="BD93" s="57" t="e">
        <f t="shared" si="57"/>
        <v>#REF!</v>
      </c>
      <c r="BE93" s="57" t="e">
        <f t="shared" si="57"/>
        <v>#REF!</v>
      </c>
      <c r="BF93" s="57" t="e">
        <f>BF13*0.9</f>
        <v>#REF!</v>
      </c>
      <c r="BG93" s="57" t="e">
        <f t="shared" si="51"/>
        <v>#REF!</v>
      </c>
      <c r="BH93" s="57" t="e">
        <f>BH13*0.85</f>
        <v>#REF!</v>
      </c>
      <c r="BI93" s="57" t="e">
        <f t="shared" si="52"/>
        <v>#REF!</v>
      </c>
      <c r="BJ93" s="57" t="e">
        <f t="shared" si="52"/>
        <v>#REF!</v>
      </c>
      <c r="BK93" s="57" t="e">
        <f t="shared" si="52"/>
        <v>#REF!</v>
      </c>
      <c r="BL93" s="57" t="e">
        <f t="shared" ref="BL93:CE93" si="62">BL13*0.85</f>
        <v>#REF!</v>
      </c>
      <c r="BM93" s="57" t="e">
        <f t="shared" si="62"/>
        <v>#REF!</v>
      </c>
      <c r="BN93" s="57" t="e">
        <f t="shared" si="62"/>
        <v>#REF!</v>
      </c>
      <c r="BO93" s="57" t="e">
        <f t="shared" si="62"/>
        <v>#REF!</v>
      </c>
      <c r="BP93" s="57" t="e">
        <f t="shared" si="62"/>
        <v>#REF!</v>
      </c>
      <c r="BQ93" s="57" t="e">
        <f t="shared" si="62"/>
        <v>#REF!</v>
      </c>
      <c r="BR93" s="57" t="e">
        <f t="shared" si="62"/>
        <v>#REF!</v>
      </c>
      <c r="BS93" s="57" t="e">
        <f t="shared" si="62"/>
        <v>#REF!</v>
      </c>
      <c r="BT93" s="57" t="e">
        <f t="shared" si="62"/>
        <v>#REF!</v>
      </c>
      <c r="BU93" s="57" t="e">
        <f t="shared" si="62"/>
        <v>#REF!</v>
      </c>
      <c r="BV93" s="57" t="e">
        <f t="shared" si="62"/>
        <v>#REF!</v>
      </c>
      <c r="BW93" s="57" t="e">
        <f t="shared" si="62"/>
        <v>#REF!</v>
      </c>
      <c r="BX93" s="57" t="e">
        <f t="shared" si="62"/>
        <v>#REF!</v>
      </c>
      <c r="BY93" s="57" t="e">
        <f t="shared" si="62"/>
        <v>#REF!</v>
      </c>
      <c r="BZ93" s="57" t="e">
        <f t="shared" si="62"/>
        <v>#REF!</v>
      </c>
      <c r="CA93" s="57" t="e">
        <f t="shared" si="62"/>
        <v>#REF!</v>
      </c>
      <c r="CB93" s="57" t="e">
        <f t="shared" si="62"/>
        <v>#REF!</v>
      </c>
      <c r="CC93" s="57" t="e">
        <f t="shared" si="62"/>
        <v>#REF!</v>
      </c>
      <c r="CD93" s="57" t="e">
        <f t="shared" si="62"/>
        <v>#REF!</v>
      </c>
      <c r="CE93" s="57" t="e">
        <f t="shared" si="62"/>
        <v>#REF!</v>
      </c>
    </row>
    <row r="94" spans="1:83"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row>
    <row r="95" spans="1:83"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3">AO15*0.8*0.9</f>
        <v>#REF!</v>
      </c>
      <c r="AP95" s="43" t="e">
        <f t="shared" si="63"/>
        <v>#REF!</v>
      </c>
      <c r="AQ95" s="43" t="e">
        <f t="shared" si="63"/>
        <v>#REF!</v>
      </c>
      <c r="AR95" s="43" t="e">
        <f t="shared" si="63"/>
        <v>#REF!</v>
      </c>
      <c r="AS95" s="43" t="e">
        <f t="shared" si="63"/>
        <v>#REF!</v>
      </c>
      <c r="AT95" s="43" t="e">
        <f t="shared" si="63"/>
        <v>#REF!</v>
      </c>
      <c r="AU95" s="43" t="e">
        <f t="shared" si="63"/>
        <v>#REF!</v>
      </c>
      <c r="AV95" s="43" t="e">
        <f t="shared" si="63"/>
        <v>#REF!</v>
      </c>
      <c r="AW95" s="148" t="e">
        <f t="shared" si="57"/>
        <v>#REF!</v>
      </c>
      <c r="AX95" s="148" t="e">
        <f t="shared" si="57"/>
        <v>#REF!</v>
      </c>
      <c r="AY95" s="57" t="e">
        <f t="shared" si="57"/>
        <v>#REF!</v>
      </c>
      <c r="AZ95" s="57" t="e">
        <f t="shared" si="57"/>
        <v>#REF!</v>
      </c>
      <c r="BA95" s="57" t="e">
        <f t="shared" si="57"/>
        <v>#REF!</v>
      </c>
      <c r="BB95" s="57" t="e">
        <f t="shared" si="57"/>
        <v>#REF!</v>
      </c>
      <c r="BC95" s="57" t="e">
        <f t="shared" si="57"/>
        <v>#REF!</v>
      </c>
      <c r="BD95" s="57" t="e">
        <f t="shared" si="57"/>
        <v>#REF!</v>
      </c>
      <c r="BE95" s="57" t="e">
        <f t="shared" si="57"/>
        <v>#REF!</v>
      </c>
      <c r="BF95" s="57" t="e">
        <f>BF15*0.9</f>
        <v>#REF!</v>
      </c>
      <c r="BG95" s="57" t="e">
        <f t="shared" si="51"/>
        <v>#REF!</v>
      </c>
      <c r="BH95" s="57" t="e">
        <f>BH15*0.85</f>
        <v>#REF!</v>
      </c>
      <c r="BI95" s="57" t="e">
        <f t="shared" si="52"/>
        <v>#REF!</v>
      </c>
      <c r="BJ95" s="57" t="e">
        <f t="shared" si="52"/>
        <v>#REF!</v>
      </c>
      <c r="BK95" s="57" t="e">
        <f t="shared" si="52"/>
        <v>#REF!</v>
      </c>
      <c r="BL95" s="57" t="e">
        <f t="shared" ref="BL95:CE95" si="64">BL15*0.85</f>
        <v>#REF!</v>
      </c>
      <c r="BM95" s="57" t="e">
        <f t="shared" si="64"/>
        <v>#REF!</v>
      </c>
      <c r="BN95" s="57" t="e">
        <f t="shared" si="64"/>
        <v>#REF!</v>
      </c>
      <c r="BO95" s="57" t="e">
        <f t="shared" si="64"/>
        <v>#REF!</v>
      </c>
      <c r="BP95" s="57" t="e">
        <f t="shared" si="64"/>
        <v>#REF!</v>
      </c>
      <c r="BQ95" s="57" t="e">
        <f t="shared" si="64"/>
        <v>#REF!</v>
      </c>
      <c r="BR95" s="57" t="e">
        <f t="shared" si="64"/>
        <v>#REF!</v>
      </c>
      <c r="BS95" s="57" t="e">
        <f t="shared" si="64"/>
        <v>#REF!</v>
      </c>
      <c r="BT95" s="57" t="e">
        <f t="shared" si="64"/>
        <v>#REF!</v>
      </c>
      <c r="BU95" s="57" t="e">
        <f t="shared" si="64"/>
        <v>#REF!</v>
      </c>
      <c r="BV95" s="57" t="e">
        <f t="shared" si="64"/>
        <v>#REF!</v>
      </c>
      <c r="BW95" s="57" t="e">
        <f t="shared" si="64"/>
        <v>#REF!</v>
      </c>
      <c r="BX95" s="57" t="e">
        <f t="shared" si="64"/>
        <v>#REF!</v>
      </c>
      <c r="BY95" s="57" t="e">
        <f t="shared" si="64"/>
        <v>#REF!</v>
      </c>
      <c r="BZ95" s="57" t="e">
        <f t="shared" si="64"/>
        <v>#REF!</v>
      </c>
      <c r="CA95" s="57" t="e">
        <f t="shared" si="64"/>
        <v>#REF!</v>
      </c>
      <c r="CB95" s="57" t="e">
        <f t="shared" si="64"/>
        <v>#REF!</v>
      </c>
      <c r="CC95" s="57" t="e">
        <f t="shared" si="64"/>
        <v>#REF!</v>
      </c>
      <c r="CD95" s="57" t="e">
        <f t="shared" si="64"/>
        <v>#REF!</v>
      </c>
      <c r="CE95" s="57" t="e">
        <f t="shared" si="64"/>
        <v>#REF!</v>
      </c>
    </row>
    <row r="96" spans="1:83"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3"/>
        <v>#REF!</v>
      </c>
      <c r="AP96" s="43" t="e">
        <f t="shared" si="63"/>
        <v>#REF!</v>
      </c>
      <c r="AQ96" s="43" t="e">
        <f t="shared" si="63"/>
        <v>#REF!</v>
      </c>
      <c r="AR96" s="43" t="e">
        <f t="shared" si="63"/>
        <v>#REF!</v>
      </c>
      <c r="AS96" s="43" t="e">
        <f t="shared" si="63"/>
        <v>#REF!</v>
      </c>
      <c r="AT96" s="43" t="e">
        <f t="shared" si="63"/>
        <v>#REF!</v>
      </c>
      <c r="AU96" s="43" t="e">
        <f t="shared" si="63"/>
        <v>#REF!</v>
      </c>
      <c r="AV96" s="43" t="e">
        <f t="shared" si="63"/>
        <v>#REF!</v>
      </c>
      <c r="AW96" s="148" t="e">
        <f t="shared" si="57"/>
        <v>#REF!</v>
      </c>
      <c r="AX96" s="148" t="e">
        <f t="shared" si="57"/>
        <v>#REF!</v>
      </c>
      <c r="AY96" s="57" t="e">
        <f t="shared" si="57"/>
        <v>#REF!</v>
      </c>
      <c r="AZ96" s="57" t="e">
        <f t="shared" si="57"/>
        <v>#REF!</v>
      </c>
      <c r="BA96" s="57" t="e">
        <f t="shared" si="57"/>
        <v>#REF!</v>
      </c>
      <c r="BB96" s="57" t="e">
        <f t="shared" si="57"/>
        <v>#REF!</v>
      </c>
      <c r="BC96" s="57" t="e">
        <f t="shared" si="57"/>
        <v>#REF!</v>
      </c>
      <c r="BD96" s="57" t="e">
        <f t="shared" si="57"/>
        <v>#REF!</v>
      </c>
      <c r="BE96" s="57" t="e">
        <f t="shared" si="57"/>
        <v>#REF!</v>
      </c>
      <c r="BF96" s="57" t="e">
        <f>BF16*0.9</f>
        <v>#REF!</v>
      </c>
      <c r="BG96" s="57" t="e">
        <f t="shared" si="51"/>
        <v>#REF!</v>
      </c>
      <c r="BH96" s="57" t="e">
        <f>BH16*0.85</f>
        <v>#REF!</v>
      </c>
      <c r="BI96" s="57" t="e">
        <f t="shared" si="52"/>
        <v>#REF!</v>
      </c>
      <c r="BJ96" s="57" t="e">
        <f t="shared" si="52"/>
        <v>#REF!</v>
      </c>
      <c r="BK96" s="57" t="e">
        <f t="shared" si="52"/>
        <v>#REF!</v>
      </c>
      <c r="BL96" s="57" t="e">
        <f t="shared" ref="BL96:CE96" si="65">BL16*0.85</f>
        <v>#REF!</v>
      </c>
      <c r="BM96" s="57" t="e">
        <f t="shared" si="65"/>
        <v>#REF!</v>
      </c>
      <c r="BN96" s="57" t="e">
        <f t="shared" si="65"/>
        <v>#REF!</v>
      </c>
      <c r="BO96" s="57" t="e">
        <f t="shared" si="65"/>
        <v>#REF!</v>
      </c>
      <c r="BP96" s="57" t="e">
        <f t="shared" si="65"/>
        <v>#REF!</v>
      </c>
      <c r="BQ96" s="57" t="e">
        <f t="shared" si="65"/>
        <v>#REF!</v>
      </c>
      <c r="BR96" s="57" t="e">
        <f t="shared" si="65"/>
        <v>#REF!</v>
      </c>
      <c r="BS96" s="57" t="e">
        <f t="shared" si="65"/>
        <v>#REF!</v>
      </c>
      <c r="BT96" s="57" t="e">
        <f t="shared" si="65"/>
        <v>#REF!</v>
      </c>
      <c r="BU96" s="57" t="e">
        <f t="shared" si="65"/>
        <v>#REF!</v>
      </c>
      <c r="BV96" s="57" t="e">
        <f t="shared" si="65"/>
        <v>#REF!</v>
      </c>
      <c r="BW96" s="57" t="e">
        <f t="shared" si="65"/>
        <v>#REF!</v>
      </c>
      <c r="BX96" s="57" t="e">
        <f t="shared" si="65"/>
        <v>#REF!</v>
      </c>
      <c r="BY96" s="57" t="e">
        <f t="shared" si="65"/>
        <v>#REF!</v>
      </c>
      <c r="BZ96" s="57" t="e">
        <f t="shared" si="65"/>
        <v>#REF!</v>
      </c>
      <c r="CA96" s="57" t="e">
        <f t="shared" si="65"/>
        <v>#REF!</v>
      </c>
      <c r="CB96" s="57" t="e">
        <f t="shared" si="65"/>
        <v>#REF!</v>
      </c>
      <c r="CC96" s="57" t="e">
        <f t="shared" si="65"/>
        <v>#REF!</v>
      </c>
      <c r="CD96" s="57" t="e">
        <f t="shared" si="65"/>
        <v>#REF!</v>
      </c>
      <c r="CE96" s="57" t="e">
        <f t="shared" si="65"/>
        <v>#REF!</v>
      </c>
    </row>
    <row r="97" spans="1:83"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row>
    <row r="98" spans="1:83"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6">AN18*0.8*0.9</f>
        <v>#REF!</v>
      </c>
      <c r="AO98" s="43" t="e">
        <f t="shared" si="66"/>
        <v>#REF!</v>
      </c>
      <c r="AP98" s="43" t="e">
        <f t="shared" si="66"/>
        <v>#REF!</v>
      </c>
      <c r="AQ98" s="43" t="e">
        <f t="shared" si="66"/>
        <v>#REF!</v>
      </c>
      <c r="AR98" s="43" t="e">
        <f t="shared" si="66"/>
        <v>#REF!</v>
      </c>
      <c r="AS98" s="43" t="e">
        <f t="shared" si="66"/>
        <v>#REF!</v>
      </c>
      <c r="AT98" s="43" t="e">
        <f t="shared" si="66"/>
        <v>#REF!</v>
      </c>
      <c r="AU98" s="43" t="e">
        <f t="shared" si="66"/>
        <v>#REF!</v>
      </c>
      <c r="AV98" s="43" t="e">
        <f t="shared" si="66"/>
        <v>#REF!</v>
      </c>
      <c r="AW98" s="148" t="e">
        <f t="shared" ref="AW98:BE105" si="67">AW18*0.87*0.9</f>
        <v>#REF!</v>
      </c>
      <c r="AX98" s="148" t="e">
        <f t="shared" si="67"/>
        <v>#REF!</v>
      </c>
      <c r="AY98" s="57" t="e">
        <f t="shared" si="67"/>
        <v>#REF!</v>
      </c>
      <c r="AZ98" s="57" t="e">
        <f t="shared" si="67"/>
        <v>#REF!</v>
      </c>
      <c r="BA98" s="57" t="e">
        <f t="shared" si="67"/>
        <v>#REF!</v>
      </c>
      <c r="BB98" s="57" t="e">
        <f t="shared" si="67"/>
        <v>#REF!</v>
      </c>
      <c r="BC98" s="57" t="e">
        <f t="shared" si="67"/>
        <v>#REF!</v>
      </c>
      <c r="BD98" s="57" t="e">
        <f t="shared" si="67"/>
        <v>#REF!</v>
      </c>
      <c r="BE98" s="57" t="e">
        <f t="shared" si="67"/>
        <v>#REF!</v>
      </c>
      <c r="BF98" s="57" t="e">
        <f>BF18*0.9</f>
        <v>#REF!</v>
      </c>
      <c r="BG98" s="57" t="e">
        <f t="shared" si="51"/>
        <v>#REF!</v>
      </c>
      <c r="BH98" s="57" t="e">
        <f>BH18*0.85</f>
        <v>#REF!</v>
      </c>
      <c r="BI98" s="57" t="e">
        <f t="shared" si="52"/>
        <v>#REF!</v>
      </c>
      <c r="BJ98" s="57" t="e">
        <f t="shared" si="52"/>
        <v>#REF!</v>
      </c>
      <c r="BK98" s="57" t="e">
        <f t="shared" si="52"/>
        <v>#REF!</v>
      </c>
      <c r="BL98" s="57" t="e">
        <f t="shared" ref="BL98:CE98" si="68">BL18*0.85</f>
        <v>#REF!</v>
      </c>
      <c r="BM98" s="57" t="e">
        <f t="shared" si="68"/>
        <v>#REF!</v>
      </c>
      <c r="BN98" s="57" t="e">
        <f t="shared" si="68"/>
        <v>#REF!</v>
      </c>
      <c r="BO98" s="57" t="e">
        <f t="shared" si="68"/>
        <v>#REF!</v>
      </c>
      <c r="BP98" s="57" t="e">
        <f t="shared" si="68"/>
        <v>#REF!</v>
      </c>
      <c r="BQ98" s="57" t="e">
        <f t="shared" si="68"/>
        <v>#REF!</v>
      </c>
      <c r="BR98" s="57" t="e">
        <f t="shared" si="68"/>
        <v>#REF!</v>
      </c>
      <c r="BS98" s="57" t="e">
        <f t="shared" si="68"/>
        <v>#REF!</v>
      </c>
      <c r="BT98" s="57" t="e">
        <f t="shared" si="68"/>
        <v>#REF!</v>
      </c>
      <c r="BU98" s="57" t="e">
        <f t="shared" si="68"/>
        <v>#REF!</v>
      </c>
      <c r="BV98" s="57" t="e">
        <f t="shared" si="68"/>
        <v>#REF!</v>
      </c>
      <c r="BW98" s="57" t="e">
        <f t="shared" si="68"/>
        <v>#REF!</v>
      </c>
      <c r="BX98" s="57" t="e">
        <f t="shared" si="68"/>
        <v>#REF!</v>
      </c>
      <c r="BY98" s="57" t="e">
        <f t="shared" si="68"/>
        <v>#REF!</v>
      </c>
      <c r="BZ98" s="57" t="e">
        <f t="shared" si="68"/>
        <v>#REF!</v>
      </c>
      <c r="CA98" s="57" t="e">
        <f t="shared" si="68"/>
        <v>#REF!</v>
      </c>
      <c r="CB98" s="57" t="e">
        <f t="shared" si="68"/>
        <v>#REF!</v>
      </c>
      <c r="CC98" s="57" t="e">
        <f t="shared" si="68"/>
        <v>#REF!</v>
      </c>
      <c r="CD98" s="57" t="e">
        <f t="shared" si="68"/>
        <v>#REF!</v>
      </c>
      <c r="CE98" s="57" t="e">
        <f t="shared" si="68"/>
        <v>#REF!</v>
      </c>
    </row>
    <row r="99" spans="1:83"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6"/>
        <v>#REF!</v>
      </c>
      <c r="AO99" s="43" t="e">
        <f t="shared" si="66"/>
        <v>#REF!</v>
      </c>
      <c r="AP99" s="43" t="e">
        <f t="shared" si="66"/>
        <v>#REF!</v>
      </c>
      <c r="AQ99" s="43" t="e">
        <f t="shared" si="66"/>
        <v>#REF!</v>
      </c>
      <c r="AR99" s="43" t="e">
        <f t="shared" si="66"/>
        <v>#REF!</v>
      </c>
      <c r="AS99" s="43" t="e">
        <f t="shared" si="66"/>
        <v>#REF!</v>
      </c>
      <c r="AT99" s="43" t="e">
        <f t="shared" si="66"/>
        <v>#REF!</v>
      </c>
      <c r="AU99" s="43" t="e">
        <f t="shared" si="66"/>
        <v>#REF!</v>
      </c>
      <c r="AV99" s="43" t="e">
        <f t="shared" si="66"/>
        <v>#REF!</v>
      </c>
      <c r="AW99" s="148" t="e">
        <f t="shared" si="67"/>
        <v>#REF!</v>
      </c>
      <c r="AX99" s="148" t="e">
        <f t="shared" si="67"/>
        <v>#REF!</v>
      </c>
      <c r="AY99" s="57" t="e">
        <f t="shared" si="67"/>
        <v>#REF!</v>
      </c>
      <c r="AZ99" s="57" t="e">
        <f t="shared" si="67"/>
        <v>#REF!</v>
      </c>
      <c r="BA99" s="57" t="e">
        <f t="shared" si="67"/>
        <v>#REF!</v>
      </c>
      <c r="BB99" s="57" t="e">
        <f t="shared" si="67"/>
        <v>#REF!</v>
      </c>
      <c r="BC99" s="57" t="e">
        <f t="shared" si="67"/>
        <v>#REF!</v>
      </c>
      <c r="BD99" s="57" t="e">
        <f t="shared" si="67"/>
        <v>#REF!</v>
      </c>
      <c r="BE99" s="57" t="e">
        <f t="shared" si="67"/>
        <v>#REF!</v>
      </c>
      <c r="BF99" s="57" t="e">
        <f>BF19*0.9</f>
        <v>#REF!</v>
      </c>
      <c r="BG99" s="57" t="e">
        <f t="shared" si="51"/>
        <v>#REF!</v>
      </c>
      <c r="BH99" s="57" t="e">
        <f>BH19*0.85</f>
        <v>#REF!</v>
      </c>
      <c r="BI99" s="57" t="e">
        <f t="shared" si="52"/>
        <v>#REF!</v>
      </c>
      <c r="BJ99" s="57" t="e">
        <f t="shared" si="52"/>
        <v>#REF!</v>
      </c>
      <c r="BK99" s="57" t="e">
        <f t="shared" si="52"/>
        <v>#REF!</v>
      </c>
      <c r="BL99" s="57" t="e">
        <f t="shared" ref="BL99:CE99" si="69">BL19*0.85</f>
        <v>#REF!</v>
      </c>
      <c r="BM99" s="57" t="e">
        <f t="shared" si="69"/>
        <v>#REF!</v>
      </c>
      <c r="BN99" s="57" t="e">
        <f t="shared" si="69"/>
        <v>#REF!</v>
      </c>
      <c r="BO99" s="57" t="e">
        <f t="shared" si="69"/>
        <v>#REF!</v>
      </c>
      <c r="BP99" s="57" t="e">
        <f t="shared" si="69"/>
        <v>#REF!</v>
      </c>
      <c r="BQ99" s="57" t="e">
        <f t="shared" si="69"/>
        <v>#REF!</v>
      </c>
      <c r="BR99" s="57" t="e">
        <f t="shared" si="69"/>
        <v>#REF!</v>
      </c>
      <c r="BS99" s="57" t="e">
        <f t="shared" si="69"/>
        <v>#REF!</v>
      </c>
      <c r="BT99" s="57" t="e">
        <f t="shared" si="69"/>
        <v>#REF!</v>
      </c>
      <c r="BU99" s="57" t="e">
        <f t="shared" si="69"/>
        <v>#REF!</v>
      </c>
      <c r="BV99" s="57" t="e">
        <f t="shared" si="69"/>
        <v>#REF!</v>
      </c>
      <c r="BW99" s="57" t="e">
        <f t="shared" si="69"/>
        <v>#REF!</v>
      </c>
      <c r="BX99" s="57" t="e">
        <f t="shared" si="69"/>
        <v>#REF!</v>
      </c>
      <c r="BY99" s="57" t="e">
        <f t="shared" si="69"/>
        <v>#REF!</v>
      </c>
      <c r="BZ99" s="57" t="e">
        <f t="shared" si="69"/>
        <v>#REF!</v>
      </c>
      <c r="CA99" s="57" t="e">
        <f t="shared" si="69"/>
        <v>#REF!</v>
      </c>
      <c r="CB99" s="57" t="e">
        <f t="shared" si="69"/>
        <v>#REF!</v>
      </c>
      <c r="CC99" s="57" t="e">
        <f t="shared" si="69"/>
        <v>#REF!</v>
      </c>
      <c r="CD99" s="57" t="e">
        <f t="shared" si="69"/>
        <v>#REF!</v>
      </c>
      <c r="CE99" s="57" t="e">
        <f t="shared" si="69"/>
        <v>#REF!</v>
      </c>
    </row>
    <row r="100" spans="1:83"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row>
    <row r="101" spans="1:83"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6"/>
        <v>#REF!</v>
      </c>
      <c r="AO101" s="43" t="e">
        <f t="shared" si="66"/>
        <v>#REF!</v>
      </c>
      <c r="AP101" s="43" t="e">
        <f t="shared" si="66"/>
        <v>#REF!</v>
      </c>
      <c r="AQ101" s="43" t="e">
        <f t="shared" si="66"/>
        <v>#REF!</v>
      </c>
      <c r="AR101" s="43" t="e">
        <f t="shared" si="66"/>
        <v>#REF!</v>
      </c>
      <c r="AS101" s="43" t="e">
        <f t="shared" si="66"/>
        <v>#REF!</v>
      </c>
      <c r="AT101" s="43" t="e">
        <f t="shared" si="66"/>
        <v>#REF!</v>
      </c>
      <c r="AU101" s="43" t="e">
        <f t="shared" si="66"/>
        <v>#REF!</v>
      </c>
      <c r="AV101" s="43" t="e">
        <f t="shared" si="66"/>
        <v>#REF!</v>
      </c>
      <c r="AW101" s="148" t="e">
        <f t="shared" si="67"/>
        <v>#REF!</v>
      </c>
      <c r="AX101" s="148" t="e">
        <f t="shared" si="67"/>
        <v>#REF!</v>
      </c>
      <c r="AY101" s="57" t="e">
        <f t="shared" si="67"/>
        <v>#REF!</v>
      </c>
      <c r="AZ101" s="57" t="e">
        <f t="shared" si="67"/>
        <v>#REF!</v>
      </c>
      <c r="BA101" s="57" t="e">
        <f t="shared" si="67"/>
        <v>#REF!</v>
      </c>
      <c r="BB101" s="57" t="e">
        <f t="shared" si="67"/>
        <v>#REF!</v>
      </c>
      <c r="BC101" s="57" t="e">
        <f t="shared" si="67"/>
        <v>#REF!</v>
      </c>
      <c r="BD101" s="57" t="e">
        <f t="shared" si="67"/>
        <v>#REF!</v>
      </c>
      <c r="BE101" s="57" t="e">
        <f t="shared" si="67"/>
        <v>#REF!</v>
      </c>
      <c r="BF101" s="57" t="e">
        <f>BF21*0.9</f>
        <v>#REF!</v>
      </c>
      <c r="BG101" s="57" t="e">
        <f t="shared" si="51"/>
        <v>#REF!</v>
      </c>
      <c r="BH101" s="57" t="e">
        <f>BH21*0.85</f>
        <v>#REF!</v>
      </c>
      <c r="BI101" s="57" t="e">
        <f t="shared" si="52"/>
        <v>#REF!</v>
      </c>
      <c r="BJ101" s="57" t="e">
        <f t="shared" si="52"/>
        <v>#REF!</v>
      </c>
      <c r="BK101" s="57" t="e">
        <f t="shared" si="52"/>
        <v>#REF!</v>
      </c>
      <c r="BL101" s="57" t="e">
        <f t="shared" ref="BL101:CE101" si="70">BL21*0.85</f>
        <v>#REF!</v>
      </c>
      <c r="BM101" s="57" t="e">
        <f t="shared" si="70"/>
        <v>#REF!</v>
      </c>
      <c r="BN101" s="57" t="e">
        <f t="shared" si="70"/>
        <v>#REF!</v>
      </c>
      <c r="BO101" s="57" t="e">
        <f t="shared" si="70"/>
        <v>#REF!</v>
      </c>
      <c r="BP101" s="57" t="e">
        <f t="shared" si="70"/>
        <v>#REF!</v>
      </c>
      <c r="BQ101" s="57" t="e">
        <f t="shared" si="70"/>
        <v>#REF!</v>
      </c>
      <c r="BR101" s="57" t="e">
        <f t="shared" si="70"/>
        <v>#REF!</v>
      </c>
      <c r="BS101" s="57" t="e">
        <f t="shared" si="70"/>
        <v>#REF!</v>
      </c>
      <c r="BT101" s="57" t="e">
        <f t="shared" si="70"/>
        <v>#REF!</v>
      </c>
      <c r="BU101" s="57" t="e">
        <f t="shared" si="70"/>
        <v>#REF!</v>
      </c>
      <c r="BV101" s="57" t="e">
        <f t="shared" si="70"/>
        <v>#REF!</v>
      </c>
      <c r="BW101" s="57" t="e">
        <f t="shared" si="70"/>
        <v>#REF!</v>
      </c>
      <c r="BX101" s="57" t="e">
        <f t="shared" si="70"/>
        <v>#REF!</v>
      </c>
      <c r="BY101" s="57" t="e">
        <f t="shared" si="70"/>
        <v>#REF!</v>
      </c>
      <c r="BZ101" s="57" t="e">
        <f t="shared" si="70"/>
        <v>#REF!</v>
      </c>
      <c r="CA101" s="57" t="e">
        <f t="shared" si="70"/>
        <v>#REF!</v>
      </c>
      <c r="CB101" s="57" t="e">
        <f t="shared" si="70"/>
        <v>#REF!</v>
      </c>
      <c r="CC101" s="57" t="e">
        <f t="shared" si="70"/>
        <v>#REF!</v>
      </c>
      <c r="CD101" s="57" t="e">
        <f t="shared" si="70"/>
        <v>#REF!</v>
      </c>
      <c r="CE101" s="57" t="e">
        <f t="shared" si="70"/>
        <v>#REF!</v>
      </c>
    </row>
    <row r="102" spans="1:83"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row>
    <row r="103" spans="1:83" x14ac:dyDescent="0.2">
      <c r="A103" s="52" t="s">
        <v>14</v>
      </c>
      <c r="B103" s="84"/>
      <c r="C103" s="84"/>
      <c r="D103" s="84"/>
      <c r="E103" s="84"/>
      <c r="AN103" s="53" t="e">
        <f t="shared" si="66"/>
        <v>#REF!</v>
      </c>
      <c r="AO103" s="43" t="e">
        <f t="shared" si="66"/>
        <v>#REF!</v>
      </c>
      <c r="AP103" s="43" t="e">
        <f t="shared" si="66"/>
        <v>#REF!</v>
      </c>
      <c r="AQ103" s="43" t="e">
        <f t="shared" si="66"/>
        <v>#REF!</v>
      </c>
      <c r="AR103" s="43" t="e">
        <f t="shared" si="66"/>
        <v>#REF!</v>
      </c>
      <c r="AS103" s="43" t="e">
        <f t="shared" si="66"/>
        <v>#REF!</v>
      </c>
      <c r="AT103" s="43" t="e">
        <f t="shared" si="66"/>
        <v>#REF!</v>
      </c>
      <c r="AU103" s="43" t="e">
        <f t="shared" si="66"/>
        <v>#REF!</v>
      </c>
      <c r="AV103" s="43" t="e">
        <f t="shared" si="66"/>
        <v>#REF!</v>
      </c>
      <c r="AW103" s="148" t="e">
        <f t="shared" si="67"/>
        <v>#REF!</v>
      </c>
      <c r="AX103" s="148" t="e">
        <f t="shared" si="67"/>
        <v>#REF!</v>
      </c>
      <c r="AY103" s="57" t="e">
        <f t="shared" si="67"/>
        <v>#REF!</v>
      </c>
      <c r="AZ103" s="57" t="e">
        <f t="shared" si="67"/>
        <v>#REF!</v>
      </c>
      <c r="BA103" s="57" t="e">
        <f t="shared" si="67"/>
        <v>#REF!</v>
      </c>
      <c r="BB103" s="57" t="e">
        <f t="shared" si="67"/>
        <v>#REF!</v>
      </c>
      <c r="BC103" s="57" t="e">
        <f t="shared" si="67"/>
        <v>#REF!</v>
      </c>
      <c r="BD103" s="57" t="e">
        <f t="shared" si="67"/>
        <v>#REF!</v>
      </c>
      <c r="BE103" s="57" t="e">
        <f t="shared" si="67"/>
        <v>#REF!</v>
      </c>
      <c r="BF103" s="57" t="e">
        <f t="shared" ref="BF103:BG105" si="71">BF23*0.9</f>
        <v>#REF!</v>
      </c>
      <c r="BG103" s="57" t="e">
        <f t="shared" si="71"/>
        <v>#REF!</v>
      </c>
      <c r="BH103" s="57" t="e">
        <f>BH23*0.85</f>
        <v>#REF!</v>
      </c>
      <c r="BI103" s="57" t="e">
        <f t="shared" ref="BI103:BK105" si="72">BI23*0.85</f>
        <v>#REF!</v>
      </c>
      <c r="BJ103" s="57" t="e">
        <f t="shared" si="72"/>
        <v>#REF!</v>
      </c>
      <c r="BK103" s="57" t="e">
        <f t="shared" si="72"/>
        <v>#REF!</v>
      </c>
      <c r="BL103" s="57" t="e">
        <f t="shared" ref="BL103:CE103" si="73">BL23*0.85</f>
        <v>#REF!</v>
      </c>
      <c r="BM103" s="57" t="e">
        <f t="shared" si="73"/>
        <v>#REF!</v>
      </c>
      <c r="BN103" s="57" t="e">
        <f t="shared" si="73"/>
        <v>#REF!</v>
      </c>
      <c r="BO103" s="57" t="e">
        <f t="shared" si="73"/>
        <v>#REF!</v>
      </c>
      <c r="BP103" s="57" t="e">
        <f t="shared" si="73"/>
        <v>#REF!</v>
      </c>
      <c r="BQ103" s="57" t="e">
        <f t="shared" si="73"/>
        <v>#REF!</v>
      </c>
      <c r="BR103" s="57" t="e">
        <f t="shared" si="73"/>
        <v>#REF!</v>
      </c>
      <c r="BS103" s="57" t="e">
        <f t="shared" si="73"/>
        <v>#REF!</v>
      </c>
      <c r="BT103" s="57" t="e">
        <f t="shared" si="73"/>
        <v>#REF!</v>
      </c>
      <c r="BU103" s="57" t="e">
        <f t="shared" si="73"/>
        <v>#REF!</v>
      </c>
      <c r="BV103" s="57" t="e">
        <f t="shared" si="73"/>
        <v>#REF!</v>
      </c>
      <c r="BW103" s="57" t="e">
        <f t="shared" si="73"/>
        <v>#REF!</v>
      </c>
      <c r="BX103" s="57" t="e">
        <f t="shared" si="73"/>
        <v>#REF!</v>
      </c>
      <c r="BY103" s="57" t="e">
        <f t="shared" si="73"/>
        <v>#REF!</v>
      </c>
      <c r="BZ103" s="57" t="e">
        <f t="shared" si="73"/>
        <v>#REF!</v>
      </c>
      <c r="CA103" s="57" t="e">
        <f t="shared" si="73"/>
        <v>#REF!</v>
      </c>
      <c r="CB103" s="57" t="e">
        <f t="shared" si="73"/>
        <v>#REF!</v>
      </c>
      <c r="CC103" s="57" t="e">
        <f t="shared" si="73"/>
        <v>#REF!</v>
      </c>
      <c r="CD103" s="57" t="e">
        <f t="shared" si="73"/>
        <v>#REF!</v>
      </c>
      <c r="CE103" s="57" t="e">
        <f t="shared" si="73"/>
        <v>#REF!</v>
      </c>
    </row>
    <row r="104" spans="1:83" x14ac:dyDescent="0.2">
      <c r="A104" s="145" t="s">
        <v>70</v>
      </c>
      <c r="B104" s="84"/>
      <c r="C104" s="84"/>
      <c r="D104" s="84"/>
      <c r="E104" s="84"/>
      <c r="AN104" s="34"/>
      <c r="AO104" s="43"/>
      <c r="AP104" s="43"/>
      <c r="AQ104" s="43"/>
      <c r="AR104" s="43"/>
      <c r="AS104" s="43"/>
      <c r="AT104" s="43"/>
      <c r="AU104" s="43"/>
      <c r="AV104" s="43"/>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row>
    <row r="105" spans="1:83" x14ac:dyDescent="0.2">
      <c r="A105" s="52" t="s">
        <v>13</v>
      </c>
      <c r="B105" s="84"/>
      <c r="C105" s="84"/>
      <c r="D105" s="84"/>
      <c r="E105" s="84"/>
      <c r="AN105" s="53" t="e">
        <f t="shared" si="66"/>
        <v>#REF!</v>
      </c>
      <c r="AO105" s="43" t="e">
        <f t="shared" si="66"/>
        <v>#REF!</v>
      </c>
      <c r="AP105" s="43" t="e">
        <f t="shared" si="66"/>
        <v>#REF!</v>
      </c>
      <c r="AQ105" s="43" t="e">
        <f t="shared" si="66"/>
        <v>#REF!</v>
      </c>
      <c r="AR105" s="43" t="e">
        <f t="shared" si="66"/>
        <v>#REF!</v>
      </c>
      <c r="AS105" s="43" t="e">
        <f t="shared" si="66"/>
        <v>#REF!</v>
      </c>
      <c r="AT105" s="43" t="e">
        <f t="shared" si="66"/>
        <v>#REF!</v>
      </c>
      <c r="AU105" s="43" t="e">
        <f t="shared" si="66"/>
        <v>#REF!</v>
      </c>
      <c r="AV105" s="43" t="e">
        <f t="shared" si="66"/>
        <v>#REF!</v>
      </c>
      <c r="AW105" s="148" t="e">
        <f t="shared" si="67"/>
        <v>#REF!</v>
      </c>
      <c r="AX105" s="148" t="e">
        <f t="shared" si="67"/>
        <v>#REF!</v>
      </c>
      <c r="AY105" s="57" t="e">
        <f t="shared" si="67"/>
        <v>#REF!</v>
      </c>
      <c r="AZ105" s="57" t="e">
        <f t="shared" si="67"/>
        <v>#REF!</v>
      </c>
      <c r="BA105" s="57" t="e">
        <f t="shared" si="67"/>
        <v>#REF!</v>
      </c>
      <c r="BB105" s="57" t="e">
        <f t="shared" si="67"/>
        <v>#REF!</v>
      </c>
      <c r="BC105" s="57" t="e">
        <f t="shared" si="67"/>
        <v>#REF!</v>
      </c>
      <c r="BD105" s="57" t="e">
        <f t="shared" si="67"/>
        <v>#REF!</v>
      </c>
      <c r="BE105" s="57" t="e">
        <f t="shared" si="67"/>
        <v>#REF!</v>
      </c>
      <c r="BF105" s="57" t="e">
        <f t="shared" si="71"/>
        <v>#REF!</v>
      </c>
      <c r="BG105" s="57" t="e">
        <f t="shared" si="71"/>
        <v>#REF!</v>
      </c>
      <c r="BH105" s="57" t="e">
        <f>BH25*0.85</f>
        <v>#REF!</v>
      </c>
      <c r="BI105" s="57" t="e">
        <f t="shared" si="72"/>
        <v>#REF!</v>
      </c>
      <c r="BJ105" s="57" t="e">
        <f t="shared" si="72"/>
        <v>#REF!</v>
      </c>
      <c r="BK105" s="57" t="e">
        <f t="shared" si="72"/>
        <v>#REF!</v>
      </c>
      <c r="BL105" s="57" t="e">
        <f t="shared" ref="BL105:CE105" si="74">BL25*0.85</f>
        <v>#REF!</v>
      </c>
      <c r="BM105" s="57" t="e">
        <f t="shared" si="74"/>
        <v>#REF!</v>
      </c>
      <c r="BN105" s="57" t="e">
        <f t="shared" si="74"/>
        <v>#REF!</v>
      </c>
      <c r="BO105" s="57" t="e">
        <f t="shared" si="74"/>
        <v>#REF!</v>
      </c>
      <c r="BP105" s="57" t="e">
        <f t="shared" si="74"/>
        <v>#REF!</v>
      </c>
      <c r="BQ105" s="57" t="e">
        <f t="shared" si="74"/>
        <v>#REF!</v>
      </c>
      <c r="BR105" s="57" t="e">
        <f t="shared" si="74"/>
        <v>#REF!</v>
      </c>
      <c r="BS105" s="57" t="e">
        <f t="shared" si="74"/>
        <v>#REF!</v>
      </c>
      <c r="BT105" s="57" t="e">
        <f t="shared" si="74"/>
        <v>#REF!</v>
      </c>
      <c r="BU105" s="57" t="e">
        <f t="shared" si="74"/>
        <v>#REF!</v>
      </c>
      <c r="BV105" s="57" t="e">
        <f t="shared" si="74"/>
        <v>#REF!</v>
      </c>
      <c r="BW105" s="57" t="e">
        <f t="shared" si="74"/>
        <v>#REF!</v>
      </c>
      <c r="BX105" s="57" t="e">
        <f t="shared" si="74"/>
        <v>#REF!</v>
      </c>
      <c r="BY105" s="57" t="e">
        <f t="shared" si="74"/>
        <v>#REF!</v>
      </c>
      <c r="BZ105" s="57" t="e">
        <f t="shared" si="74"/>
        <v>#REF!</v>
      </c>
      <c r="CA105" s="57" t="e">
        <f t="shared" si="74"/>
        <v>#REF!</v>
      </c>
      <c r="CB105" s="57" t="e">
        <f t="shared" si="74"/>
        <v>#REF!</v>
      </c>
      <c r="CC105" s="57" t="e">
        <f t="shared" si="74"/>
        <v>#REF!</v>
      </c>
      <c r="CD105" s="57" t="e">
        <f t="shared" si="74"/>
        <v>#REF!</v>
      </c>
      <c r="CE105" s="57" t="e">
        <f t="shared" si="74"/>
        <v>#REF!</v>
      </c>
    </row>
    <row r="106" spans="1:83" x14ac:dyDescent="0.2">
      <c r="A106" s="96" t="s">
        <v>81</v>
      </c>
      <c r="B106" s="84"/>
      <c r="C106" s="84"/>
      <c r="D106" s="84"/>
      <c r="E106" s="84"/>
    </row>
    <row r="107" spans="1:83" ht="60" x14ac:dyDescent="0.2">
      <c r="A107" s="76" t="s">
        <v>96</v>
      </c>
      <c r="B107" s="84"/>
      <c r="C107" s="84"/>
      <c r="D107" s="84"/>
      <c r="E107" s="84"/>
    </row>
    <row r="109" spans="1:83"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3"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964"/>
  <sheetViews>
    <sheetView topLeftCell="A17" workbookViewId="0">
      <selection activeCell="G32" sqref="G32"/>
    </sheetView>
  </sheetViews>
  <sheetFormatPr defaultRowHeight="12.75" x14ac:dyDescent="0.2"/>
  <cols>
    <col min="1" max="1" width="50.140625" style="32" customWidth="1"/>
    <col min="2" max="2" width="9.5703125" customWidth="1"/>
  </cols>
  <sheetData>
    <row r="1" spans="1:2" x14ac:dyDescent="0.2">
      <c r="A1" s="63" t="s">
        <v>61</v>
      </c>
    </row>
    <row r="2" spans="1:2" x14ac:dyDescent="0.2">
      <c r="A2" s="11" t="s">
        <v>154</v>
      </c>
    </row>
    <row r="3" spans="1:2" s="31" customFormat="1" x14ac:dyDescent="0.2">
      <c r="A3" s="155" t="s">
        <v>155</v>
      </c>
    </row>
    <row r="4" spans="1:2" ht="24.75" customHeight="1" x14ac:dyDescent="0.2">
      <c r="A4" s="40"/>
      <c r="B4" s="115" t="e">
        <f>'BAR BB| Open rates'!#REF!</f>
        <v>#REF!</v>
      </c>
    </row>
    <row r="5" spans="1:2" s="31" customFormat="1" ht="20.25" customHeight="1" x14ac:dyDescent="0.2">
      <c r="A5" s="150" t="s">
        <v>62</v>
      </c>
      <c r="B5" s="115" t="e">
        <f>'BAR BB| Open rates'!#REF!</f>
        <v>#REF!</v>
      </c>
    </row>
    <row r="6" spans="1:2" x14ac:dyDescent="0.2">
      <c r="A6" s="65" t="s">
        <v>63</v>
      </c>
      <c r="B6" s="35"/>
    </row>
    <row r="7" spans="1:2" x14ac:dyDescent="0.2">
      <c r="A7" s="52">
        <v>1</v>
      </c>
      <c r="B7" s="34" t="e">
        <f>'BAR BB| Open rates'!#REF!</f>
        <v>#REF!</v>
      </c>
    </row>
    <row r="8" spans="1:2" x14ac:dyDescent="0.2">
      <c r="A8" s="52">
        <v>2</v>
      </c>
      <c r="B8" s="34" t="e">
        <f>'BAR BB| Open rates'!#REF!</f>
        <v>#REF!</v>
      </c>
    </row>
    <row r="9" spans="1:2" x14ac:dyDescent="0.2">
      <c r="A9" s="66" t="s">
        <v>64</v>
      </c>
      <c r="B9" s="34"/>
    </row>
    <row r="10" spans="1:2" x14ac:dyDescent="0.2">
      <c r="A10" s="52">
        <v>1</v>
      </c>
      <c r="B10" s="34" t="e">
        <f>'BAR BB| Open rates'!#REF!</f>
        <v>#REF!</v>
      </c>
    </row>
    <row r="11" spans="1:2" x14ac:dyDescent="0.2">
      <c r="A11" s="52">
        <v>2</v>
      </c>
      <c r="B11" s="34" t="e">
        <f>'BAR BB| Open rates'!#REF!</f>
        <v>#REF!</v>
      </c>
    </row>
    <row r="12" spans="1:2" x14ac:dyDescent="0.2">
      <c r="A12" s="66" t="s">
        <v>65</v>
      </c>
      <c r="B12" s="34"/>
    </row>
    <row r="13" spans="1:2" x14ac:dyDescent="0.2">
      <c r="A13" s="52">
        <v>1</v>
      </c>
      <c r="B13" s="34" t="e">
        <f>'BAR BB| Open rates'!#REF!</f>
        <v>#REF!</v>
      </c>
    </row>
    <row r="14" spans="1:2" x14ac:dyDescent="0.2">
      <c r="A14" s="52">
        <v>2</v>
      </c>
      <c r="B14" s="34" t="e">
        <f>'BAR BB| Open rates'!#REF!</f>
        <v>#REF!</v>
      </c>
    </row>
    <row r="15" spans="1:2" x14ac:dyDescent="0.2">
      <c r="A15" s="31"/>
      <c r="B15" s="31"/>
    </row>
    <row r="16" spans="1:2" x14ac:dyDescent="0.2">
      <c r="A16" s="31"/>
      <c r="B16" s="31"/>
    </row>
    <row r="17" spans="1:2" x14ac:dyDescent="0.2">
      <c r="A17" s="153" t="s">
        <v>146</v>
      </c>
      <c r="B17" s="31"/>
    </row>
    <row r="18" spans="1:2" s="31" customFormat="1" ht="19.5" customHeight="1" x14ac:dyDescent="0.2">
      <c r="A18" s="64"/>
      <c r="B18" s="113" t="e">
        <f>B4</f>
        <v>#REF!</v>
      </c>
    </row>
    <row r="19" spans="1:2" s="31" customFormat="1" ht="19.5" customHeight="1" x14ac:dyDescent="0.2">
      <c r="A19" s="150" t="s">
        <v>62</v>
      </c>
      <c r="B19" s="113" t="e">
        <f>B5</f>
        <v>#REF!</v>
      </c>
    </row>
    <row r="20" spans="1:2" x14ac:dyDescent="0.2">
      <c r="A20" s="65" t="s">
        <v>63</v>
      </c>
      <c r="B20" s="36"/>
    </row>
    <row r="21" spans="1:2" x14ac:dyDescent="0.2">
      <c r="A21" s="52">
        <v>1</v>
      </c>
      <c r="B21" s="34" t="e">
        <f>B7*0.9</f>
        <v>#REF!</v>
      </c>
    </row>
    <row r="22" spans="1:2" x14ac:dyDescent="0.2">
      <c r="A22" s="52">
        <v>2</v>
      </c>
      <c r="B22" s="34" t="e">
        <f>B8*0.9</f>
        <v>#REF!</v>
      </c>
    </row>
    <row r="23" spans="1:2" x14ac:dyDescent="0.2">
      <c r="A23" s="66" t="s">
        <v>64</v>
      </c>
      <c r="B23" s="34"/>
    </row>
    <row r="24" spans="1:2" x14ac:dyDescent="0.2">
      <c r="A24" s="52">
        <v>1</v>
      </c>
      <c r="B24" s="34" t="e">
        <f>B10*0.9</f>
        <v>#REF!</v>
      </c>
    </row>
    <row r="25" spans="1:2" x14ac:dyDescent="0.2">
      <c r="A25" s="52">
        <v>2</v>
      </c>
      <c r="B25" s="34" t="e">
        <f>B11*0.9</f>
        <v>#REF!</v>
      </c>
    </row>
    <row r="26" spans="1:2" x14ac:dyDescent="0.2">
      <c r="A26" s="66" t="s">
        <v>65</v>
      </c>
      <c r="B26" s="34"/>
    </row>
    <row r="27" spans="1:2" x14ac:dyDescent="0.2">
      <c r="A27" s="52">
        <v>1</v>
      </c>
      <c r="B27" s="34" t="e">
        <f>B13*0.9</f>
        <v>#REF!</v>
      </c>
    </row>
    <row r="28" spans="1:2" x14ac:dyDescent="0.2">
      <c r="A28" s="52">
        <v>2</v>
      </c>
      <c r="B28" s="34" t="e">
        <f>B14*0.9</f>
        <v>#REF!</v>
      </c>
    </row>
    <row r="29" spans="1:2" s="31" customFormat="1" x14ac:dyDescent="0.2">
      <c r="A29" s="89"/>
    </row>
    <row r="30" spans="1:2" x14ac:dyDescent="0.2">
      <c r="A30" s="155" t="s">
        <v>155</v>
      </c>
      <c r="B30" s="31"/>
    </row>
    <row r="31" spans="1:2" x14ac:dyDescent="0.2">
      <c r="A31" s="11" t="s">
        <v>57</v>
      </c>
      <c r="B31" s="31"/>
    </row>
    <row r="32" spans="1:2" ht="19.5" customHeight="1" x14ac:dyDescent="0.2">
      <c r="A32" s="64" t="s">
        <v>62</v>
      </c>
      <c r="B32" s="113" t="e">
        <f>B4</f>
        <v>#REF!</v>
      </c>
    </row>
    <row r="33" spans="1:44" s="31" customFormat="1" ht="19.5" customHeight="1" x14ac:dyDescent="0.2">
      <c r="A33" s="107"/>
      <c r="B33" s="113" t="e">
        <f>B5</f>
        <v>#REF!</v>
      </c>
    </row>
    <row r="34" spans="1:44" x14ac:dyDescent="0.2">
      <c r="A34" s="65" t="s">
        <v>63</v>
      </c>
      <c r="B34" s="36"/>
    </row>
    <row r="35" spans="1:44" x14ac:dyDescent="0.2">
      <c r="A35" s="52">
        <v>1</v>
      </c>
      <c r="B35" s="57" t="e">
        <f>B21*0.87</f>
        <v>#REF!</v>
      </c>
    </row>
    <row r="36" spans="1:44" x14ac:dyDescent="0.2">
      <c r="A36" s="52">
        <v>2</v>
      </c>
      <c r="B36" s="57" t="e">
        <f>B22*0.87</f>
        <v>#REF!</v>
      </c>
    </row>
    <row r="37" spans="1:44" x14ac:dyDescent="0.2">
      <c r="A37" s="66" t="s">
        <v>64</v>
      </c>
      <c r="B37" s="57"/>
    </row>
    <row r="38" spans="1:44" x14ac:dyDescent="0.2">
      <c r="A38" s="52">
        <v>1</v>
      </c>
      <c r="B38" s="57" t="e">
        <f>B24*0.87</f>
        <v>#REF!</v>
      </c>
    </row>
    <row r="39" spans="1:44" x14ac:dyDescent="0.2">
      <c r="A39" s="52">
        <v>2</v>
      </c>
      <c r="B39" s="57" t="e">
        <f>B25*0.87</f>
        <v>#REF!</v>
      </c>
    </row>
    <row r="40" spans="1:44" x14ac:dyDescent="0.2">
      <c r="A40" s="66" t="s">
        <v>65</v>
      </c>
      <c r="B40" s="57"/>
    </row>
    <row r="41" spans="1:44" x14ac:dyDescent="0.2">
      <c r="A41" s="52">
        <v>1</v>
      </c>
      <c r="B41" s="57" t="e">
        <f>B27*0.87</f>
        <v>#REF!</v>
      </c>
    </row>
    <row r="42" spans="1:44" x14ac:dyDescent="0.2">
      <c r="A42" s="52">
        <v>2</v>
      </c>
      <c r="B42" s="57" t="e">
        <f>B28*0.87</f>
        <v>#REF!</v>
      </c>
    </row>
    <row r="43" spans="1:44" s="31" customFormat="1" x14ac:dyDescent="0.2">
      <c r="A43" s="89"/>
    </row>
    <row r="44" spans="1:44" s="154" customFormat="1" ht="15" customHeight="1" x14ac:dyDescent="0.2">
      <c r="A44" s="315" t="s">
        <v>171</v>
      </c>
      <c r="B44" s="315"/>
      <c r="C44" s="315"/>
      <c r="D44" s="315"/>
      <c r="E44" s="315"/>
      <c r="F44" s="315"/>
      <c r="G44" s="315"/>
      <c r="H44" s="315"/>
      <c r="I44" s="315"/>
      <c r="J44" s="315"/>
      <c r="K44" s="315"/>
      <c r="L44" s="315"/>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row>
    <row r="45" spans="1:44" s="31" customFormat="1" ht="15" customHeight="1" x14ac:dyDescent="0.2">
      <c r="A45" s="315"/>
      <c r="B45" s="315"/>
      <c r="C45" s="315"/>
      <c r="D45" s="315"/>
      <c r="E45" s="315"/>
      <c r="F45" s="315"/>
      <c r="G45" s="315"/>
      <c r="H45" s="315"/>
      <c r="I45" s="315"/>
      <c r="J45" s="315"/>
      <c r="K45" s="315"/>
      <c r="L45" s="315"/>
    </row>
    <row r="46" spans="1:44" s="31" customFormat="1" ht="15" customHeight="1" x14ac:dyDescent="0.2">
      <c r="A46" s="315"/>
      <c r="B46" s="315"/>
      <c r="C46" s="315"/>
      <c r="D46" s="315"/>
      <c r="E46" s="315"/>
      <c r="F46" s="315"/>
      <c r="G46" s="315"/>
      <c r="H46" s="315"/>
      <c r="I46" s="315"/>
      <c r="J46" s="315"/>
      <c r="K46" s="315"/>
      <c r="L46" s="315"/>
    </row>
    <row r="47" spans="1:44" s="31" customFormat="1" ht="15" customHeight="1" x14ac:dyDescent="0.2"/>
    <row r="48" spans="1:44" s="31" customFormat="1" ht="15" customHeight="1" x14ac:dyDescent="0.2">
      <c r="A48" s="295" t="s">
        <v>172</v>
      </c>
    </row>
    <row r="49" spans="1:1" s="31" customFormat="1" ht="15" customHeight="1" x14ac:dyDescent="0.2">
      <c r="A49" s="295"/>
    </row>
    <row r="50" spans="1:1" s="31" customFormat="1" ht="15" customHeight="1" x14ac:dyDescent="0.2"/>
    <row r="51" spans="1:1" x14ac:dyDescent="0.2">
      <c r="A51" s="156" t="s">
        <v>83</v>
      </c>
    </row>
    <row r="52" spans="1:1" ht="24" x14ac:dyDescent="0.2">
      <c r="A52" s="157" t="s">
        <v>150</v>
      </c>
    </row>
    <row r="53" spans="1:1" ht="24" x14ac:dyDescent="0.2">
      <c r="A53" s="157" t="s">
        <v>151</v>
      </c>
    </row>
    <row r="55" spans="1:1" x14ac:dyDescent="0.2">
      <c r="A55" s="6"/>
    </row>
    <row r="56" spans="1:1" x14ac:dyDescent="0.2">
      <c r="A56" s="94" t="s">
        <v>74</v>
      </c>
    </row>
    <row r="57" spans="1:1" x14ac:dyDescent="0.2">
      <c r="A57" s="68" t="s">
        <v>75</v>
      </c>
    </row>
    <row r="58" spans="1:1" x14ac:dyDescent="0.2">
      <c r="A58" s="69" t="s">
        <v>76</v>
      </c>
    </row>
    <row r="59" spans="1:1" x14ac:dyDescent="0.2">
      <c r="A59" s="69" t="s">
        <v>89</v>
      </c>
    </row>
    <row r="60" spans="1:1" x14ac:dyDescent="0.2">
      <c r="A60" s="69" t="s">
        <v>78</v>
      </c>
    </row>
    <row r="61" spans="1:1" ht="24" x14ac:dyDescent="0.2">
      <c r="A61" s="151" t="s">
        <v>79</v>
      </c>
    </row>
    <row r="62" spans="1:1" x14ac:dyDescent="0.2">
      <c r="A62" s="69" t="s">
        <v>90</v>
      </c>
    </row>
    <row r="63" spans="1:1" s="31" customFormat="1" ht="72" x14ac:dyDescent="0.2">
      <c r="A63" s="152" t="s">
        <v>156</v>
      </c>
    </row>
    <row r="64" spans="1:1" s="31" customFormat="1" ht="36" x14ac:dyDescent="0.2">
      <c r="A64" s="151" t="s">
        <v>157</v>
      </c>
    </row>
    <row r="65" spans="1:1" x14ac:dyDescent="0.2">
      <c r="A65" s="161"/>
    </row>
    <row r="66" spans="1:1" s="31" customFormat="1" ht="25.5" x14ac:dyDescent="0.2">
      <c r="A66" s="158" t="s">
        <v>152</v>
      </c>
    </row>
    <row r="67" spans="1:1" ht="42" x14ac:dyDescent="0.2">
      <c r="A67" s="169" t="s">
        <v>162</v>
      </c>
    </row>
    <row r="68" spans="1:1" ht="42" x14ac:dyDescent="0.2">
      <c r="A68" s="169" t="s">
        <v>163</v>
      </c>
    </row>
    <row r="69" spans="1:1" ht="42" x14ac:dyDescent="0.2">
      <c r="A69" s="169" t="s">
        <v>164</v>
      </c>
    </row>
    <row r="70" spans="1:1" ht="52.5" x14ac:dyDescent="0.2">
      <c r="A70" s="169" t="s">
        <v>169</v>
      </c>
    </row>
    <row r="71" spans="1:1" ht="52.5" x14ac:dyDescent="0.2">
      <c r="A71" s="169" t="s">
        <v>165</v>
      </c>
    </row>
    <row r="72" spans="1:1" ht="42" x14ac:dyDescent="0.2">
      <c r="A72" s="169" t="s">
        <v>167</v>
      </c>
    </row>
    <row r="73" spans="1:1" ht="42" x14ac:dyDescent="0.2">
      <c r="A73" s="169" t="s">
        <v>166</v>
      </c>
    </row>
    <row r="74" spans="1:1" ht="42" x14ac:dyDescent="0.2">
      <c r="A74" s="169" t="s">
        <v>168</v>
      </c>
    </row>
    <row r="75" spans="1:1" ht="52.5" x14ac:dyDescent="0.2">
      <c r="A75" s="169" t="s">
        <v>161</v>
      </c>
    </row>
    <row r="76" spans="1:1" ht="42" x14ac:dyDescent="0.2">
      <c r="A76" s="169" t="s">
        <v>170</v>
      </c>
    </row>
    <row r="77" spans="1:1" x14ac:dyDescent="0.2">
      <c r="A77" s="161"/>
    </row>
    <row r="78" spans="1:1" ht="31.5" x14ac:dyDescent="0.2">
      <c r="A78" s="159" t="s">
        <v>153</v>
      </c>
    </row>
    <row r="79" spans="1:1" ht="31.5" x14ac:dyDescent="0.2">
      <c r="A79" s="160" t="s">
        <v>158</v>
      </c>
    </row>
    <row r="80" spans="1:1" ht="74.25" x14ac:dyDescent="0.2">
      <c r="A80" s="162" t="s">
        <v>160</v>
      </c>
    </row>
    <row r="81" spans="1:1" ht="42" x14ac:dyDescent="0.2">
      <c r="A81" s="160" t="s">
        <v>159</v>
      </c>
    </row>
    <row r="83" spans="1:1" x14ac:dyDescent="0.2">
      <c r="A83" s="77"/>
    </row>
    <row r="84" spans="1:1" x14ac:dyDescent="0.2">
      <c r="A84" s="98" t="s">
        <v>81</v>
      </c>
    </row>
    <row r="85" spans="1:1" ht="36" x14ac:dyDescent="0.2">
      <c r="A85" s="76" t="s">
        <v>102</v>
      </c>
    </row>
    <row r="86" spans="1:1" ht="36" x14ac:dyDescent="0.2">
      <c r="A86" s="76" t="s">
        <v>104</v>
      </c>
    </row>
    <row r="87" spans="1:1" x14ac:dyDescent="0.2">
      <c r="A87" s="31"/>
    </row>
    <row r="88" spans="1:1" x14ac:dyDescent="0.2">
      <c r="A88" s="31"/>
    </row>
    <row r="89" spans="1:1" x14ac:dyDescent="0.2">
      <c r="A89" s="31"/>
    </row>
    <row r="90" spans="1:1" x14ac:dyDescent="0.2">
      <c r="A90" s="31"/>
    </row>
    <row r="91" spans="1:1" x14ac:dyDescent="0.2">
      <c r="A91" s="31"/>
    </row>
    <row r="92" spans="1:1" x14ac:dyDescent="0.2">
      <c r="A92" s="31"/>
    </row>
    <row r="93" spans="1:1" x14ac:dyDescent="0.2">
      <c r="A93" s="31"/>
    </row>
    <row r="94" spans="1:1" x14ac:dyDescent="0.2">
      <c r="A94" s="31"/>
    </row>
    <row r="95" spans="1:1" x14ac:dyDescent="0.2">
      <c r="A95" s="31"/>
    </row>
    <row r="96" spans="1:1" x14ac:dyDescent="0.2">
      <c r="A96" s="31"/>
    </row>
    <row r="97" spans="1:1" x14ac:dyDescent="0.2">
      <c r="A97" s="31"/>
    </row>
    <row r="98" spans="1:1" x14ac:dyDescent="0.2">
      <c r="A98" s="31"/>
    </row>
    <row r="99" spans="1:1" x14ac:dyDescent="0.2">
      <c r="A99" s="31"/>
    </row>
    <row r="100" spans="1:1" x14ac:dyDescent="0.2">
      <c r="A100" s="31"/>
    </row>
    <row r="101" spans="1:1" x14ac:dyDescent="0.2">
      <c r="A101" s="31"/>
    </row>
    <row r="102" spans="1:1" x14ac:dyDescent="0.2">
      <c r="A102" s="31"/>
    </row>
    <row r="103" spans="1:1" x14ac:dyDescent="0.2">
      <c r="A103" s="31"/>
    </row>
    <row r="104" spans="1:1" x14ac:dyDescent="0.2">
      <c r="A104" s="31"/>
    </row>
    <row r="105" spans="1:1" x14ac:dyDescent="0.2">
      <c r="A105" s="31"/>
    </row>
    <row r="106" spans="1:1" x14ac:dyDescent="0.2">
      <c r="A106" s="31"/>
    </row>
    <row r="107" spans="1:1" x14ac:dyDescent="0.2">
      <c r="A107" s="31"/>
    </row>
    <row r="108" spans="1:1" x14ac:dyDescent="0.2">
      <c r="A108" s="31"/>
    </row>
    <row r="109" spans="1:1" x14ac:dyDescent="0.2">
      <c r="A109" s="31"/>
    </row>
    <row r="110" spans="1:1" x14ac:dyDescent="0.2">
      <c r="A110" s="31"/>
    </row>
    <row r="111" spans="1:1" x14ac:dyDescent="0.2">
      <c r="A111" s="31"/>
    </row>
    <row r="112" spans="1:1" x14ac:dyDescent="0.2">
      <c r="A112" s="31"/>
    </row>
    <row r="113" spans="1:1" x14ac:dyDescent="0.2">
      <c r="A113" s="31"/>
    </row>
    <row r="114" spans="1:1" x14ac:dyDescent="0.2">
      <c r="A114" s="31"/>
    </row>
    <row r="115" spans="1:1" x14ac:dyDescent="0.2">
      <c r="A115" s="31"/>
    </row>
    <row r="116" spans="1:1" x14ac:dyDescent="0.2">
      <c r="A116" s="31"/>
    </row>
    <row r="117" spans="1:1" x14ac:dyDescent="0.2">
      <c r="A117" s="31"/>
    </row>
    <row r="118" spans="1:1" x14ac:dyDescent="0.2">
      <c r="A118" s="31"/>
    </row>
    <row r="119" spans="1:1" x14ac:dyDescent="0.2">
      <c r="A119" s="31"/>
    </row>
    <row r="120" spans="1:1" x14ac:dyDescent="0.2">
      <c r="A120" s="31"/>
    </row>
    <row r="121" spans="1:1" x14ac:dyDescent="0.2">
      <c r="A121" s="31"/>
    </row>
    <row r="122" spans="1:1" x14ac:dyDescent="0.2">
      <c r="A122" s="31"/>
    </row>
    <row r="123" spans="1:1" x14ac:dyDescent="0.2">
      <c r="A123" s="31"/>
    </row>
    <row r="124" spans="1:1" x14ac:dyDescent="0.2">
      <c r="A124" s="31"/>
    </row>
    <row r="125" spans="1:1" x14ac:dyDescent="0.2">
      <c r="A125" s="31"/>
    </row>
    <row r="126" spans="1:1" x14ac:dyDescent="0.2">
      <c r="A126" s="31"/>
    </row>
    <row r="127" spans="1:1" x14ac:dyDescent="0.2">
      <c r="A127" s="31"/>
    </row>
    <row r="128" spans="1:1" x14ac:dyDescent="0.2">
      <c r="A128" s="31"/>
    </row>
    <row r="129" spans="1:1" x14ac:dyDescent="0.2">
      <c r="A129" s="31"/>
    </row>
    <row r="130" spans="1:1" x14ac:dyDescent="0.2">
      <c r="A130" s="31"/>
    </row>
    <row r="131" spans="1:1" x14ac:dyDescent="0.2">
      <c r="A131" s="31"/>
    </row>
    <row r="132" spans="1:1" x14ac:dyDescent="0.2">
      <c r="A132" s="31"/>
    </row>
    <row r="133" spans="1:1" x14ac:dyDescent="0.2">
      <c r="A133" s="31"/>
    </row>
    <row r="134" spans="1:1" x14ac:dyDescent="0.2">
      <c r="A134" s="31"/>
    </row>
    <row r="135" spans="1:1" x14ac:dyDescent="0.2">
      <c r="A135" s="31"/>
    </row>
    <row r="136" spans="1:1" x14ac:dyDescent="0.2">
      <c r="A136" s="31"/>
    </row>
    <row r="137" spans="1:1" x14ac:dyDescent="0.2">
      <c r="A137" s="31"/>
    </row>
    <row r="138" spans="1:1" x14ac:dyDescent="0.2">
      <c r="A138" s="31"/>
    </row>
    <row r="139" spans="1:1" x14ac:dyDescent="0.2">
      <c r="A139" s="31"/>
    </row>
    <row r="140" spans="1:1" x14ac:dyDescent="0.2">
      <c r="A140" s="31"/>
    </row>
    <row r="141" spans="1:1" x14ac:dyDescent="0.2">
      <c r="A141" s="31"/>
    </row>
    <row r="142" spans="1:1" x14ac:dyDescent="0.2">
      <c r="A142" s="31"/>
    </row>
    <row r="143" spans="1:1" x14ac:dyDescent="0.2">
      <c r="A143" s="31"/>
    </row>
    <row r="144" spans="1:1" x14ac:dyDescent="0.2">
      <c r="A144" s="31"/>
    </row>
    <row r="145" spans="1:1" x14ac:dyDescent="0.2">
      <c r="A145" s="31"/>
    </row>
    <row r="146" spans="1:1" x14ac:dyDescent="0.2">
      <c r="A146" s="31"/>
    </row>
    <row r="147" spans="1:1" x14ac:dyDescent="0.2">
      <c r="A147" s="31"/>
    </row>
    <row r="148" spans="1:1" x14ac:dyDescent="0.2">
      <c r="A148" s="31"/>
    </row>
    <row r="149" spans="1:1" x14ac:dyDescent="0.2">
      <c r="A149" s="31"/>
    </row>
    <row r="150" spans="1:1" x14ac:dyDescent="0.2">
      <c r="A150" s="31"/>
    </row>
    <row r="151" spans="1:1" x14ac:dyDescent="0.2">
      <c r="A151" s="31"/>
    </row>
    <row r="152" spans="1:1" x14ac:dyDescent="0.2">
      <c r="A152" s="31"/>
    </row>
    <row r="153" spans="1:1" x14ac:dyDescent="0.2">
      <c r="A153" s="31"/>
    </row>
    <row r="154" spans="1:1" x14ac:dyDescent="0.2">
      <c r="A154" s="31"/>
    </row>
    <row r="155" spans="1:1" x14ac:dyDescent="0.2">
      <c r="A155" s="31"/>
    </row>
    <row r="156" spans="1:1" x14ac:dyDescent="0.2">
      <c r="A156" s="31"/>
    </row>
    <row r="157" spans="1:1" x14ac:dyDescent="0.2">
      <c r="A157" s="31"/>
    </row>
    <row r="158" spans="1:1" x14ac:dyDescent="0.2">
      <c r="A158" s="31"/>
    </row>
    <row r="159" spans="1:1" x14ac:dyDescent="0.2">
      <c r="A159" s="31"/>
    </row>
    <row r="160" spans="1:1" x14ac:dyDescent="0.2">
      <c r="A160" s="31"/>
    </row>
    <row r="161" spans="1:1" x14ac:dyDescent="0.2">
      <c r="A161" s="31"/>
    </row>
    <row r="162" spans="1:1" x14ac:dyDescent="0.2">
      <c r="A162" s="31"/>
    </row>
    <row r="163" spans="1:1" x14ac:dyDescent="0.2">
      <c r="A163" s="31"/>
    </row>
    <row r="164" spans="1:1" x14ac:dyDescent="0.2">
      <c r="A164" s="31"/>
    </row>
    <row r="165" spans="1:1" x14ac:dyDescent="0.2">
      <c r="A165" s="31"/>
    </row>
    <row r="166" spans="1:1" x14ac:dyDescent="0.2">
      <c r="A166" s="31"/>
    </row>
    <row r="167" spans="1:1" x14ac:dyDescent="0.2">
      <c r="A167" s="31"/>
    </row>
    <row r="168" spans="1:1" x14ac:dyDescent="0.2">
      <c r="A168" s="31"/>
    </row>
    <row r="169" spans="1:1" x14ac:dyDescent="0.2">
      <c r="A169" s="31"/>
    </row>
    <row r="170" spans="1:1" x14ac:dyDescent="0.2">
      <c r="A170" s="31"/>
    </row>
    <row r="171" spans="1:1" x14ac:dyDescent="0.2">
      <c r="A171" s="31"/>
    </row>
    <row r="172" spans="1:1" x14ac:dyDescent="0.2">
      <c r="A172" s="31"/>
    </row>
    <row r="173" spans="1:1" x14ac:dyDescent="0.2">
      <c r="A173" s="31"/>
    </row>
    <row r="174" spans="1:1" x14ac:dyDescent="0.2">
      <c r="A174" s="31"/>
    </row>
    <row r="175" spans="1:1" x14ac:dyDescent="0.2">
      <c r="A175" s="31"/>
    </row>
    <row r="176" spans="1:1" x14ac:dyDescent="0.2">
      <c r="A176" s="31"/>
    </row>
    <row r="177" spans="1:1" x14ac:dyDescent="0.2">
      <c r="A177" s="31"/>
    </row>
    <row r="178" spans="1:1" x14ac:dyDescent="0.2">
      <c r="A178" s="31"/>
    </row>
    <row r="179" spans="1:1" x14ac:dyDescent="0.2">
      <c r="A179" s="31"/>
    </row>
    <row r="180" spans="1:1" x14ac:dyDescent="0.2">
      <c r="A180" s="31"/>
    </row>
    <row r="181" spans="1:1" x14ac:dyDescent="0.2">
      <c r="A181" s="31"/>
    </row>
    <row r="182" spans="1:1" x14ac:dyDescent="0.2">
      <c r="A182" s="31"/>
    </row>
    <row r="183" spans="1:1" x14ac:dyDescent="0.2">
      <c r="A183" s="31"/>
    </row>
    <row r="184" spans="1:1" x14ac:dyDescent="0.2">
      <c r="A184" s="31"/>
    </row>
    <row r="185" spans="1:1" x14ac:dyDescent="0.2">
      <c r="A185" s="31"/>
    </row>
    <row r="186" spans="1:1" x14ac:dyDescent="0.2">
      <c r="A186" s="31"/>
    </row>
    <row r="187" spans="1:1" x14ac:dyDescent="0.2">
      <c r="A187" s="31"/>
    </row>
    <row r="188" spans="1:1" x14ac:dyDescent="0.2">
      <c r="A188" s="31"/>
    </row>
    <row r="189" spans="1:1" x14ac:dyDescent="0.2">
      <c r="A189" s="31"/>
    </row>
    <row r="190" spans="1:1" x14ac:dyDescent="0.2">
      <c r="A190" s="31"/>
    </row>
    <row r="191" spans="1:1" x14ac:dyDescent="0.2">
      <c r="A191" s="31"/>
    </row>
    <row r="192" spans="1:1" x14ac:dyDescent="0.2">
      <c r="A192" s="31"/>
    </row>
    <row r="193" spans="1:1" x14ac:dyDescent="0.2">
      <c r="A193" s="31"/>
    </row>
    <row r="194" spans="1:1" x14ac:dyDescent="0.2">
      <c r="A194" s="31"/>
    </row>
    <row r="195" spans="1:1" x14ac:dyDescent="0.2">
      <c r="A195" s="31"/>
    </row>
    <row r="196" spans="1:1" x14ac:dyDescent="0.2">
      <c r="A196" s="31"/>
    </row>
    <row r="197" spans="1:1" x14ac:dyDescent="0.2">
      <c r="A197" s="31"/>
    </row>
    <row r="198" spans="1:1" x14ac:dyDescent="0.2">
      <c r="A198" s="31"/>
    </row>
    <row r="199" spans="1:1" x14ac:dyDescent="0.2">
      <c r="A199" s="31"/>
    </row>
    <row r="200" spans="1:1" x14ac:dyDescent="0.2">
      <c r="A200" s="31"/>
    </row>
    <row r="201" spans="1:1" x14ac:dyDescent="0.2">
      <c r="A201" s="31"/>
    </row>
    <row r="202" spans="1:1" x14ac:dyDescent="0.2">
      <c r="A202" s="31"/>
    </row>
    <row r="203" spans="1:1" x14ac:dyDescent="0.2">
      <c r="A203" s="31"/>
    </row>
    <row r="204" spans="1:1" x14ac:dyDescent="0.2">
      <c r="A204" s="31"/>
    </row>
    <row r="205" spans="1:1" x14ac:dyDescent="0.2">
      <c r="A205" s="31"/>
    </row>
    <row r="206" spans="1:1" x14ac:dyDescent="0.2">
      <c r="A206" s="31"/>
    </row>
    <row r="207" spans="1:1" x14ac:dyDescent="0.2">
      <c r="A207" s="31"/>
    </row>
    <row r="208" spans="1:1" x14ac:dyDescent="0.2">
      <c r="A208" s="31"/>
    </row>
    <row r="209" spans="1:1" x14ac:dyDescent="0.2">
      <c r="A209" s="31"/>
    </row>
    <row r="210" spans="1:1" x14ac:dyDescent="0.2">
      <c r="A210" s="31"/>
    </row>
    <row r="211" spans="1:1" x14ac:dyDescent="0.2">
      <c r="A211" s="31"/>
    </row>
    <row r="212" spans="1:1" x14ac:dyDescent="0.2">
      <c r="A212" s="31"/>
    </row>
    <row r="213" spans="1:1" x14ac:dyDescent="0.2">
      <c r="A213" s="31"/>
    </row>
    <row r="214" spans="1:1" x14ac:dyDescent="0.2">
      <c r="A214" s="31"/>
    </row>
    <row r="215" spans="1:1" x14ac:dyDescent="0.2">
      <c r="A215" s="31"/>
    </row>
    <row r="216" spans="1:1" x14ac:dyDescent="0.2">
      <c r="A216" s="31"/>
    </row>
    <row r="217" spans="1:1" x14ac:dyDescent="0.2">
      <c r="A217" s="31"/>
    </row>
    <row r="218" spans="1:1" x14ac:dyDescent="0.2">
      <c r="A218" s="31"/>
    </row>
    <row r="219" spans="1:1" x14ac:dyDescent="0.2">
      <c r="A219" s="31"/>
    </row>
    <row r="220" spans="1:1" x14ac:dyDescent="0.2">
      <c r="A220" s="31"/>
    </row>
    <row r="221" spans="1:1" x14ac:dyDescent="0.2">
      <c r="A221" s="31"/>
    </row>
    <row r="222" spans="1:1" x14ac:dyDescent="0.2">
      <c r="A222" s="31"/>
    </row>
    <row r="223" spans="1:1" x14ac:dyDescent="0.2">
      <c r="A223" s="31"/>
    </row>
    <row r="224" spans="1:1" x14ac:dyDescent="0.2">
      <c r="A224" s="31"/>
    </row>
    <row r="225" spans="1:1" x14ac:dyDescent="0.2">
      <c r="A225" s="31"/>
    </row>
    <row r="226" spans="1:1" x14ac:dyDescent="0.2">
      <c r="A226" s="31"/>
    </row>
    <row r="227" spans="1:1" x14ac:dyDescent="0.2">
      <c r="A227" s="31"/>
    </row>
    <row r="228" spans="1:1" x14ac:dyDescent="0.2">
      <c r="A228" s="31"/>
    </row>
    <row r="229" spans="1:1" x14ac:dyDescent="0.2">
      <c r="A229" s="31"/>
    </row>
    <row r="230" spans="1:1" x14ac:dyDescent="0.2">
      <c r="A230" s="31"/>
    </row>
    <row r="231" spans="1:1" x14ac:dyDescent="0.2">
      <c r="A231" s="31"/>
    </row>
    <row r="232" spans="1:1" x14ac:dyDescent="0.2">
      <c r="A232" s="31"/>
    </row>
    <row r="233" spans="1:1" x14ac:dyDescent="0.2">
      <c r="A233" s="31"/>
    </row>
    <row r="234" spans="1:1" x14ac:dyDescent="0.2">
      <c r="A234" s="31"/>
    </row>
    <row r="235" spans="1:1" x14ac:dyDescent="0.2">
      <c r="A235" s="31"/>
    </row>
    <row r="236" spans="1:1" x14ac:dyDescent="0.2">
      <c r="A236" s="31"/>
    </row>
    <row r="237" spans="1:1" x14ac:dyDescent="0.2">
      <c r="A237" s="31"/>
    </row>
    <row r="238" spans="1:1" x14ac:dyDescent="0.2">
      <c r="A238" s="31"/>
    </row>
    <row r="239" spans="1:1" x14ac:dyDescent="0.2">
      <c r="A239" s="31"/>
    </row>
    <row r="240" spans="1:1" x14ac:dyDescent="0.2">
      <c r="A240" s="31"/>
    </row>
    <row r="241" spans="1:1" x14ac:dyDescent="0.2">
      <c r="A241" s="31"/>
    </row>
    <row r="242" spans="1:1" x14ac:dyDescent="0.2">
      <c r="A242" s="31"/>
    </row>
    <row r="243" spans="1:1" x14ac:dyDescent="0.2">
      <c r="A243" s="31"/>
    </row>
    <row r="244" spans="1:1" x14ac:dyDescent="0.2">
      <c r="A244" s="31"/>
    </row>
    <row r="245" spans="1:1" x14ac:dyDescent="0.2">
      <c r="A245" s="31"/>
    </row>
    <row r="246" spans="1:1" x14ac:dyDescent="0.2">
      <c r="A246" s="31"/>
    </row>
    <row r="247" spans="1:1" x14ac:dyDescent="0.2">
      <c r="A247" s="31"/>
    </row>
    <row r="248" spans="1:1" x14ac:dyDescent="0.2">
      <c r="A248" s="31"/>
    </row>
    <row r="249" spans="1:1" x14ac:dyDescent="0.2">
      <c r="A249" s="31"/>
    </row>
    <row r="250" spans="1:1" x14ac:dyDescent="0.2">
      <c r="A250" s="31"/>
    </row>
    <row r="251" spans="1:1" x14ac:dyDescent="0.2">
      <c r="A251" s="31"/>
    </row>
    <row r="252" spans="1:1" x14ac:dyDescent="0.2">
      <c r="A252" s="31"/>
    </row>
    <row r="253" spans="1:1" x14ac:dyDescent="0.2">
      <c r="A253" s="31"/>
    </row>
    <row r="254" spans="1:1" x14ac:dyDescent="0.2">
      <c r="A254" s="31"/>
    </row>
    <row r="255" spans="1:1" x14ac:dyDescent="0.2">
      <c r="A255" s="31"/>
    </row>
    <row r="256" spans="1:1" x14ac:dyDescent="0.2">
      <c r="A256" s="31"/>
    </row>
    <row r="257" spans="1:1" x14ac:dyDescent="0.2">
      <c r="A257" s="31"/>
    </row>
    <row r="258" spans="1:1" x14ac:dyDescent="0.2">
      <c r="A258" s="31"/>
    </row>
    <row r="259" spans="1:1" x14ac:dyDescent="0.2">
      <c r="A259" s="31"/>
    </row>
    <row r="260" spans="1:1" x14ac:dyDescent="0.2">
      <c r="A260" s="31"/>
    </row>
    <row r="261" spans="1:1" x14ac:dyDescent="0.2">
      <c r="A261" s="31"/>
    </row>
    <row r="262" spans="1:1" x14ac:dyDescent="0.2">
      <c r="A262" s="31"/>
    </row>
    <row r="263" spans="1:1" x14ac:dyDescent="0.2">
      <c r="A263" s="31"/>
    </row>
    <row r="264" spans="1:1" x14ac:dyDescent="0.2">
      <c r="A264" s="31"/>
    </row>
    <row r="265" spans="1:1" x14ac:dyDescent="0.2">
      <c r="A265" s="31"/>
    </row>
    <row r="266" spans="1:1" x14ac:dyDescent="0.2">
      <c r="A266" s="31"/>
    </row>
    <row r="267" spans="1:1" x14ac:dyDescent="0.2">
      <c r="A267" s="31"/>
    </row>
    <row r="268" spans="1:1" x14ac:dyDescent="0.2">
      <c r="A268" s="31"/>
    </row>
    <row r="269" spans="1:1" x14ac:dyDescent="0.2">
      <c r="A269" s="31"/>
    </row>
    <row r="270" spans="1:1" x14ac:dyDescent="0.2">
      <c r="A270" s="31"/>
    </row>
    <row r="271" spans="1:1" x14ac:dyDescent="0.2">
      <c r="A271" s="31"/>
    </row>
    <row r="272" spans="1:1" x14ac:dyDescent="0.2">
      <c r="A272" s="31"/>
    </row>
    <row r="273" spans="1:1" x14ac:dyDescent="0.2">
      <c r="A273" s="31"/>
    </row>
    <row r="274" spans="1:1" x14ac:dyDescent="0.2">
      <c r="A274" s="31"/>
    </row>
    <row r="275" spans="1:1" x14ac:dyDescent="0.2">
      <c r="A275" s="31"/>
    </row>
    <row r="276" spans="1:1" x14ac:dyDescent="0.2">
      <c r="A276" s="31"/>
    </row>
    <row r="277" spans="1:1" x14ac:dyDescent="0.2">
      <c r="A277" s="31"/>
    </row>
    <row r="278" spans="1:1" x14ac:dyDescent="0.2">
      <c r="A278" s="31"/>
    </row>
    <row r="279" spans="1:1" x14ac:dyDescent="0.2">
      <c r="A279" s="31"/>
    </row>
    <row r="280" spans="1:1" x14ac:dyDescent="0.2">
      <c r="A280" s="31"/>
    </row>
    <row r="281" spans="1:1" x14ac:dyDescent="0.2">
      <c r="A281" s="31"/>
    </row>
    <row r="282" spans="1:1" x14ac:dyDescent="0.2">
      <c r="A282" s="31"/>
    </row>
    <row r="283" spans="1:1" x14ac:dyDescent="0.2">
      <c r="A283" s="31"/>
    </row>
    <row r="284" spans="1:1" x14ac:dyDescent="0.2">
      <c r="A284" s="31"/>
    </row>
    <row r="285" spans="1:1" x14ac:dyDescent="0.2">
      <c r="A285" s="31"/>
    </row>
    <row r="286" spans="1:1" x14ac:dyDescent="0.2">
      <c r="A286" s="31"/>
    </row>
    <row r="287" spans="1:1" x14ac:dyDescent="0.2">
      <c r="A287" s="31"/>
    </row>
    <row r="288" spans="1:1" x14ac:dyDescent="0.2">
      <c r="A288" s="31"/>
    </row>
    <row r="289" spans="1:1" x14ac:dyDescent="0.2">
      <c r="A289" s="31"/>
    </row>
    <row r="290" spans="1:1" x14ac:dyDescent="0.2">
      <c r="A290" s="31"/>
    </row>
    <row r="291" spans="1:1" x14ac:dyDescent="0.2">
      <c r="A291" s="31"/>
    </row>
    <row r="292" spans="1:1" x14ac:dyDescent="0.2">
      <c r="A292" s="31"/>
    </row>
    <row r="293" spans="1:1" x14ac:dyDescent="0.2">
      <c r="A293" s="31"/>
    </row>
    <row r="294" spans="1:1" x14ac:dyDescent="0.2">
      <c r="A294" s="31"/>
    </row>
    <row r="295" spans="1:1" x14ac:dyDescent="0.2">
      <c r="A295" s="31"/>
    </row>
    <row r="296" spans="1:1" x14ac:dyDescent="0.2">
      <c r="A296" s="31"/>
    </row>
    <row r="297" spans="1:1" x14ac:dyDescent="0.2">
      <c r="A297" s="31"/>
    </row>
    <row r="298" spans="1:1" x14ac:dyDescent="0.2">
      <c r="A298" s="31"/>
    </row>
    <row r="299" spans="1:1" x14ac:dyDescent="0.2">
      <c r="A299" s="31"/>
    </row>
    <row r="300" spans="1:1" x14ac:dyDescent="0.2">
      <c r="A300" s="31"/>
    </row>
    <row r="301" spans="1:1" x14ac:dyDescent="0.2">
      <c r="A301" s="31"/>
    </row>
    <row r="302" spans="1:1" x14ac:dyDescent="0.2">
      <c r="A302" s="31"/>
    </row>
    <row r="303" spans="1:1" x14ac:dyDescent="0.2">
      <c r="A303" s="31"/>
    </row>
    <row r="304" spans="1:1" x14ac:dyDescent="0.2">
      <c r="A304" s="31"/>
    </row>
    <row r="305" spans="1:1" x14ac:dyDescent="0.2">
      <c r="A305" s="31"/>
    </row>
    <row r="306" spans="1:1" x14ac:dyDescent="0.2">
      <c r="A306" s="31"/>
    </row>
    <row r="307" spans="1:1" x14ac:dyDescent="0.2">
      <c r="A307" s="31"/>
    </row>
    <row r="308" spans="1:1" x14ac:dyDescent="0.2">
      <c r="A308" s="31"/>
    </row>
    <row r="309" spans="1:1" x14ac:dyDescent="0.2">
      <c r="A309" s="31"/>
    </row>
    <row r="310" spans="1:1" x14ac:dyDescent="0.2">
      <c r="A310" s="31"/>
    </row>
    <row r="311" spans="1:1" x14ac:dyDescent="0.2">
      <c r="A311" s="31"/>
    </row>
    <row r="312" spans="1:1" x14ac:dyDescent="0.2">
      <c r="A312" s="31"/>
    </row>
    <row r="313" spans="1:1" x14ac:dyDescent="0.2">
      <c r="A313" s="31"/>
    </row>
    <row r="314" spans="1:1" x14ac:dyDescent="0.2">
      <c r="A314" s="31"/>
    </row>
    <row r="315" spans="1:1" x14ac:dyDescent="0.2">
      <c r="A315" s="31"/>
    </row>
    <row r="316" spans="1:1" x14ac:dyDescent="0.2">
      <c r="A316" s="31"/>
    </row>
    <row r="317" spans="1:1" x14ac:dyDescent="0.2">
      <c r="A317" s="31"/>
    </row>
    <row r="318" spans="1:1" x14ac:dyDescent="0.2">
      <c r="A318" s="31"/>
    </row>
    <row r="319" spans="1:1" x14ac:dyDescent="0.2">
      <c r="A319" s="31"/>
    </row>
    <row r="320" spans="1:1" x14ac:dyDescent="0.2">
      <c r="A320" s="31"/>
    </row>
    <row r="321" spans="1:1" x14ac:dyDescent="0.2">
      <c r="A321" s="31"/>
    </row>
    <row r="322" spans="1:1" x14ac:dyDescent="0.2">
      <c r="A322" s="31"/>
    </row>
    <row r="323" spans="1:1" x14ac:dyDescent="0.2">
      <c r="A323" s="31"/>
    </row>
    <row r="324" spans="1:1" x14ac:dyDescent="0.2">
      <c r="A324" s="31"/>
    </row>
    <row r="325" spans="1:1" x14ac:dyDescent="0.2">
      <c r="A325" s="31"/>
    </row>
    <row r="326" spans="1:1" x14ac:dyDescent="0.2">
      <c r="A326" s="31"/>
    </row>
    <row r="327" spans="1:1" x14ac:dyDescent="0.2">
      <c r="A327" s="31"/>
    </row>
    <row r="328" spans="1:1" x14ac:dyDescent="0.2">
      <c r="A328" s="31"/>
    </row>
    <row r="329" spans="1:1" x14ac:dyDescent="0.2">
      <c r="A329" s="31"/>
    </row>
    <row r="330" spans="1:1" x14ac:dyDescent="0.2">
      <c r="A330" s="31"/>
    </row>
    <row r="331" spans="1:1" x14ac:dyDescent="0.2">
      <c r="A331" s="31"/>
    </row>
    <row r="332" spans="1:1" x14ac:dyDescent="0.2">
      <c r="A332" s="31"/>
    </row>
    <row r="333" spans="1:1" x14ac:dyDescent="0.2">
      <c r="A333" s="31"/>
    </row>
    <row r="334" spans="1:1" x14ac:dyDescent="0.2">
      <c r="A334" s="31"/>
    </row>
    <row r="335" spans="1:1" x14ac:dyDescent="0.2">
      <c r="A335" s="31"/>
    </row>
    <row r="336" spans="1:1" x14ac:dyDescent="0.2">
      <c r="A336" s="31"/>
    </row>
    <row r="337" spans="1:1" x14ac:dyDescent="0.2">
      <c r="A337" s="31"/>
    </row>
    <row r="338" spans="1:1" x14ac:dyDescent="0.2">
      <c r="A338" s="31"/>
    </row>
    <row r="339" spans="1:1" x14ac:dyDescent="0.2">
      <c r="A339" s="31"/>
    </row>
    <row r="340" spans="1:1" x14ac:dyDescent="0.2">
      <c r="A340" s="31"/>
    </row>
    <row r="341" spans="1:1" x14ac:dyDescent="0.2">
      <c r="A341" s="31"/>
    </row>
    <row r="342" spans="1:1" x14ac:dyDescent="0.2">
      <c r="A342" s="31"/>
    </row>
    <row r="343" spans="1:1" x14ac:dyDescent="0.2">
      <c r="A343" s="31"/>
    </row>
    <row r="344" spans="1:1" x14ac:dyDescent="0.2">
      <c r="A344" s="31"/>
    </row>
    <row r="345" spans="1:1" x14ac:dyDescent="0.2">
      <c r="A345" s="31"/>
    </row>
    <row r="346" spans="1:1" x14ac:dyDescent="0.2">
      <c r="A346" s="31"/>
    </row>
    <row r="347" spans="1:1" x14ac:dyDescent="0.2">
      <c r="A347" s="31"/>
    </row>
    <row r="348" spans="1:1" x14ac:dyDescent="0.2">
      <c r="A348" s="31"/>
    </row>
    <row r="349" spans="1:1" x14ac:dyDescent="0.2">
      <c r="A349" s="31"/>
    </row>
    <row r="350" spans="1:1" x14ac:dyDescent="0.2">
      <c r="A350" s="31"/>
    </row>
    <row r="351" spans="1:1" x14ac:dyDescent="0.2">
      <c r="A351" s="31"/>
    </row>
    <row r="352" spans="1:1" x14ac:dyDescent="0.2">
      <c r="A352" s="31"/>
    </row>
    <row r="353" spans="1:1" x14ac:dyDescent="0.2">
      <c r="A353" s="31"/>
    </row>
    <row r="354" spans="1:1" x14ac:dyDescent="0.2">
      <c r="A354" s="31"/>
    </row>
    <row r="355" spans="1:1" x14ac:dyDescent="0.2">
      <c r="A355" s="31"/>
    </row>
    <row r="356" spans="1:1" x14ac:dyDescent="0.2">
      <c r="A356" s="31"/>
    </row>
    <row r="357" spans="1:1" x14ac:dyDescent="0.2">
      <c r="A357" s="31"/>
    </row>
    <row r="358" spans="1:1" x14ac:dyDescent="0.2">
      <c r="A358" s="31"/>
    </row>
    <row r="359" spans="1:1" x14ac:dyDescent="0.2">
      <c r="A359" s="31"/>
    </row>
    <row r="360" spans="1:1" x14ac:dyDescent="0.2">
      <c r="A360" s="31"/>
    </row>
    <row r="361" spans="1:1" x14ac:dyDescent="0.2">
      <c r="A361" s="31"/>
    </row>
    <row r="362" spans="1:1" x14ac:dyDescent="0.2">
      <c r="A362" s="31"/>
    </row>
    <row r="363" spans="1:1" x14ac:dyDescent="0.2">
      <c r="A363" s="31"/>
    </row>
    <row r="364" spans="1:1" x14ac:dyDescent="0.2">
      <c r="A364" s="31"/>
    </row>
    <row r="365" spans="1:1" x14ac:dyDescent="0.2">
      <c r="A365" s="31"/>
    </row>
    <row r="366" spans="1:1" x14ac:dyDescent="0.2">
      <c r="A366" s="31"/>
    </row>
    <row r="367" spans="1:1" x14ac:dyDescent="0.2">
      <c r="A367" s="31"/>
    </row>
    <row r="368" spans="1:1" x14ac:dyDescent="0.2">
      <c r="A368" s="31"/>
    </row>
    <row r="369" spans="1:1" x14ac:dyDescent="0.2">
      <c r="A369" s="31"/>
    </row>
    <row r="370" spans="1:1" x14ac:dyDescent="0.2">
      <c r="A370" s="31"/>
    </row>
    <row r="371" spans="1:1" x14ac:dyDescent="0.2">
      <c r="A371" s="31"/>
    </row>
    <row r="372" spans="1:1" x14ac:dyDescent="0.2">
      <c r="A372" s="31"/>
    </row>
    <row r="373" spans="1:1" x14ac:dyDescent="0.2">
      <c r="A373" s="31"/>
    </row>
    <row r="374" spans="1:1" x14ac:dyDescent="0.2">
      <c r="A374" s="31"/>
    </row>
    <row r="375" spans="1:1" x14ac:dyDescent="0.2">
      <c r="A375" s="31"/>
    </row>
    <row r="376" spans="1:1" x14ac:dyDescent="0.2">
      <c r="A376" s="31"/>
    </row>
    <row r="377" spans="1:1" x14ac:dyDescent="0.2">
      <c r="A377" s="31"/>
    </row>
    <row r="378" spans="1:1" x14ac:dyDescent="0.2">
      <c r="A378" s="31"/>
    </row>
    <row r="379" spans="1:1" x14ac:dyDescent="0.2">
      <c r="A379" s="31"/>
    </row>
    <row r="380" spans="1:1" x14ac:dyDescent="0.2">
      <c r="A380" s="31"/>
    </row>
    <row r="381" spans="1:1" x14ac:dyDescent="0.2">
      <c r="A381" s="31"/>
    </row>
    <row r="382" spans="1:1" x14ac:dyDescent="0.2">
      <c r="A382" s="31"/>
    </row>
    <row r="383" spans="1:1" x14ac:dyDescent="0.2">
      <c r="A383" s="31"/>
    </row>
    <row r="384" spans="1:1" x14ac:dyDescent="0.2">
      <c r="A384" s="31"/>
    </row>
    <row r="385" spans="1:1" x14ac:dyDescent="0.2">
      <c r="A385" s="31"/>
    </row>
    <row r="386" spans="1:1" x14ac:dyDescent="0.2">
      <c r="A386" s="31"/>
    </row>
    <row r="387" spans="1:1" x14ac:dyDescent="0.2">
      <c r="A387" s="31"/>
    </row>
    <row r="388" spans="1:1" x14ac:dyDescent="0.2">
      <c r="A388" s="31"/>
    </row>
    <row r="389" spans="1:1" x14ac:dyDescent="0.2">
      <c r="A389" s="31"/>
    </row>
    <row r="390" spans="1:1" x14ac:dyDescent="0.2">
      <c r="A390" s="31"/>
    </row>
    <row r="391" spans="1:1" x14ac:dyDescent="0.2">
      <c r="A391" s="31"/>
    </row>
    <row r="392" spans="1:1" x14ac:dyDescent="0.2">
      <c r="A392" s="31"/>
    </row>
    <row r="393" spans="1:1" x14ac:dyDescent="0.2">
      <c r="A393" s="31"/>
    </row>
    <row r="394" spans="1:1" x14ac:dyDescent="0.2">
      <c r="A394" s="31"/>
    </row>
    <row r="395" spans="1:1" x14ac:dyDescent="0.2">
      <c r="A395" s="31"/>
    </row>
    <row r="396" spans="1:1" x14ac:dyDescent="0.2">
      <c r="A396" s="31"/>
    </row>
    <row r="397" spans="1:1" x14ac:dyDescent="0.2">
      <c r="A397" s="31"/>
    </row>
    <row r="398" spans="1:1" x14ac:dyDescent="0.2">
      <c r="A398" s="31"/>
    </row>
    <row r="399" spans="1:1" x14ac:dyDescent="0.2">
      <c r="A399" s="31"/>
    </row>
    <row r="400" spans="1:1" x14ac:dyDescent="0.2">
      <c r="A400" s="31"/>
    </row>
    <row r="401" spans="1:1" x14ac:dyDescent="0.2">
      <c r="A401" s="31"/>
    </row>
    <row r="402" spans="1:1" x14ac:dyDescent="0.2">
      <c r="A402" s="31"/>
    </row>
    <row r="403" spans="1:1" x14ac:dyDescent="0.2">
      <c r="A403" s="31"/>
    </row>
    <row r="404" spans="1:1" x14ac:dyDescent="0.2">
      <c r="A404" s="31"/>
    </row>
    <row r="405" spans="1:1" x14ac:dyDescent="0.2">
      <c r="A405" s="31"/>
    </row>
    <row r="406" spans="1:1" x14ac:dyDescent="0.2">
      <c r="A406" s="31"/>
    </row>
    <row r="407" spans="1:1" x14ac:dyDescent="0.2">
      <c r="A407" s="31"/>
    </row>
    <row r="408" spans="1:1" x14ac:dyDescent="0.2">
      <c r="A408" s="31"/>
    </row>
    <row r="409" spans="1:1" x14ac:dyDescent="0.2">
      <c r="A409" s="31"/>
    </row>
    <row r="410" spans="1:1" x14ac:dyDescent="0.2">
      <c r="A410" s="31"/>
    </row>
    <row r="411" spans="1:1" x14ac:dyDescent="0.2">
      <c r="A411" s="31"/>
    </row>
    <row r="412" spans="1:1" x14ac:dyDescent="0.2">
      <c r="A412" s="31"/>
    </row>
    <row r="413" spans="1:1" x14ac:dyDescent="0.2">
      <c r="A413" s="31"/>
    </row>
    <row r="414" spans="1:1" x14ac:dyDescent="0.2">
      <c r="A414" s="31"/>
    </row>
    <row r="415" spans="1:1" x14ac:dyDescent="0.2">
      <c r="A415" s="31"/>
    </row>
    <row r="416" spans="1:1" x14ac:dyDescent="0.2">
      <c r="A416" s="31"/>
    </row>
    <row r="417" spans="1:1" x14ac:dyDescent="0.2">
      <c r="A417" s="31"/>
    </row>
    <row r="418" spans="1:1" x14ac:dyDescent="0.2">
      <c r="A418" s="31"/>
    </row>
    <row r="419" spans="1:1" x14ac:dyDescent="0.2">
      <c r="A419" s="31"/>
    </row>
    <row r="420" spans="1:1" x14ac:dyDescent="0.2">
      <c r="A420" s="31"/>
    </row>
    <row r="421" spans="1:1" x14ac:dyDescent="0.2">
      <c r="A421" s="31"/>
    </row>
    <row r="422" spans="1:1" x14ac:dyDescent="0.2">
      <c r="A422" s="31"/>
    </row>
    <row r="423" spans="1:1" x14ac:dyDescent="0.2">
      <c r="A423" s="31"/>
    </row>
    <row r="424" spans="1:1" x14ac:dyDescent="0.2">
      <c r="A424" s="31"/>
    </row>
    <row r="425" spans="1:1" x14ac:dyDescent="0.2">
      <c r="A425" s="31"/>
    </row>
    <row r="426" spans="1:1" x14ac:dyDescent="0.2">
      <c r="A426" s="31"/>
    </row>
    <row r="427" spans="1:1" x14ac:dyDescent="0.2">
      <c r="A427" s="31"/>
    </row>
    <row r="428" spans="1:1" x14ac:dyDescent="0.2">
      <c r="A428" s="31"/>
    </row>
    <row r="429" spans="1:1" x14ac:dyDescent="0.2">
      <c r="A429" s="31"/>
    </row>
    <row r="430" spans="1:1" x14ac:dyDescent="0.2">
      <c r="A430" s="31"/>
    </row>
    <row r="431" spans="1:1" x14ac:dyDescent="0.2">
      <c r="A431" s="31"/>
    </row>
    <row r="432" spans="1:1" x14ac:dyDescent="0.2">
      <c r="A432" s="31"/>
    </row>
    <row r="433" spans="1:1" x14ac:dyDescent="0.2">
      <c r="A433" s="31"/>
    </row>
    <row r="434" spans="1:1" x14ac:dyDescent="0.2">
      <c r="A434" s="31"/>
    </row>
    <row r="435" spans="1:1" x14ac:dyDescent="0.2">
      <c r="A435" s="31"/>
    </row>
    <row r="436" spans="1:1" x14ac:dyDescent="0.2">
      <c r="A436" s="31"/>
    </row>
    <row r="437" spans="1:1" x14ac:dyDescent="0.2">
      <c r="A437" s="31"/>
    </row>
    <row r="438" spans="1:1" x14ac:dyDescent="0.2">
      <c r="A438" s="31"/>
    </row>
    <row r="439" spans="1:1" x14ac:dyDescent="0.2">
      <c r="A439" s="31"/>
    </row>
    <row r="440" spans="1:1" x14ac:dyDescent="0.2">
      <c r="A440" s="31"/>
    </row>
    <row r="441" spans="1:1" x14ac:dyDescent="0.2">
      <c r="A441" s="31"/>
    </row>
    <row r="442" spans="1:1" x14ac:dyDescent="0.2">
      <c r="A442" s="31"/>
    </row>
    <row r="443" spans="1:1" x14ac:dyDescent="0.2">
      <c r="A443" s="31"/>
    </row>
    <row r="444" spans="1:1" x14ac:dyDescent="0.2">
      <c r="A444" s="31"/>
    </row>
    <row r="445" spans="1:1" x14ac:dyDescent="0.2">
      <c r="A445" s="31"/>
    </row>
    <row r="446" spans="1:1" x14ac:dyDescent="0.2">
      <c r="A446" s="31"/>
    </row>
    <row r="447" spans="1:1" x14ac:dyDescent="0.2">
      <c r="A447" s="31"/>
    </row>
    <row r="448" spans="1:1" x14ac:dyDescent="0.2">
      <c r="A448" s="31"/>
    </row>
    <row r="449" spans="1:1" x14ac:dyDescent="0.2">
      <c r="A449" s="31"/>
    </row>
    <row r="450" spans="1:1" x14ac:dyDescent="0.2">
      <c r="A450" s="31"/>
    </row>
    <row r="451" spans="1:1" x14ac:dyDescent="0.2">
      <c r="A451" s="31"/>
    </row>
    <row r="452" spans="1:1" x14ac:dyDescent="0.2">
      <c r="A452" s="31"/>
    </row>
    <row r="453" spans="1:1" x14ac:dyDescent="0.2">
      <c r="A453" s="31"/>
    </row>
    <row r="454" spans="1:1" x14ac:dyDescent="0.2">
      <c r="A454" s="31"/>
    </row>
    <row r="455" spans="1:1" x14ac:dyDescent="0.2">
      <c r="A455" s="31"/>
    </row>
    <row r="456" spans="1:1" x14ac:dyDescent="0.2">
      <c r="A456" s="31"/>
    </row>
    <row r="457" spans="1:1" x14ac:dyDescent="0.2">
      <c r="A457" s="31"/>
    </row>
    <row r="458" spans="1:1" x14ac:dyDescent="0.2">
      <c r="A458" s="31"/>
    </row>
    <row r="459" spans="1:1" x14ac:dyDescent="0.2">
      <c r="A459" s="31"/>
    </row>
    <row r="460" spans="1:1" x14ac:dyDescent="0.2">
      <c r="A460" s="31"/>
    </row>
    <row r="461" spans="1:1" x14ac:dyDescent="0.2">
      <c r="A461" s="31"/>
    </row>
    <row r="462" spans="1:1" x14ac:dyDescent="0.2">
      <c r="A462" s="31"/>
    </row>
    <row r="463" spans="1:1" x14ac:dyDescent="0.2">
      <c r="A463" s="31"/>
    </row>
    <row r="464" spans="1:1" x14ac:dyDescent="0.2">
      <c r="A464" s="31"/>
    </row>
    <row r="465" spans="1:1" x14ac:dyDescent="0.2">
      <c r="A465" s="31"/>
    </row>
    <row r="466" spans="1:1" x14ac:dyDescent="0.2">
      <c r="A466" s="31"/>
    </row>
    <row r="467" spans="1:1" x14ac:dyDescent="0.2">
      <c r="A467" s="31"/>
    </row>
    <row r="468" spans="1:1" x14ac:dyDescent="0.2">
      <c r="A468" s="31"/>
    </row>
    <row r="469" spans="1:1" x14ac:dyDescent="0.2">
      <c r="A469" s="31"/>
    </row>
    <row r="470" spans="1:1" x14ac:dyDescent="0.2">
      <c r="A470" s="31"/>
    </row>
    <row r="471" spans="1:1" x14ac:dyDescent="0.2">
      <c r="A471" s="31"/>
    </row>
    <row r="472" spans="1:1" x14ac:dyDescent="0.2">
      <c r="A472" s="31"/>
    </row>
    <row r="473" spans="1:1" x14ac:dyDescent="0.2">
      <c r="A473" s="31"/>
    </row>
    <row r="474" spans="1:1" x14ac:dyDescent="0.2">
      <c r="A474" s="31"/>
    </row>
    <row r="475" spans="1:1" x14ac:dyDescent="0.2">
      <c r="A475" s="31"/>
    </row>
    <row r="476" spans="1:1" x14ac:dyDescent="0.2">
      <c r="A476" s="31"/>
    </row>
    <row r="477" spans="1:1" x14ac:dyDescent="0.2">
      <c r="A477" s="31"/>
    </row>
    <row r="478" spans="1:1" x14ac:dyDescent="0.2">
      <c r="A478" s="31"/>
    </row>
    <row r="479" spans="1:1" x14ac:dyDescent="0.2">
      <c r="A479" s="31"/>
    </row>
    <row r="480" spans="1:1" x14ac:dyDescent="0.2">
      <c r="A480" s="31"/>
    </row>
    <row r="481" spans="1:1" x14ac:dyDescent="0.2">
      <c r="A481" s="31"/>
    </row>
    <row r="482" spans="1:1" x14ac:dyDescent="0.2">
      <c r="A482" s="31"/>
    </row>
    <row r="483" spans="1:1" x14ac:dyDescent="0.2">
      <c r="A483" s="31"/>
    </row>
    <row r="484" spans="1:1" x14ac:dyDescent="0.2">
      <c r="A484" s="31"/>
    </row>
    <row r="485" spans="1:1" x14ac:dyDescent="0.2">
      <c r="A485" s="31"/>
    </row>
    <row r="486" spans="1:1" x14ac:dyDescent="0.2">
      <c r="A486" s="31"/>
    </row>
    <row r="487" spans="1:1" x14ac:dyDescent="0.2">
      <c r="A487" s="31"/>
    </row>
    <row r="488" spans="1:1" x14ac:dyDescent="0.2">
      <c r="A488" s="31"/>
    </row>
    <row r="489" spans="1:1" x14ac:dyDescent="0.2">
      <c r="A489" s="31"/>
    </row>
    <row r="490" spans="1:1" x14ac:dyDescent="0.2">
      <c r="A490" s="31"/>
    </row>
    <row r="491" spans="1:1" x14ac:dyDescent="0.2">
      <c r="A491" s="31"/>
    </row>
    <row r="492" spans="1:1" x14ac:dyDescent="0.2">
      <c r="A492" s="31"/>
    </row>
    <row r="493" spans="1:1" x14ac:dyDescent="0.2">
      <c r="A493" s="31"/>
    </row>
    <row r="494" spans="1:1" x14ac:dyDescent="0.2">
      <c r="A494" s="31"/>
    </row>
    <row r="495" spans="1:1" x14ac:dyDescent="0.2">
      <c r="A495" s="31"/>
    </row>
    <row r="496" spans="1:1" x14ac:dyDescent="0.2">
      <c r="A496" s="31"/>
    </row>
    <row r="497" spans="1:1" x14ac:dyDescent="0.2">
      <c r="A497" s="31"/>
    </row>
    <row r="498" spans="1:1" x14ac:dyDescent="0.2">
      <c r="A498" s="31"/>
    </row>
    <row r="499" spans="1:1" x14ac:dyDescent="0.2">
      <c r="A499" s="31"/>
    </row>
    <row r="500" spans="1:1" x14ac:dyDescent="0.2">
      <c r="A500" s="31"/>
    </row>
    <row r="501" spans="1:1" x14ac:dyDescent="0.2">
      <c r="A501" s="31"/>
    </row>
    <row r="502" spans="1:1" x14ac:dyDescent="0.2">
      <c r="A502" s="31"/>
    </row>
    <row r="503" spans="1:1" x14ac:dyDescent="0.2">
      <c r="A503" s="31"/>
    </row>
    <row r="504" spans="1:1" x14ac:dyDescent="0.2">
      <c r="A504" s="31"/>
    </row>
    <row r="505" spans="1:1" x14ac:dyDescent="0.2">
      <c r="A505" s="31"/>
    </row>
    <row r="506" spans="1:1" x14ac:dyDescent="0.2">
      <c r="A506" s="31"/>
    </row>
    <row r="507" spans="1:1" x14ac:dyDescent="0.2">
      <c r="A507" s="31"/>
    </row>
    <row r="508" spans="1:1" x14ac:dyDescent="0.2">
      <c r="A508" s="31"/>
    </row>
    <row r="509" spans="1:1" x14ac:dyDescent="0.2">
      <c r="A509" s="31"/>
    </row>
    <row r="510" spans="1:1" x14ac:dyDescent="0.2">
      <c r="A510" s="31"/>
    </row>
    <row r="511" spans="1:1" x14ac:dyDescent="0.2">
      <c r="A511" s="31"/>
    </row>
    <row r="512" spans="1:1" x14ac:dyDescent="0.2">
      <c r="A512" s="31"/>
    </row>
    <row r="513" spans="1:1" x14ac:dyDescent="0.2">
      <c r="A513" s="31"/>
    </row>
    <row r="514" spans="1:1" x14ac:dyDescent="0.2">
      <c r="A514" s="31"/>
    </row>
    <row r="515" spans="1:1" x14ac:dyDescent="0.2">
      <c r="A515" s="31"/>
    </row>
    <row r="516" spans="1:1" x14ac:dyDescent="0.2">
      <c r="A516" s="31"/>
    </row>
    <row r="517" spans="1:1" x14ac:dyDescent="0.2">
      <c r="A517" s="31"/>
    </row>
    <row r="518" spans="1:1" x14ac:dyDescent="0.2">
      <c r="A518" s="31"/>
    </row>
    <row r="519" spans="1:1" x14ac:dyDescent="0.2">
      <c r="A519" s="31"/>
    </row>
    <row r="520" spans="1:1" x14ac:dyDescent="0.2">
      <c r="A520" s="31"/>
    </row>
    <row r="521" spans="1:1" x14ac:dyDescent="0.2">
      <c r="A521" s="31"/>
    </row>
    <row r="522" spans="1:1" x14ac:dyDescent="0.2">
      <c r="A522" s="31"/>
    </row>
    <row r="523" spans="1:1" x14ac:dyDescent="0.2">
      <c r="A523" s="31"/>
    </row>
    <row r="524" spans="1:1" x14ac:dyDescent="0.2">
      <c r="A524" s="31"/>
    </row>
    <row r="525" spans="1:1" x14ac:dyDescent="0.2">
      <c r="A525" s="31"/>
    </row>
    <row r="526" spans="1:1" x14ac:dyDescent="0.2">
      <c r="A526" s="31"/>
    </row>
    <row r="527" spans="1:1" x14ac:dyDescent="0.2">
      <c r="A527" s="31"/>
    </row>
    <row r="528" spans="1:1" x14ac:dyDescent="0.2">
      <c r="A528" s="31"/>
    </row>
    <row r="529" spans="1:1" x14ac:dyDescent="0.2">
      <c r="A529" s="31"/>
    </row>
    <row r="530" spans="1:1" x14ac:dyDescent="0.2">
      <c r="A530" s="31"/>
    </row>
    <row r="531" spans="1:1" x14ac:dyDescent="0.2">
      <c r="A531" s="31"/>
    </row>
    <row r="532" spans="1:1" x14ac:dyDescent="0.2">
      <c r="A532" s="31"/>
    </row>
    <row r="533" spans="1:1" x14ac:dyDescent="0.2">
      <c r="A533" s="31"/>
    </row>
    <row r="534" spans="1:1" x14ac:dyDescent="0.2">
      <c r="A534" s="31"/>
    </row>
    <row r="535" spans="1:1" x14ac:dyDescent="0.2">
      <c r="A535" s="31"/>
    </row>
    <row r="536" spans="1:1" x14ac:dyDescent="0.2">
      <c r="A536" s="31"/>
    </row>
    <row r="537" spans="1:1" x14ac:dyDescent="0.2">
      <c r="A537" s="31"/>
    </row>
    <row r="538" spans="1:1" x14ac:dyDescent="0.2">
      <c r="A538" s="31"/>
    </row>
    <row r="539" spans="1:1" x14ac:dyDescent="0.2">
      <c r="A539" s="31"/>
    </row>
    <row r="540" spans="1:1" x14ac:dyDescent="0.2">
      <c r="A540" s="31"/>
    </row>
    <row r="541" spans="1:1" x14ac:dyDescent="0.2">
      <c r="A541" s="31"/>
    </row>
    <row r="542" spans="1:1" x14ac:dyDescent="0.2">
      <c r="A542" s="31"/>
    </row>
    <row r="543" spans="1:1" x14ac:dyDescent="0.2">
      <c r="A543" s="31"/>
    </row>
    <row r="544" spans="1:1" x14ac:dyDescent="0.2">
      <c r="A544" s="31"/>
    </row>
    <row r="545" spans="1:1" x14ac:dyDescent="0.2">
      <c r="A545" s="31"/>
    </row>
    <row r="546" spans="1:1" x14ac:dyDescent="0.2">
      <c r="A546" s="31"/>
    </row>
    <row r="547" spans="1:1" x14ac:dyDescent="0.2">
      <c r="A547" s="31"/>
    </row>
    <row r="548" spans="1:1" x14ac:dyDescent="0.2">
      <c r="A548" s="31"/>
    </row>
    <row r="549" spans="1:1" x14ac:dyDescent="0.2">
      <c r="A549" s="31"/>
    </row>
    <row r="550" spans="1:1" x14ac:dyDescent="0.2">
      <c r="A550" s="31"/>
    </row>
    <row r="551" spans="1:1" x14ac:dyDescent="0.2">
      <c r="A551" s="31"/>
    </row>
    <row r="552" spans="1:1" x14ac:dyDescent="0.2">
      <c r="A552" s="31"/>
    </row>
    <row r="553" spans="1:1" x14ac:dyDescent="0.2">
      <c r="A553" s="31"/>
    </row>
    <row r="554" spans="1:1" x14ac:dyDescent="0.2">
      <c r="A554" s="31"/>
    </row>
    <row r="555" spans="1:1" x14ac:dyDescent="0.2">
      <c r="A555" s="31"/>
    </row>
    <row r="556" spans="1:1" x14ac:dyDescent="0.2">
      <c r="A556" s="31"/>
    </row>
    <row r="557" spans="1:1" x14ac:dyDescent="0.2">
      <c r="A557" s="31"/>
    </row>
    <row r="558" spans="1:1" x14ac:dyDescent="0.2">
      <c r="A558" s="31"/>
    </row>
    <row r="559" spans="1:1" x14ac:dyDescent="0.2">
      <c r="A559" s="31"/>
    </row>
    <row r="560" spans="1:1" x14ac:dyDescent="0.2">
      <c r="A560" s="31"/>
    </row>
    <row r="561" spans="1:1" x14ac:dyDescent="0.2">
      <c r="A561" s="31"/>
    </row>
    <row r="562" spans="1:1" x14ac:dyDescent="0.2">
      <c r="A562" s="31"/>
    </row>
    <row r="563" spans="1:1" x14ac:dyDescent="0.2">
      <c r="A563" s="31"/>
    </row>
    <row r="564" spans="1:1" x14ac:dyDescent="0.2">
      <c r="A564" s="31"/>
    </row>
    <row r="565" spans="1:1" x14ac:dyDescent="0.2">
      <c r="A565" s="31"/>
    </row>
    <row r="566" spans="1:1" x14ac:dyDescent="0.2">
      <c r="A566" s="31"/>
    </row>
    <row r="567" spans="1:1" x14ac:dyDescent="0.2">
      <c r="A567" s="31"/>
    </row>
    <row r="568" spans="1:1" x14ac:dyDescent="0.2">
      <c r="A568" s="31"/>
    </row>
    <row r="569" spans="1:1" x14ac:dyDescent="0.2">
      <c r="A569" s="31"/>
    </row>
    <row r="570" spans="1:1" x14ac:dyDescent="0.2">
      <c r="A570" s="31"/>
    </row>
    <row r="571" spans="1:1" x14ac:dyDescent="0.2">
      <c r="A571" s="31"/>
    </row>
    <row r="572" spans="1:1" x14ac:dyDescent="0.2">
      <c r="A572" s="31"/>
    </row>
    <row r="573" spans="1:1" x14ac:dyDescent="0.2">
      <c r="A573" s="31"/>
    </row>
    <row r="574" spans="1:1" x14ac:dyDescent="0.2">
      <c r="A574" s="31"/>
    </row>
    <row r="575" spans="1:1" x14ac:dyDescent="0.2">
      <c r="A575" s="31"/>
    </row>
    <row r="576" spans="1:1" x14ac:dyDescent="0.2">
      <c r="A576" s="31"/>
    </row>
    <row r="577" spans="1:1" x14ac:dyDescent="0.2">
      <c r="A577" s="31"/>
    </row>
    <row r="578" spans="1:1" x14ac:dyDescent="0.2">
      <c r="A578" s="31"/>
    </row>
    <row r="579" spans="1:1" x14ac:dyDescent="0.2">
      <c r="A579" s="31"/>
    </row>
    <row r="580" spans="1:1" x14ac:dyDescent="0.2">
      <c r="A580" s="31"/>
    </row>
    <row r="581" spans="1:1" x14ac:dyDescent="0.2">
      <c r="A581" s="31"/>
    </row>
    <row r="582" spans="1:1" x14ac:dyDescent="0.2">
      <c r="A582" s="31"/>
    </row>
    <row r="583" spans="1:1" x14ac:dyDescent="0.2">
      <c r="A583" s="31"/>
    </row>
    <row r="584" spans="1:1" x14ac:dyDescent="0.2">
      <c r="A584" s="31"/>
    </row>
    <row r="585" spans="1:1" x14ac:dyDescent="0.2">
      <c r="A585" s="31"/>
    </row>
    <row r="586" spans="1:1" x14ac:dyDescent="0.2">
      <c r="A586" s="31"/>
    </row>
    <row r="587" spans="1:1" x14ac:dyDescent="0.2">
      <c r="A587" s="31"/>
    </row>
    <row r="588" spans="1:1" x14ac:dyDescent="0.2">
      <c r="A588" s="31"/>
    </row>
    <row r="589" spans="1:1" x14ac:dyDescent="0.2">
      <c r="A589" s="31"/>
    </row>
    <row r="590" spans="1:1" x14ac:dyDescent="0.2">
      <c r="A590" s="31"/>
    </row>
    <row r="591" spans="1:1" x14ac:dyDescent="0.2">
      <c r="A591" s="31"/>
    </row>
    <row r="592" spans="1:1" x14ac:dyDescent="0.2">
      <c r="A592" s="31"/>
    </row>
    <row r="593" spans="1:1" x14ac:dyDescent="0.2">
      <c r="A593" s="31"/>
    </row>
    <row r="594" spans="1:1" x14ac:dyDescent="0.2">
      <c r="A594" s="31"/>
    </row>
    <row r="595" spans="1:1" x14ac:dyDescent="0.2">
      <c r="A595" s="31"/>
    </row>
    <row r="596" spans="1:1" x14ac:dyDescent="0.2">
      <c r="A596" s="31"/>
    </row>
    <row r="597" spans="1:1" x14ac:dyDescent="0.2">
      <c r="A597" s="31"/>
    </row>
    <row r="598" spans="1:1" x14ac:dyDescent="0.2">
      <c r="A598" s="31"/>
    </row>
    <row r="599" spans="1:1" x14ac:dyDescent="0.2">
      <c r="A599" s="31"/>
    </row>
    <row r="600" spans="1:1" x14ac:dyDescent="0.2">
      <c r="A600" s="31"/>
    </row>
    <row r="601" spans="1:1" x14ac:dyDescent="0.2">
      <c r="A601" s="31"/>
    </row>
    <row r="602" spans="1:1" x14ac:dyDescent="0.2">
      <c r="A602" s="31"/>
    </row>
    <row r="603" spans="1:1" x14ac:dyDescent="0.2">
      <c r="A603" s="31"/>
    </row>
    <row r="604" spans="1:1" x14ac:dyDescent="0.2">
      <c r="A604" s="31"/>
    </row>
    <row r="605" spans="1:1" x14ac:dyDescent="0.2">
      <c r="A605" s="31"/>
    </row>
    <row r="606" spans="1:1" x14ac:dyDescent="0.2">
      <c r="A606" s="31"/>
    </row>
    <row r="607" spans="1:1" x14ac:dyDescent="0.2">
      <c r="A607" s="31"/>
    </row>
    <row r="608" spans="1:1" x14ac:dyDescent="0.2">
      <c r="A608" s="31"/>
    </row>
    <row r="609" spans="1:1" x14ac:dyDescent="0.2">
      <c r="A609" s="31"/>
    </row>
    <row r="610" spans="1:1" x14ac:dyDescent="0.2">
      <c r="A610" s="31"/>
    </row>
    <row r="611" spans="1:1" x14ac:dyDescent="0.2">
      <c r="A611" s="31"/>
    </row>
    <row r="612" spans="1:1" x14ac:dyDescent="0.2">
      <c r="A612" s="31"/>
    </row>
    <row r="613" spans="1:1" x14ac:dyDescent="0.2">
      <c r="A613" s="31"/>
    </row>
    <row r="614" spans="1:1" x14ac:dyDescent="0.2">
      <c r="A614" s="31"/>
    </row>
    <row r="615" spans="1:1" x14ac:dyDescent="0.2">
      <c r="A615" s="31"/>
    </row>
    <row r="616" spans="1:1" x14ac:dyDescent="0.2">
      <c r="A616" s="31"/>
    </row>
    <row r="617" spans="1:1" x14ac:dyDescent="0.2">
      <c r="A617" s="31"/>
    </row>
    <row r="618" spans="1:1" x14ac:dyDescent="0.2">
      <c r="A618" s="31"/>
    </row>
    <row r="619" spans="1:1" x14ac:dyDescent="0.2">
      <c r="A619" s="31"/>
    </row>
    <row r="620" spans="1:1" x14ac:dyDescent="0.2">
      <c r="A620" s="31"/>
    </row>
    <row r="621" spans="1:1" x14ac:dyDescent="0.2">
      <c r="A621" s="31"/>
    </row>
    <row r="622" spans="1:1" x14ac:dyDescent="0.2">
      <c r="A622" s="31"/>
    </row>
    <row r="623" spans="1:1" x14ac:dyDescent="0.2">
      <c r="A623" s="31"/>
    </row>
    <row r="624" spans="1:1" x14ac:dyDescent="0.2">
      <c r="A624" s="31"/>
    </row>
    <row r="625" spans="1:1" x14ac:dyDescent="0.2">
      <c r="A625" s="31"/>
    </row>
    <row r="626" spans="1:1" x14ac:dyDescent="0.2">
      <c r="A626" s="31"/>
    </row>
    <row r="627" spans="1:1" x14ac:dyDescent="0.2">
      <c r="A627" s="31"/>
    </row>
    <row r="628" spans="1:1" x14ac:dyDescent="0.2">
      <c r="A628" s="31"/>
    </row>
    <row r="629" spans="1:1" x14ac:dyDescent="0.2">
      <c r="A629" s="31"/>
    </row>
    <row r="630" spans="1:1" x14ac:dyDescent="0.2">
      <c r="A630" s="31"/>
    </row>
    <row r="631" spans="1:1" x14ac:dyDescent="0.2">
      <c r="A631" s="31"/>
    </row>
    <row r="632" spans="1:1" x14ac:dyDescent="0.2">
      <c r="A632" s="31"/>
    </row>
    <row r="633" spans="1:1" x14ac:dyDescent="0.2">
      <c r="A633" s="31"/>
    </row>
    <row r="634" spans="1:1" x14ac:dyDescent="0.2">
      <c r="A634" s="31"/>
    </row>
    <row r="635" spans="1:1" x14ac:dyDescent="0.2">
      <c r="A635" s="31"/>
    </row>
    <row r="636" spans="1:1" x14ac:dyDescent="0.2">
      <c r="A636" s="31"/>
    </row>
    <row r="637" spans="1:1" x14ac:dyDescent="0.2">
      <c r="A637" s="31"/>
    </row>
    <row r="638" spans="1:1" x14ac:dyDescent="0.2">
      <c r="A638" s="31"/>
    </row>
    <row r="639" spans="1:1" x14ac:dyDescent="0.2">
      <c r="A639" s="31"/>
    </row>
    <row r="640" spans="1:1" x14ac:dyDescent="0.2">
      <c r="A640" s="31"/>
    </row>
    <row r="641" spans="1:1" x14ac:dyDescent="0.2">
      <c r="A641" s="31"/>
    </row>
    <row r="642" spans="1:1" x14ac:dyDescent="0.2">
      <c r="A642" s="31"/>
    </row>
    <row r="643" spans="1:1" x14ac:dyDescent="0.2">
      <c r="A643" s="31"/>
    </row>
    <row r="644" spans="1:1" x14ac:dyDescent="0.2">
      <c r="A644" s="31"/>
    </row>
    <row r="645" spans="1:1" x14ac:dyDescent="0.2">
      <c r="A645" s="31"/>
    </row>
    <row r="646" spans="1:1" x14ac:dyDescent="0.2">
      <c r="A646" s="31"/>
    </row>
    <row r="647" spans="1:1" x14ac:dyDescent="0.2">
      <c r="A647" s="31"/>
    </row>
    <row r="648" spans="1:1" x14ac:dyDescent="0.2">
      <c r="A648" s="31"/>
    </row>
    <row r="649" spans="1:1" x14ac:dyDescent="0.2">
      <c r="A649" s="31"/>
    </row>
    <row r="650" spans="1:1" x14ac:dyDescent="0.2">
      <c r="A650" s="31"/>
    </row>
    <row r="651" spans="1:1" x14ac:dyDescent="0.2">
      <c r="A651" s="31"/>
    </row>
    <row r="652" spans="1:1" x14ac:dyDescent="0.2">
      <c r="A652" s="31"/>
    </row>
    <row r="653" spans="1:1" x14ac:dyDescent="0.2">
      <c r="A653" s="31"/>
    </row>
    <row r="654" spans="1:1" x14ac:dyDescent="0.2">
      <c r="A654" s="31"/>
    </row>
    <row r="655" spans="1:1" x14ac:dyDescent="0.2">
      <c r="A655" s="31"/>
    </row>
    <row r="656" spans="1:1" x14ac:dyDescent="0.2">
      <c r="A656" s="31"/>
    </row>
    <row r="657" spans="1:1" x14ac:dyDescent="0.2">
      <c r="A657" s="31"/>
    </row>
    <row r="658" spans="1:1" x14ac:dyDescent="0.2">
      <c r="A658" s="31"/>
    </row>
    <row r="659" spans="1:1" x14ac:dyDescent="0.2">
      <c r="A659" s="31"/>
    </row>
    <row r="660" spans="1:1" x14ac:dyDescent="0.2">
      <c r="A660" s="31"/>
    </row>
    <row r="661" spans="1:1" x14ac:dyDescent="0.2">
      <c r="A661" s="31"/>
    </row>
    <row r="662" spans="1:1" x14ac:dyDescent="0.2">
      <c r="A662" s="31"/>
    </row>
    <row r="663" spans="1:1" x14ac:dyDescent="0.2">
      <c r="A663" s="31"/>
    </row>
    <row r="664" spans="1:1" x14ac:dyDescent="0.2">
      <c r="A664" s="31"/>
    </row>
    <row r="665" spans="1:1" x14ac:dyDescent="0.2">
      <c r="A665" s="31"/>
    </row>
    <row r="666" spans="1:1" x14ac:dyDescent="0.2">
      <c r="A666" s="31"/>
    </row>
    <row r="667" spans="1:1" x14ac:dyDescent="0.2">
      <c r="A667" s="31"/>
    </row>
    <row r="668" spans="1:1" x14ac:dyDescent="0.2">
      <c r="A668" s="31"/>
    </row>
    <row r="669" spans="1:1" x14ac:dyDescent="0.2">
      <c r="A669" s="31"/>
    </row>
    <row r="670" spans="1:1" x14ac:dyDescent="0.2">
      <c r="A670" s="31"/>
    </row>
    <row r="671" spans="1:1" x14ac:dyDescent="0.2">
      <c r="A671" s="31"/>
    </row>
    <row r="672" spans="1:1" x14ac:dyDescent="0.2">
      <c r="A672" s="31"/>
    </row>
    <row r="673" spans="1:1" x14ac:dyDescent="0.2">
      <c r="A673" s="31"/>
    </row>
    <row r="674" spans="1:1" x14ac:dyDescent="0.2">
      <c r="A674" s="31"/>
    </row>
    <row r="675" spans="1:1" x14ac:dyDescent="0.2">
      <c r="A675" s="31"/>
    </row>
    <row r="676" spans="1:1" x14ac:dyDescent="0.2">
      <c r="A676" s="31"/>
    </row>
    <row r="677" spans="1:1" x14ac:dyDescent="0.2">
      <c r="A677" s="31"/>
    </row>
    <row r="678" spans="1:1" x14ac:dyDescent="0.2">
      <c r="A678" s="31"/>
    </row>
    <row r="679" spans="1:1" x14ac:dyDescent="0.2">
      <c r="A679" s="31"/>
    </row>
    <row r="680" spans="1:1" x14ac:dyDescent="0.2">
      <c r="A680" s="31"/>
    </row>
    <row r="681" spans="1:1" x14ac:dyDescent="0.2">
      <c r="A681" s="31"/>
    </row>
    <row r="682" spans="1:1" x14ac:dyDescent="0.2">
      <c r="A682" s="31"/>
    </row>
    <row r="683" spans="1:1" x14ac:dyDescent="0.2">
      <c r="A683" s="31"/>
    </row>
    <row r="684" spans="1:1" x14ac:dyDescent="0.2">
      <c r="A684" s="31"/>
    </row>
    <row r="685" spans="1:1" x14ac:dyDescent="0.2">
      <c r="A685" s="31"/>
    </row>
    <row r="686" spans="1:1" x14ac:dyDescent="0.2">
      <c r="A686" s="31"/>
    </row>
    <row r="687" spans="1:1" x14ac:dyDescent="0.2">
      <c r="A687" s="31"/>
    </row>
    <row r="688" spans="1:1" x14ac:dyDescent="0.2">
      <c r="A688" s="31"/>
    </row>
    <row r="689" spans="1:1" x14ac:dyDescent="0.2">
      <c r="A689" s="31"/>
    </row>
    <row r="690" spans="1:1" x14ac:dyDescent="0.2">
      <c r="A690" s="31"/>
    </row>
    <row r="691" spans="1:1" x14ac:dyDescent="0.2">
      <c r="A691" s="31"/>
    </row>
    <row r="692" spans="1:1" x14ac:dyDescent="0.2">
      <c r="A692" s="31"/>
    </row>
    <row r="693" spans="1:1" x14ac:dyDescent="0.2">
      <c r="A693" s="31"/>
    </row>
    <row r="694" spans="1:1" x14ac:dyDescent="0.2">
      <c r="A694" s="31"/>
    </row>
    <row r="695" spans="1:1" x14ac:dyDescent="0.2">
      <c r="A695" s="31"/>
    </row>
    <row r="696" spans="1:1" x14ac:dyDescent="0.2">
      <c r="A696" s="31"/>
    </row>
    <row r="697" spans="1:1" x14ac:dyDescent="0.2">
      <c r="A697" s="31"/>
    </row>
    <row r="698" spans="1:1" x14ac:dyDescent="0.2">
      <c r="A698" s="31"/>
    </row>
    <row r="699" spans="1:1" x14ac:dyDescent="0.2">
      <c r="A699" s="31"/>
    </row>
    <row r="700" spans="1:1" x14ac:dyDescent="0.2">
      <c r="A700" s="31"/>
    </row>
    <row r="701" spans="1:1" x14ac:dyDescent="0.2">
      <c r="A701" s="31"/>
    </row>
    <row r="702" spans="1:1" x14ac:dyDescent="0.2">
      <c r="A702" s="31"/>
    </row>
    <row r="703" spans="1:1" x14ac:dyDescent="0.2">
      <c r="A703" s="31"/>
    </row>
    <row r="704" spans="1:1" x14ac:dyDescent="0.2">
      <c r="A704" s="31"/>
    </row>
    <row r="705" spans="1:1" x14ac:dyDescent="0.2">
      <c r="A705" s="31"/>
    </row>
    <row r="706" spans="1:1" x14ac:dyDescent="0.2">
      <c r="A706" s="31"/>
    </row>
    <row r="707" spans="1:1" x14ac:dyDescent="0.2">
      <c r="A707" s="31"/>
    </row>
    <row r="708" spans="1:1" x14ac:dyDescent="0.2">
      <c r="A708" s="31"/>
    </row>
    <row r="709" spans="1:1" x14ac:dyDescent="0.2">
      <c r="A709" s="31"/>
    </row>
    <row r="710" spans="1:1" x14ac:dyDescent="0.2">
      <c r="A710" s="31"/>
    </row>
    <row r="711" spans="1:1" x14ac:dyDescent="0.2">
      <c r="A711" s="31"/>
    </row>
    <row r="712" spans="1:1" x14ac:dyDescent="0.2">
      <c r="A712" s="31"/>
    </row>
    <row r="713" spans="1:1" x14ac:dyDescent="0.2">
      <c r="A713" s="31"/>
    </row>
    <row r="714" spans="1:1" x14ac:dyDescent="0.2">
      <c r="A714" s="31"/>
    </row>
    <row r="715" spans="1:1" x14ac:dyDescent="0.2">
      <c r="A715" s="31"/>
    </row>
    <row r="716" spans="1:1" x14ac:dyDescent="0.2">
      <c r="A716" s="31"/>
    </row>
    <row r="717" spans="1:1" x14ac:dyDescent="0.2">
      <c r="A717" s="31"/>
    </row>
    <row r="718" spans="1:1" x14ac:dyDescent="0.2">
      <c r="A718" s="31"/>
    </row>
    <row r="719" spans="1:1" x14ac:dyDescent="0.2">
      <c r="A719" s="31"/>
    </row>
    <row r="720" spans="1:1" x14ac:dyDescent="0.2">
      <c r="A720" s="31"/>
    </row>
    <row r="721" spans="1:1" x14ac:dyDescent="0.2">
      <c r="A721" s="31"/>
    </row>
    <row r="722" spans="1:1" x14ac:dyDescent="0.2">
      <c r="A722" s="31"/>
    </row>
    <row r="723" spans="1:1" x14ac:dyDescent="0.2">
      <c r="A723" s="31"/>
    </row>
    <row r="724" spans="1:1" x14ac:dyDescent="0.2">
      <c r="A724" s="31"/>
    </row>
    <row r="725" spans="1:1" x14ac:dyDescent="0.2">
      <c r="A725" s="31"/>
    </row>
    <row r="726" spans="1:1" x14ac:dyDescent="0.2">
      <c r="A726" s="31"/>
    </row>
    <row r="727" spans="1:1" x14ac:dyDescent="0.2">
      <c r="A727" s="31"/>
    </row>
    <row r="728" spans="1:1" x14ac:dyDescent="0.2">
      <c r="A728" s="31"/>
    </row>
    <row r="729" spans="1:1" x14ac:dyDescent="0.2">
      <c r="A729" s="31"/>
    </row>
    <row r="730" spans="1:1" x14ac:dyDescent="0.2">
      <c r="A730" s="31"/>
    </row>
    <row r="731" spans="1:1" x14ac:dyDescent="0.2">
      <c r="A731" s="31"/>
    </row>
    <row r="732" spans="1:1" x14ac:dyDescent="0.2">
      <c r="A732" s="31"/>
    </row>
    <row r="733" spans="1:1" x14ac:dyDescent="0.2">
      <c r="A733" s="31"/>
    </row>
    <row r="734" spans="1:1" x14ac:dyDescent="0.2">
      <c r="A734" s="31"/>
    </row>
    <row r="735" spans="1:1" x14ac:dyDescent="0.2">
      <c r="A735" s="31"/>
    </row>
    <row r="736" spans="1:1" x14ac:dyDescent="0.2">
      <c r="A736" s="31"/>
    </row>
    <row r="737" spans="1:1" x14ac:dyDescent="0.2">
      <c r="A737" s="31"/>
    </row>
    <row r="738" spans="1:1" x14ac:dyDescent="0.2">
      <c r="A738" s="31"/>
    </row>
    <row r="739" spans="1:1" x14ac:dyDescent="0.2">
      <c r="A739" s="31"/>
    </row>
    <row r="740" spans="1:1" x14ac:dyDescent="0.2">
      <c r="A740" s="31"/>
    </row>
    <row r="741" spans="1:1" x14ac:dyDescent="0.2">
      <c r="A741" s="31"/>
    </row>
    <row r="742" spans="1:1" x14ac:dyDescent="0.2">
      <c r="A742" s="31"/>
    </row>
    <row r="743" spans="1:1" x14ac:dyDescent="0.2">
      <c r="A743" s="31"/>
    </row>
    <row r="744" spans="1:1" x14ac:dyDescent="0.2">
      <c r="A744" s="31"/>
    </row>
    <row r="745" spans="1:1" x14ac:dyDescent="0.2">
      <c r="A745" s="31"/>
    </row>
    <row r="746" spans="1:1" x14ac:dyDescent="0.2">
      <c r="A746" s="31"/>
    </row>
    <row r="747" spans="1:1" x14ac:dyDescent="0.2">
      <c r="A747" s="31"/>
    </row>
    <row r="748" spans="1:1" x14ac:dyDescent="0.2">
      <c r="A748" s="31"/>
    </row>
    <row r="749" spans="1:1" x14ac:dyDescent="0.2">
      <c r="A749" s="31"/>
    </row>
    <row r="750" spans="1:1" x14ac:dyDescent="0.2">
      <c r="A750" s="31"/>
    </row>
    <row r="751" spans="1:1" x14ac:dyDescent="0.2">
      <c r="A751" s="31"/>
    </row>
    <row r="752" spans="1:1" x14ac:dyDescent="0.2">
      <c r="A752" s="31"/>
    </row>
    <row r="753" spans="1:1" x14ac:dyDescent="0.2">
      <c r="A753" s="31"/>
    </row>
    <row r="754" spans="1:1" x14ac:dyDescent="0.2">
      <c r="A754" s="31"/>
    </row>
    <row r="755" spans="1:1" x14ac:dyDescent="0.2">
      <c r="A755" s="31"/>
    </row>
    <row r="756" spans="1:1" x14ac:dyDescent="0.2">
      <c r="A756" s="31"/>
    </row>
    <row r="757" spans="1:1" x14ac:dyDescent="0.2">
      <c r="A757" s="31"/>
    </row>
    <row r="758" spans="1:1" x14ac:dyDescent="0.2">
      <c r="A758" s="31"/>
    </row>
    <row r="759" spans="1:1" x14ac:dyDescent="0.2">
      <c r="A759" s="31"/>
    </row>
    <row r="760" spans="1:1" x14ac:dyDescent="0.2">
      <c r="A760" s="31"/>
    </row>
    <row r="761" spans="1:1" x14ac:dyDescent="0.2">
      <c r="A761" s="31"/>
    </row>
    <row r="762" spans="1:1" x14ac:dyDescent="0.2">
      <c r="A762" s="31"/>
    </row>
    <row r="763" spans="1:1" x14ac:dyDescent="0.2">
      <c r="A763" s="31"/>
    </row>
    <row r="764" spans="1:1" x14ac:dyDescent="0.2">
      <c r="A764" s="31"/>
    </row>
    <row r="765" spans="1:1" x14ac:dyDescent="0.2">
      <c r="A765" s="31"/>
    </row>
    <row r="766" spans="1:1" x14ac:dyDescent="0.2">
      <c r="A766" s="31"/>
    </row>
    <row r="767" spans="1:1" x14ac:dyDescent="0.2">
      <c r="A767" s="31"/>
    </row>
    <row r="768" spans="1:1" x14ac:dyDescent="0.2">
      <c r="A768" s="31"/>
    </row>
    <row r="769" spans="1:1" x14ac:dyDescent="0.2">
      <c r="A769" s="31"/>
    </row>
    <row r="770" spans="1:1" x14ac:dyDescent="0.2">
      <c r="A770" s="31"/>
    </row>
    <row r="771" spans="1:1" x14ac:dyDescent="0.2">
      <c r="A771" s="31"/>
    </row>
    <row r="772" spans="1:1" x14ac:dyDescent="0.2">
      <c r="A772" s="31"/>
    </row>
    <row r="773" spans="1:1" x14ac:dyDescent="0.2">
      <c r="A773" s="31"/>
    </row>
    <row r="774" spans="1:1" x14ac:dyDescent="0.2">
      <c r="A774" s="31"/>
    </row>
    <row r="775" spans="1:1" x14ac:dyDescent="0.2">
      <c r="A775" s="31"/>
    </row>
    <row r="776" spans="1:1" x14ac:dyDescent="0.2">
      <c r="A776" s="31"/>
    </row>
    <row r="777" spans="1:1" x14ac:dyDescent="0.2">
      <c r="A777" s="31"/>
    </row>
    <row r="778" spans="1:1" x14ac:dyDescent="0.2">
      <c r="A778" s="31"/>
    </row>
    <row r="779" spans="1:1" x14ac:dyDescent="0.2">
      <c r="A779" s="31"/>
    </row>
    <row r="780" spans="1:1" x14ac:dyDescent="0.2">
      <c r="A780" s="31"/>
    </row>
    <row r="781" spans="1:1" x14ac:dyDescent="0.2">
      <c r="A781" s="31"/>
    </row>
    <row r="782" spans="1:1" x14ac:dyDescent="0.2">
      <c r="A782" s="31"/>
    </row>
    <row r="783" spans="1:1" x14ac:dyDescent="0.2">
      <c r="A783" s="31"/>
    </row>
    <row r="784" spans="1:1" x14ac:dyDescent="0.2">
      <c r="A784" s="31"/>
    </row>
    <row r="785" spans="1:1" x14ac:dyDescent="0.2">
      <c r="A785" s="31"/>
    </row>
    <row r="786" spans="1:1" x14ac:dyDescent="0.2">
      <c r="A786" s="31"/>
    </row>
    <row r="787" spans="1:1" x14ac:dyDescent="0.2">
      <c r="A787" s="31"/>
    </row>
    <row r="788" spans="1:1" x14ac:dyDescent="0.2">
      <c r="A788" s="31"/>
    </row>
    <row r="789" spans="1:1" x14ac:dyDescent="0.2">
      <c r="A789" s="31"/>
    </row>
    <row r="790" spans="1:1" x14ac:dyDescent="0.2">
      <c r="A790" s="31"/>
    </row>
    <row r="791" spans="1:1" x14ac:dyDescent="0.2">
      <c r="A791" s="31"/>
    </row>
    <row r="792" spans="1:1" x14ac:dyDescent="0.2">
      <c r="A792" s="31"/>
    </row>
    <row r="793" spans="1:1" x14ac:dyDescent="0.2">
      <c r="A793" s="31"/>
    </row>
    <row r="794" spans="1:1" x14ac:dyDescent="0.2">
      <c r="A794" s="31"/>
    </row>
    <row r="795" spans="1:1" x14ac:dyDescent="0.2">
      <c r="A795" s="31"/>
    </row>
    <row r="796" spans="1:1" x14ac:dyDescent="0.2">
      <c r="A796" s="31"/>
    </row>
    <row r="797" spans="1:1" x14ac:dyDescent="0.2">
      <c r="A797" s="31"/>
    </row>
    <row r="798" spans="1:1" x14ac:dyDescent="0.2">
      <c r="A798" s="31"/>
    </row>
    <row r="799" spans="1:1" x14ac:dyDescent="0.2">
      <c r="A799" s="31"/>
    </row>
    <row r="800" spans="1:1" x14ac:dyDescent="0.2">
      <c r="A800" s="31"/>
    </row>
    <row r="801" spans="1:1" x14ac:dyDescent="0.2">
      <c r="A801" s="31"/>
    </row>
    <row r="802" spans="1:1" x14ac:dyDescent="0.2">
      <c r="A802" s="31"/>
    </row>
    <row r="803" spans="1:1" x14ac:dyDescent="0.2">
      <c r="A803" s="31"/>
    </row>
    <row r="804" spans="1:1" x14ac:dyDescent="0.2">
      <c r="A804" s="31"/>
    </row>
    <row r="805" spans="1:1" x14ac:dyDescent="0.2">
      <c r="A805" s="31"/>
    </row>
    <row r="806" spans="1:1" x14ac:dyDescent="0.2">
      <c r="A806" s="31"/>
    </row>
    <row r="807" spans="1:1" x14ac:dyDescent="0.2">
      <c r="A807" s="31"/>
    </row>
    <row r="808" spans="1:1" x14ac:dyDescent="0.2">
      <c r="A808" s="31"/>
    </row>
    <row r="809" spans="1:1" x14ac:dyDescent="0.2">
      <c r="A809" s="31"/>
    </row>
    <row r="810" spans="1:1" x14ac:dyDescent="0.2">
      <c r="A810" s="31"/>
    </row>
    <row r="811" spans="1:1" x14ac:dyDescent="0.2">
      <c r="A811" s="31"/>
    </row>
    <row r="812" spans="1:1" x14ac:dyDescent="0.2">
      <c r="A812" s="31"/>
    </row>
    <row r="813" spans="1:1" x14ac:dyDescent="0.2">
      <c r="A813" s="31"/>
    </row>
    <row r="814" spans="1:1" x14ac:dyDescent="0.2">
      <c r="A814" s="31"/>
    </row>
    <row r="815" spans="1:1" x14ac:dyDescent="0.2">
      <c r="A815" s="31"/>
    </row>
    <row r="816" spans="1:1" x14ac:dyDescent="0.2">
      <c r="A816" s="31"/>
    </row>
    <row r="817" spans="1:1" x14ac:dyDescent="0.2">
      <c r="A817" s="31"/>
    </row>
    <row r="818" spans="1:1" x14ac:dyDescent="0.2">
      <c r="A818" s="31"/>
    </row>
    <row r="819" spans="1:1" x14ac:dyDescent="0.2">
      <c r="A819" s="31"/>
    </row>
    <row r="820" spans="1:1" x14ac:dyDescent="0.2">
      <c r="A820" s="31"/>
    </row>
    <row r="821" spans="1:1" x14ac:dyDescent="0.2">
      <c r="A821" s="31"/>
    </row>
    <row r="822" spans="1:1" x14ac:dyDescent="0.2">
      <c r="A822" s="31"/>
    </row>
    <row r="823" spans="1:1" x14ac:dyDescent="0.2">
      <c r="A823" s="31"/>
    </row>
    <row r="824" spans="1:1" x14ac:dyDescent="0.2">
      <c r="A824" s="31"/>
    </row>
    <row r="825" spans="1:1" x14ac:dyDescent="0.2">
      <c r="A825" s="31"/>
    </row>
    <row r="826" spans="1:1" x14ac:dyDescent="0.2">
      <c r="A826" s="31"/>
    </row>
    <row r="827" spans="1:1" x14ac:dyDescent="0.2">
      <c r="A827" s="31"/>
    </row>
    <row r="828" spans="1:1" x14ac:dyDescent="0.2">
      <c r="A828" s="31"/>
    </row>
    <row r="829" spans="1:1" x14ac:dyDescent="0.2">
      <c r="A829" s="31"/>
    </row>
    <row r="830" spans="1:1" x14ac:dyDescent="0.2">
      <c r="A830" s="31"/>
    </row>
    <row r="831" spans="1:1" x14ac:dyDescent="0.2">
      <c r="A831" s="31"/>
    </row>
    <row r="832" spans="1:1" x14ac:dyDescent="0.2">
      <c r="A832" s="31"/>
    </row>
    <row r="833" spans="1:1" x14ac:dyDescent="0.2">
      <c r="A833" s="31"/>
    </row>
    <row r="834" spans="1:1" x14ac:dyDescent="0.2">
      <c r="A834" s="31"/>
    </row>
    <row r="835" spans="1:1" x14ac:dyDescent="0.2">
      <c r="A835" s="31"/>
    </row>
    <row r="836" spans="1:1" x14ac:dyDescent="0.2">
      <c r="A836" s="31"/>
    </row>
    <row r="837" spans="1:1" x14ac:dyDescent="0.2">
      <c r="A837" s="31"/>
    </row>
    <row r="838" spans="1:1" x14ac:dyDescent="0.2">
      <c r="A838" s="31"/>
    </row>
    <row r="839" spans="1:1" x14ac:dyDescent="0.2">
      <c r="A839" s="31"/>
    </row>
    <row r="840" spans="1:1" x14ac:dyDescent="0.2">
      <c r="A840" s="31"/>
    </row>
    <row r="841" spans="1:1" x14ac:dyDescent="0.2">
      <c r="A841" s="31"/>
    </row>
    <row r="842" spans="1:1" x14ac:dyDescent="0.2">
      <c r="A842" s="31"/>
    </row>
    <row r="843" spans="1:1" x14ac:dyDescent="0.2">
      <c r="A843" s="31"/>
    </row>
    <row r="844" spans="1:1" x14ac:dyDescent="0.2">
      <c r="A844" s="31"/>
    </row>
    <row r="845" spans="1:1" x14ac:dyDescent="0.2">
      <c r="A845" s="31"/>
    </row>
    <row r="846" spans="1:1" x14ac:dyDescent="0.2">
      <c r="A846" s="31"/>
    </row>
    <row r="847" spans="1:1" x14ac:dyDescent="0.2">
      <c r="A847" s="31"/>
    </row>
    <row r="848" spans="1:1" x14ac:dyDescent="0.2">
      <c r="A848" s="31"/>
    </row>
    <row r="849" spans="1:1" x14ac:dyDescent="0.2">
      <c r="A849" s="31"/>
    </row>
    <row r="850" spans="1:1" x14ac:dyDescent="0.2">
      <c r="A850" s="31"/>
    </row>
    <row r="851" spans="1:1" x14ac:dyDescent="0.2">
      <c r="A851" s="31"/>
    </row>
    <row r="852" spans="1:1" x14ac:dyDescent="0.2">
      <c r="A852" s="31"/>
    </row>
    <row r="853" spans="1:1" x14ac:dyDescent="0.2">
      <c r="A853" s="31"/>
    </row>
    <row r="854" spans="1:1" x14ac:dyDescent="0.2">
      <c r="A854" s="31"/>
    </row>
    <row r="855" spans="1:1" x14ac:dyDescent="0.2">
      <c r="A855" s="31"/>
    </row>
    <row r="856" spans="1:1" x14ac:dyDescent="0.2">
      <c r="A856" s="31"/>
    </row>
    <row r="857" spans="1:1" x14ac:dyDescent="0.2">
      <c r="A857" s="31"/>
    </row>
    <row r="858" spans="1:1" x14ac:dyDescent="0.2">
      <c r="A858" s="31"/>
    </row>
    <row r="859" spans="1:1" x14ac:dyDescent="0.2">
      <c r="A859" s="31"/>
    </row>
    <row r="860" spans="1:1" x14ac:dyDescent="0.2">
      <c r="A860" s="31"/>
    </row>
    <row r="861" spans="1:1" x14ac:dyDescent="0.2">
      <c r="A861" s="31"/>
    </row>
    <row r="862" spans="1:1" x14ac:dyDescent="0.2">
      <c r="A862" s="31"/>
    </row>
    <row r="863" spans="1:1" x14ac:dyDescent="0.2">
      <c r="A863" s="31"/>
    </row>
    <row r="864" spans="1:1" x14ac:dyDescent="0.2">
      <c r="A864" s="31"/>
    </row>
    <row r="865" spans="1:1" x14ac:dyDescent="0.2">
      <c r="A865" s="31"/>
    </row>
    <row r="866" spans="1:1" x14ac:dyDescent="0.2">
      <c r="A866" s="31"/>
    </row>
    <row r="867" spans="1:1" x14ac:dyDescent="0.2">
      <c r="A867" s="31"/>
    </row>
    <row r="868" spans="1:1" x14ac:dyDescent="0.2">
      <c r="A868" s="31"/>
    </row>
    <row r="869" spans="1:1" x14ac:dyDescent="0.2">
      <c r="A869" s="31"/>
    </row>
    <row r="870" spans="1:1" x14ac:dyDescent="0.2">
      <c r="A870" s="31"/>
    </row>
    <row r="871" spans="1:1" x14ac:dyDescent="0.2">
      <c r="A871" s="31"/>
    </row>
    <row r="872" spans="1:1" x14ac:dyDescent="0.2">
      <c r="A872" s="31"/>
    </row>
    <row r="873" spans="1:1" x14ac:dyDescent="0.2">
      <c r="A873" s="31"/>
    </row>
    <row r="874" spans="1:1" x14ac:dyDescent="0.2">
      <c r="A874" s="31"/>
    </row>
    <row r="875" spans="1:1" x14ac:dyDescent="0.2">
      <c r="A875" s="31"/>
    </row>
    <row r="876" spans="1:1" x14ac:dyDescent="0.2">
      <c r="A876" s="31"/>
    </row>
    <row r="877" spans="1:1" x14ac:dyDescent="0.2">
      <c r="A877" s="31"/>
    </row>
    <row r="878" spans="1:1" x14ac:dyDescent="0.2">
      <c r="A878" s="31"/>
    </row>
    <row r="879" spans="1:1" x14ac:dyDescent="0.2">
      <c r="A879" s="31"/>
    </row>
    <row r="880" spans="1:1" x14ac:dyDescent="0.2">
      <c r="A880" s="31"/>
    </row>
    <row r="881" spans="1:1" x14ac:dyDescent="0.2">
      <c r="A881" s="31"/>
    </row>
    <row r="882" spans="1:1" x14ac:dyDescent="0.2">
      <c r="A882" s="31"/>
    </row>
    <row r="883" spans="1:1" x14ac:dyDescent="0.2">
      <c r="A883" s="31"/>
    </row>
    <row r="884" spans="1:1" x14ac:dyDescent="0.2">
      <c r="A884" s="31"/>
    </row>
    <row r="885" spans="1:1" x14ac:dyDescent="0.2">
      <c r="A885" s="31"/>
    </row>
    <row r="886" spans="1:1" x14ac:dyDescent="0.2">
      <c r="A886" s="31"/>
    </row>
    <row r="887" spans="1:1" x14ac:dyDescent="0.2">
      <c r="A887" s="31"/>
    </row>
    <row r="888" spans="1:1" x14ac:dyDescent="0.2">
      <c r="A888" s="31"/>
    </row>
    <row r="889" spans="1:1" x14ac:dyDescent="0.2">
      <c r="A889" s="31"/>
    </row>
    <row r="890" spans="1:1" x14ac:dyDescent="0.2">
      <c r="A890" s="31"/>
    </row>
    <row r="891" spans="1:1" x14ac:dyDescent="0.2">
      <c r="A891" s="31"/>
    </row>
    <row r="892" spans="1:1" x14ac:dyDescent="0.2">
      <c r="A892" s="31"/>
    </row>
    <row r="893" spans="1:1" x14ac:dyDescent="0.2">
      <c r="A893" s="31"/>
    </row>
    <row r="894" spans="1:1" x14ac:dyDescent="0.2">
      <c r="A894" s="31"/>
    </row>
    <row r="895" spans="1:1" x14ac:dyDescent="0.2">
      <c r="A895" s="31"/>
    </row>
    <row r="896" spans="1:1" x14ac:dyDescent="0.2">
      <c r="A896" s="31"/>
    </row>
    <row r="897" spans="1:1" x14ac:dyDescent="0.2">
      <c r="A897" s="31"/>
    </row>
    <row r="898" spans="1:1" x14ac:dyDescent="0.2">
      <c r="A898" s="31"/>
    </row>
    <row r="899" spans="1:1" x14ac:dyDescent="0.2">
      <c r="A899" s="31"/>
    </row>
    <row r="900" spans="1:1" x14ac:dyDescent="0.2">
      <c r="A900" s="31"/>
    </row>
    <row r="901" spans="1:1" x14ac:dyDescent="0.2">
      <c r="A901" s="31"/>
    </row>
    <row r="902" spans="1:1" x14ac:dyDescent="0.2">
      <c r="A902" s="31"/>
    </row>
    <row r="903" spans="1:1" x14ac:dyDescent="0.2">
      <c r="A903" s="31"/>
    </row>
    <row r="904" spans="1:1" x14ac:dyDescent="0.2">
      <c r="A904" s="31"/>
    </row>
    <row r="905" spans="1:1" x14ac:dyDescent="0.2">
      <c r="A905" s="31"/>
    </row>
    <row r="906" spans="1:1" x14ac:dyDescent="0.2">
      <c r="A906" s="31"/>
    </row>
    <row r="907" spans="1:1" x14ac:dyDescent="0.2">
      <c r="A907" s="31"/>
    </row>
    <row r="908" spans="1:1" x14ac:dyDescent="0.2">
      <c r="A908" s="31"/>
    </row>
    <row r="909" spans="1:1" x14ac:dyDescent="0.2">
      <c r="A909" s="31"/>
    </row>
    <row r="910" spans="1:1" x14ac:dyDescent="0.2">
      <c r="A910" s="31"/>
    </row>
    <row r="911" spans="1:1" x14ac:dyDescent="0.2">
      <c r="A911" s="31"/>
    </row>
    <row r="912" spans="1:1" x14ac:dyDescent="0.2">
      <c r="A912" s="31"/>
    </row>
    <row r="913" spans="1:1" x14ac:dyDescent="0.2">
      <c r="A913" s="31"/>
    </row>
    <row r="914" spans="1:1" x14ac:dyDescent="0.2">
      <c r="A914" s="31"/>
    </row>
    <row r="915" spans="1:1" x14ac:dyDescent="0.2">
      <c r="A915" s="31"/>
    </row>
    <row r="916" spans="1:1" x14ac:dyDescent="0.2">
      <c r="A916" s="31"/>
    </row>
    <row r="917" spans="1:1" x14ac:dyDescent="0.2">
      <c r="A917" s="31"/>
    </row>
    <row r="918" spans="1:1" x14ac:dyDescent="0.2">
      <c r="A918" s="31"/>
    </row>
    <row r="919" spans="1:1" x14ac:dyDescent="0.2">
      <c r="A919" s="31"/>
    </row>
    <row r="920" spans="1:1" x14ac:dyDescent="0.2">
      <c r="A920" s="31"/>
    </row>
    <row r="921" spans="1:1" x14ac:dyDescent="0.2">
      <c r="A921" s="31"/>
    </row>
    <row r="922" spans="1:1" x14ac:dyDescent="0.2">
      <c r="A922" s="31"/>
    </row>
    <row r="923" spans="1:1" x14ac:dyDescent="0.2">
      <c r="A923" s="31"/>
    </row>
    <row r="924" spans="1:1" x14ac:dyDescent="0.2">
      <c r="A924" s="31"/>
    </row>
    <row r="925" spans="1:1" x14ac:dyDescent="0.2">
      <c r="A925" s="31"/>
    </row>
    <row r="926" spans="1:1" x14ac:dyDescent="0.2">
      <c r="A926" s="31"/>
    </row>
    <row r="927" spans="1:1" x14ac:dyDescent="0.2">
      <c r="A927" s="31"/>
    </row>
    <row r="928" spans="1:1" x14ac:dyDescent="0.2">
      <c r="A928" s="31"/>
    </row>
    <row r="929" spans="1:1" x14ac:dyDescent="0.2">
      <c r="A929" s="31"/>
    </row>
    <row r="930" spans="1:1" x14ac:dyDescent="0.2">
      <c r="A930" s="31"/>
    </row>
    <row r="931" spans="1:1" x14ac:dyDescent="0.2">
      <c r="A931" s="31"/>
    </row>
    <row r="932" spans="1:1" x14ac:dyDescent="0.2">
      <c r="A932" s="31"/>
    </row>
    <row r="933" spans="1:1" x14ac:dyDescent="0.2">
      <c r="A933" s="31"/>
    </row>
    <row r="934" spans="1:1" x14ac:dyDescent="0.2">
      <c r="A934" s="31"/>
    </row>
    <row r="935" spans="1:1" x14ac:dyDescent="0.2">
      <c r="A935" s="31"/>
    </row>
    <row r="936" spans="1:1" x14ac:dyDescent="0.2">
      <c r="A936" s="31"/>
    </row>
    <row r="937" spans="1:1" x14ac:dyDescent="0.2">
      <c r="A937" s="31"/>
    </row>
    <row r="938" spans="1:1" x14ac:dyDescent="0.2">
      <c r="A938" s="31"/>
    </row>
    <row r="939" spans="1:1" x14ac:dyDescent="0.2">
      <c r="A939" s="31"/>
    </row>
    <row r="940" spans="1:1" x14ac:dyDescent="0.2">
      <c r="A940" s="31"/>
    </row>
    <row r="941" spans="1:1" x14ac:dyDescent="0.2">
      <c r="A941" s="31"/>
    </row>
    <row r="942" spans="1:1" x14ac:dyDescent="0.2">
      <c r="A942" s="31"/>
    </row>
    <row r="943" spans="1:1" x14ac:dyDescent="0.2">
      <c r="A943" s="31"/>
    </row>
    <row r="944" spans="1:1" x14ac:dyDescent="0.2">
      <c r="A944" s="31"/>
    </row>
    <row r="945" spans="1:1" x14ac:dyDescent="0.2">
      <c r="A945" s="31"/>
    </row>
    <row r="946" spans="1:1" x14ac:dyDescent="0.2">
      <c r="A946" s="31"/>
    </row>
    <row r="947" spans="1:1" x14ac:dyDescent="0.2">
      <c r="A947" s="31"/>
    </row>
    <row r="948" spans="1:1" x14ac:dyDescent="0.2">
      <c r="A948" s="31"/>
    </row>
    <row r="949" spans="1:1" x14ac:dyDescent="0.2">
      <c r="A949" s="31"/>
    </row>
    <row r="950" spans="1:1" x14ac:dyDescent="0.2">
      <c r="A950" s="31"/>
    </row>
    <row r="951" spans="1:1" x14ac:dyDescent="0.2">
      <c r="A951" s="31"/>
    </row>
    <row r="952" spans="1:1" x14ac:dyDescent="0.2">
      <c r="A952" s="31"/>
    </row>
    <row r="953" spans="1:1" x14ac:dyDescent="0.2">
      <c r="A953" s="31"/>
    </row>
    <row r="954" spans="1:1" x14ac:dyDescent="0.2">
      <c r="A954" s="31"/>
    </row>
    <row r="955" spans="1:1" x14ac:dyDescent="0.2">
      <c r="A955" s="31"/>
    </row>
    <row r="956" spans="1:1" x14ac:dyDescent="0.2">
      <c r="A956" s="31"/>
    </row>
    <row r="957" spans="1:1" x14ac:dyDescent="0.2">
      <c r="A957" s="31"/>
    </row>
    <row r="958" spans="1:1" x14ac:dyDescent="0.2">
      <c r="A958" s="31"/>
    </row>
    <row r="959" spans="1:1" x14ac:dyDescent="0.2">
      <c r="A959" s="31"/>
    </row>
    <row r="960" spans="1:1" x14ac:dyDescent="0.2">
      <c r="A960" s="31"/>
    </row>
    <row r="961" spans="1:1" x14ac:dyDescent="0.2">
      <c r="A961" s="31"/>
    </row>
    <row r="962" spans="1:1" x14ac:dyDescent="0.2">
      <c r="A962" s="31"/>
    </row>
    <row r="963" spans="1:1" x14ac:dyDescent="0.2">
      <c r="A963" s="31"/>
    </row>
    <row r="964" spans="1:1" x14ac:dyDescent="0.2">
      <c r="A964" s="31"/>
    </row>
  </sheetData>
  <mergeCells count="2">
    <mergeCell ref="A48:A49"/>
    <mergeCell ref="A44:L46"/>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workbookViewId="0">
      <selection activeCell="F12" sqref="F12"/>
    </sheetView>
  </sheetViews>
  <sheetFormatPr defaultColWidth="8.7109375" defaultRowHeight="12.75" x14ac:dyDescent="0.2"/>
  <cols>
    <col min="1" max="1" width="50" style="32" customWidth="1"/>
    <col min="2" max="2" width="9.85546875" style="31" customWidth="1"/>
    <col min="3" max="16384" width="8.7109375" style="31"/>
  </cols>
  <sheetData>
    <row r="1" spans="1:2" x14ac:dyDescent="0.2">
      <c r="A1" s="63" t="s">
        <v>61</v>
      </c>
    </row>
    <row r="2" spans="1:2" x14ac:dyDescent="0.2">
      <c r="A2" s="89"/>
    </row>
    <row r="3" spans="1:2" x14ac:dyDescent="0.2">
      <c r="A3" s="155" t="s">
        <v>155</v>
      </c>
    </row>
    <row r="4" spans="1:2" x14ac:dyDescent="0.2">
      <c r="A4" s="11" t="s">
        <v>57</v>
      </c>
    </row>
    <row r="5" spans="1:2" ht="23.25" customHeight="1" x14ac:dyDescent="0.2">
      <c r="A5" s="64" t="s">
        <v>62</v>
      </c>
      <c r="B5" s="113" t="e">
        <f>'Осенние каникулы FIT20'!B4</f>
        <v>#REF!</v>
      </c>
    </row>
    <row r="6" spans="1:2" ht="23.25" customHeight="1" x14ac:dyDescent="0.2">
      <c r="A6" s="107"/>
      <c r="B6" s="113" t="e">
        <f>'Осенние каникулы FIT20'!B5</f>
        <v>#REF!</v>
      </c>
    </row>
    <row r="7" spans="1:2" x14ac:dyDescent="0.2">
      <c r="A7" s="65" t="s">
        <v>63</v>
      </c>
      <c r="B7" s="36"/>
    </row>
    <row r="8" spans="1:2" x14ac:dyDescent="0.2">
      <c r="A8" s="52">
        <v>1</v>
      </c>
      <c r="B8" s="57" t="e">
        <f>'Осенние каникулы FIT20'!B21*0.9</f>
        <v>#REF!</v>
      </c>
    </row>
    <row r="9" spans="1:2" x14ac:dyDescent="0.2">
      <c r="A9" s="52">
        <v>2</v>
      </c>
      <c r="B9" s="57" t="e">
        <f>'Осенние каникулы FIT20'!B22*0.9</f>
        <v>#REF!</v>
      </c>
    </row>
    <row r="10" spans="1:2" x14ac:dyDescent="0.2">
      <c r="A10" s="66" t="s">
        <v>64</v>
      </c>
      <c r="B10" s="57"/>
    </row>
    <row r="11" spans="1:2" x14ac:dyDescent="0.2">
      <c r="A11" s="52">
        <v>1</v>
      </c>
      <c r="B11" s="57" t="e">
        <f>'Осенние каникулы FIT20'!B24*0.9</f>
        <v>#REF!</v>
      </c>
    </row>
    <row r="12" spans="1:2" x14ac:dyDescent="0.2">
      <c r="A12" s="52">
        <v>2</v>
      </c>
      <c r="B12" s="57" t="e">
        <f>'Осенние каникулы FIT20'!B25*0.9</f>
        <v>#REF!</v>
      </c>
    </row>
    <row r="13" spans="1:2" x14ac:dyDescent="0.2">
      <c r="A13" s="66" t="s">
        <v>65</v>
      </c>
      <c r="B13" s="57"/>
    </row>
    <row r="14" spans="1:2" x14ac:dyDescent="0.2">
      <c r="A14" s="52">
        <v>1</v>
      </c>
      <c r="B14" s="57" t="e">
        <f>'Осенние каникулы FIT20'!B27*0.9</f>
        <v>#REF!</v>
      </c>
    </row>
    <row r="15" spans="1:2" x14ac:dyDescent="0.2">
      <c r="A15" s="52">
        <v>2</v>
      </c>
      <c r="B15" s="57" t="e">
        <f>'Осенние каникулы FIT20'!B28*0.9</f>
        <v>#REF!</v>
      </c>
    </row>
    <row r="16" spans="1:2" ht="12" customHeight="1" x14ac:dyDescent="0.2">
      <c r="A16" s="89"/>
    </row>
    <row r="17" spans="1:13" ht="12" customHeight="1" x14ac:dyDescent="0.2">
      <c r="A17" s="315" t="s">
        <v>171</v>
      </c>
      <c r="B17" s="315"/>
      <c r="C17" s="315"/>
      <c r="D17" s="315"/>
      <c r="E17" s="315"/>
      <c r="F17" s="315"/>
      <c r="G17" s="315"/>
      <c r="H17" s="315"/>
      <c r="I17" s="315"/>
      <c r="J17" s="315"/>
      <c r="K17" s="315"/>
      <c r="L17" s="315"/>
      <c r="M17" s="315"/>
    </row>
    <row r="18" spans="1:13" ht="12" customHeight="1" x14ac:dyDescent="0.2">
      <c r="A18" s="315"/>
      <c r="B18" s="315"/>
      <c r="C18" s="315"/>
      <c r="D18" s="315"/>
      <c r="E18" s="315"/>
      <c r="F18" s="315"/>
      <c r="G18" s="315"/>
      <c r="H18" s="315"/>
      <c r="I18" s="315"/>
      <c r="J18" s="315"/>
      <c r="K18" s="315"/>
      <c r="L18" s="315"/>
      <c r="M18" s="315"/>
    </row>
    <row r="19" spans="1:13" ht="20.25" customHeight="1" x14ac:dyDescent="0.2">
      <c r="A19" s="315"/>
      <c r="B19" s="315"/>
      <c r="C19" s="315"/>
      <c r="D19" s="315"/>
      <c r="E19" s="315"/>
      <c r="F19" s="315"/>
      <c r="G19" s="315"/>
      <c r="H19" s="315"/>
      <c r="I19" s="315"/>
      <c r="J19" s="315"/>
      <c r="K19" s="315"/>
      <c r="L19" s="315"/>
      <c r="M19" s="315"/>
    </row>
    <row r="20" spans="1:13" ht="12" customHeight="1" x14ac:dyDescent="0.2">
      <c r="A20" s="31"/>
    </row>
    <row r="21" spans="1:13" ht="12" customHeight="1" x14ac:dyDescent="0.2">
      <c r="A21" s="295" t="s">
        <v>172</v>
      </c>
    </row>
    <row r="22" spans="1:13" ht="12" customHeight="1" x14ac:dyDescent="0.2">
      <c r="A22" s="295"/>
    </row>
    <row r="23" spans="1:13" ht="12" customHeight="1" x14ac:dyDescent="0.2">
      <c r="A23" s="31"/>
    </row>
    <row r="24" spans="1:13" x14ac:dyDescent="0.2">
      <c r="A24" s="156" t="s">
        <v>83</v>
      </c>
    </row>
    <row r="25" spans="1:13" ht="24" x14ac:dyDescent="0.2">
      <c r="A25" s="157" t="s">
        <v>150</v>
      </c>
    </row>
    <row r="26" spans="1:13" ht="24" x14ac:dyDescent="0.2">
      <c r="A26" s="157" t="s">
        <v>151</v>
      </c>
    </row>
    <row r="28" spans="1:13" x14ac:dyDescent="0.2">
      <c r="A28" s="94" t="s">
        <v>74</v>
      </c>
    </row>
    <row r="29" spans="1:13" x14ac:dyDescent="0.2">
      <c r="A29" s="68" t="s">
        <v>75</v>
      </c>
    </row>
    <row r="30" spans="1:13" x14ac:dyDescent="0.2">
      <c r="A30" s="69" t="s">
        <v>76</v>
      </c>
    </row>
    <row r="31" spans="1:13" x14ac:dyDescent="0.2">
      <c r="A31" s="69" t="s">
        <v>89</v>
      </c>
    </row>
    <row r="32" spans="1:13" x14ac:dyDescent="0.2">
      <c r="A32" s="69" t="s">
        <v>78</v>
      </c>
    </row>
    <row r="33" spans="1:1" ht="24" x14ac:dyDescent="0.2">
      <c r="A33" s="151" t="s">
        <v>79</v>
      </c>
    </row>
    <row r="34" spans="1:1" x14ac:dyDescent="0.2">
      <c r="A34" s="69" t="s">
        <v>90</v>
      </c>
    </row>
    <row r="35" spans="1:1" ht="72" x14ac:dyDescent="0.2">
      <c r="A35" s="152" t="s">
        <v>156</v>
      </c>
    </row>
    <row r="36" spans="1:1" ht="36" x14ac:dyDescent="0.2">
      <c r="A36" s="151" t="s">
        <v>157</v>
      </c>
    </row>
    <row r="37" spans="1:1" x14ac:dyDescent="0.2">
      <c r="A37" s="161"/>
    </row>
    <row r="38" spans="1:1" ht="25.5" x14ac:dyDescent="0.2">
      <c r="A38" s="158" t="s">
        <v>152</v>
      </c>
    </row>
    <row r="39" spans="1:1" ht="42" x14ac:dyDescent="0.2">
      <c r="A39" s="169" t="s">
        <v>162</v>
      </c>
    </row>
    <row r="40" spans="1:1" ht="42" x14ac:dyDescent="0.2">
      <c r="A40" s="169" t="s">
        <v>163</v>
      </c>
    </row>
    <row r="41" spans="1:1" ht="42" x14ac:dyDescent="0.2">
      <c r="A41" s="169" t="s">
        <v>164</v>
      </c>
    </row>
    <row r="42" spans="1:1" ht="52.5" x14ac:dyDescent="0.2">
      <c r="A42" s="169" t="s">
        <v>169</v>
      </c>
    </row>
    <row r="43" spans="1:1" ht="52.5" x14ac:dyDescent="0.2">
      <c r="A43" s="169" t="s">
        <v>165</v>
      </c>
    </row>
    <row r="44" spans="1:1" ht="42" x14ac:dyDescent="0.2">
      <c r="A44" s="169" t="s">
        <v>167</v>
      </c>
    </row>
    <row r="45" spans="1:1" ht="42" x14ac:dyDescent="0.2">
      <c r="A45" s="169" t="s">
        <v>166</v>
      </c>
    </row>
    <row r="46" spans="1:1" ht="42" x14ac:dyDescent="0.2">
      <c r="A46" s="169" t="s">
        <v>168</v>
      </c>
    </row>
    <row r="47" spans="1:1" ht="52.5" x14ac:dyDescent="0.2">
      <c r="A47" s="169" t="s">
        <v>161</v>
      </c>
    </row>
    <row r="48" spans="1:1" ht="42" x14ac:dyDescent="0.2">
      <c r="A48" s="169" t="s">
        <v>170</v>
      </c>
    </row>
    <row r="49" spans="1:1" x14ac:dyDescent="0.2">
      <c r="A49" s="161"/>
    </row>
    <row r="50" spans="1:1" ht="31.5" x14ac:dyDescent="0.2">
      <c r="A50" s="159" t="s">
        <v>153</v>
      </c>
    </row>
    <row r="51" spans="1:1" ht="31.5" x14ac:dyDescent="0.2">
      <c r="A51" s="160" t="s">
        <v>158</v>
      </c>
    </row>
    <row r="52" spans="1:1" ht="74.25" x14ac:dyDescent="0.2">
      <c r="A52" s="162" t="s">
        <v>160</v>
      </c>
    </row>
    <row r="53" spans="1:1" ht="42" x14ac:dyDescent="0.2">
      <c r="A53" s="160" t="s">
        <v>159</v>
      </c>
    </row>
    <row r="55" spans="1:1" x14ac:dyDescent="0.2">
      <c r="A55" s="77"/>
    </row>
    <row r="56" spans="1:1" x14ac:dyDescent="0.2">
      <c r="A56" s="98" t="s">
        <v>81</v>
      </c>
    </row>
    <row r="57" spans="1:1" ht="36" x14ac:dyDescent="0.2">
      <c r="A57" s="76" t="s">
        <v>102</v>
      </c>
    </row>
    <row r="58" spans="1:1" ht="36" x14ac:dyDescent="0.2">
      <c r="A58" s="76" t="s">
        <v>104</v>
      </c>
    </row>
  </sheetData>
  <mergeCells count="2">
    <mergeCell ref="A21:A22"/>
    <mergeCell ref="A17:M1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71"/>
  <sheetViews>
    <sheetView showGridLines="0" zoomScaleNormal="100" workbookViewId="0">
      <pane xSplit="1" ySplit="3" topLeftCell="AM4" activePane="bottomRight" state="frozen"/>
      <selection pane="topRight" activeCell="B1" sqref="B1"/>
      <selection pane="bottomLeft" activeCell="A3" sqref="A3"/>
      <selection pane="bottomRight" activeCell="AU27" sqref="AU27"/>
    </sheetView>
  </sheetViews>
  <sheetFormatPr defaultColWidth="9.140625" defaultRowHeight="12.75" x14ac:dyDescent="0.2"/>
  <cols>
    <col min="1" max="1" width="57.28515625" style="32" customWidth="1"/>
    <col min="2" max="38" width="11" style="32" hidden="1" customWidth="1"/>
    <col min="39" max="39" width="10.5703125" style="32" hidden="1" customWidth="1"/>
    <col min="40" max="40" width="10.28515625" style="32" hidden="1" customWidth="1"/>
    <col min="41" max="41" width="9.7109375" style="32" hidden="1" customWidth="1"/>
    <col min="42" max="45" width="11.140625" style="32" hidden="1" customWidth="1"/>
    <col min="46" max="47" width="11.140625" style="32" customWidth="1"/>
    <col min="48" max="48" width="10.7109375" style="32" customWidth="1"/>
    <col min="49" max="49" width="11.140625" style="32" customWidth="1"/>
    <col min="50" max="16384" width="9.140625" style="32"/>
  </cols>
  <sheetData>
    <row r="1" spans="1:49"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row>
    <row r="2" spans="1:49"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row>
    <row r="3" spans="1:49" s="33" customFormat="1" ht="26.25" customHeight="1" x14ac:dyDescent="0.2">
      <c r="A3" s="40"/>
      <c r="B3" s="38" t="s">
        <v>122</v>
      </c>
      <c r="C3" s="38" t="s">
        <v>123</v>
      </c>
      <c r="D3" s="38" t="s">
        <v>124</v>
      </c>
      <c r="E3" s="38" t="s">
        <v>125</v>
      </c>
      <c r="F3" s="38" t="e">
        <v>#REF!</v>
      </c>
      <c r="G3" s="38" t="e">
        <v>#REF!</v>
      </c>
      <c r="H3" s="38" t="e">
        <v>#REF!</v>
      </c>
      <c r="I3" s="38" t="s">
        <v>126</v>
      </c>
      <c r="J3" s="38" t="s">
        <v>127</v>
      </c>
      <c r="K3" s="38" t="s">
        <v>128</v>
      </c>
      <c r="L3" s="38" t="e">
        <f>'BAR BB| Open rates'!#REF!</f>
        <v>#REF!</v>
      </c>
      <c r="M3" s="38" t="e">
        <f>'BAR BB| Open rates'!#REF!</f>
        <v>#REF!</v>
      </c>
      <c r="N3" s="38" t="e">
        <f>'BAR BB| Open rates'!#REF!</f>
        <v>#REF!</v>
      </c>
      <c r="O3" s="38" t="e">
        <f>'BAR BB| Open rates'!#REF!</f>
        <v>#REF!</v>
      </c>
      <c r="P3" s="38" t="e">
        <f>'BAR BB| Open rates'!#REF!</f>
        <v>#REF!</v>
      </c>
      <c r="Q3" s="38" t="e">
        <f>'BAR BB| Open rates'!#REF!</f>
        <v>#REF!</v>
      </c>
      <c r="R3" s="38" t="e">
        <f>'BAR BB| Open rates'!#REF!</f>
        <v>#REF!</v>
      </c>
      <c r="S3" s="38" t="e">
        <f>'BAR BB| Open rates'!#REF!</f>
        <v>#REF!</v>
      </c>
      <c r="T3" s="38" t="e">
        <f>'BAR BB| Open rates'!#REF!</f>
        <v>#REF!</v>
      </c>
      <c r="U3" s="38" t="e">
        <f>'BAR BB| Open rates'!#REF!</f>
        <v>#REF!</v>
      </c>
      <c r="V3" s="38" t="e">
        <f>'BAR BB| Open rates'!#REF!</f>
        <v>#REF!</v>
      </c>
      <c r="W3" s="38" t="e">
        <f>'BAR BB| Open rates'!#REF!</f>
        <v>#REF!</v>
      </c>
      <c r="X3" s="38" t="e">
        <f>'BAR BB| Open rates'!#REF!</f>
        <v>#REF!</v>
      </c>
      <c r="Y3" s="38" t="e">
        <f>'BAR BB| Open rates'!#REF!</f>
        <v>#REF!</v>
      </c>
      <c r="Z3" s="38" t="e">
        <f>'BAR BB| Open rates'!#REF!</f>
        <v>#REF!</v>
      </c>
      <c r="AA3" s="38" t="e">
        <f>'BAR BB| Open rates'!#REF!</f>
        <v>#REF!</v>
      </c>
      <c r="AB3" s="38" t="e">
        <f>'BAR BB| Open rates'!#REF!</f>
        <v>#REF!</v>
      </c>
      <c r="AC3" s="38" t="e">
        <f>'BAR BB| Open rates'!#REF!</f>
        <v>#REF!</v>
      </c>
      <c r="AD3" s="38" t="e">
        <f>'BAR BB| Open rates'!#REF!</f>
        <v>#REF!</v>
      </c>
      <c r="AE3" s="38" t="e">
        <f>'BAR BB| Open rates'!#REF!</f>
        <v>#REF!</v>
      </c>
      <c r="AF3" s="38" t="e">
        <f>'BAR BB| Open rates'!#REF!</f>
        <v>#REF!</v>
      </c>
      <c r="AG3" s="38" t="e">
        <f>'BAR BB| Open rates'!#REF!</f>
        <v>#REF!</v>
      </c>
      <c r="AH3" s="38" t="e">
        <f>'BAR BB| Open rates'!#REF!</f>
        <v>#REF!</v>
      </c>
      <c r="AI3" s="38" t="e">
        <f>'BAR BB| Open rates'!#REF!</f>
        <v>#REF!</v>
      </c>
      <c r="AJ3" s="38" t="e">
        <f>'BAR BB| Open rates'!#REF!</f>
        <v>#REF!</v>
      </c>
      <c r="AK3" s="38" t="e">
        <f>'BAR BB| Open rates'!#REF!</f>
        <v>#REF!</v>
      </c>
      <c r="AL3" s="114" t="e">
        <f>'BAR BB| Open rates'!#REF!</f>
        <v>#REF!</v>
      </c>
      <c r="AM3" s="115" t="e">
        <f>'BAR BB| Open rates'!#REF!</f>
        <v>#REF!</v>
      </c>
      <c r="AN3" s="115" t="e">
        <f>'BAR BB| Open rates'!#REF!</f>
        <v>#REF!</v>
      </c>
      <c r="AO3" s="115" t="e">
        <f>'BAR BB| Open rates'!#REF!</f>
        <v>#REF!</v>
      </c>
      <c r="AP3" s="115" t="e">
        <f>'BAR BB| Open rates'!#REF!</f>
        <v>#REF!</v>
      </c>
      <c r="AQ3" s="115" t="e">
        <f>'BAR BB| Open rates'!#REF!</f>
        <v>#REF!</v>
      </c>
      <c r="AR3" s="115" t="e">
        <f>'BAR BB| Open rates'!#REF!</f>
        <v>#REF!</v>
      </c>
      <c r="AS3" s="115" t="e">
        <f>'BAR BB| Open rates'!#REF!</f>
        <v>#REF!</v>
      </c>
      <c r="AT3" s="115" t="e">
        <f>'BAR BB| Open rates'!#REF!</f>
        <v>#REF!</v>
      </c>
      <c r="AU3" s="115" t="e">
        <f>'BAR BB| Open rates'!#REF!</f>
        <v>#REF!</v>
      </c>
      <c r="AV3" s="115" t="e">
        <f>'BAR BB| Open rates'!#REF!</f>
        <v>#REF!</v>
      </c>
      <c r="AW3" s="115" t="e">
        <f>'BAR BB| Open rates'!#REF!</f>
        <v>#REF!</v>
      </c>
    </row>
    <row r="4" spans="1:49" s="33" customFormat="1" ht="26.25" customHeight="1" x14ac:dyDescent="0.2">
      <c r="A4" s="49" t="s">
        <v>0</v>
      </c>
      <c r="B4" s="105"/>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15" t="e">
        <f>'BAR BB| Open rates'!#REF!</f>
        <v>#REF!</v>
      </c>
      <c r="AN4" s="115" t="e">
        <f>'BAR BB| Open rates'!#REF!</f>
        <v>#REF!</v>
      </c>
      <c r="AO4" s="115" t="e">
        <f>'BAR BB| Open rates'!#REF!</f>
        <v>#REF!</v>
      </c>
      <c r="AP4" s="115" t="e">
        <f>'BAR BB| Open rates'!#REF!</f>
        <v>#REF!</v>
      </c>
      <c r="AQ4" s="115" t="e">
        <f>'BAR BB| Open rates'!#REF!</f>
        <v>#REF!</v>
      </c>
      <c r="AR4" s="115" t="e">
        <f>'BAR BB| Open rates'!#REF!</f>
        <v>#REF!</v>
      </c>
      <c r="AS4" s="115" t="e">
        <f>'BAR BB| Open rates'!#REF!</f>
        <v>#REF!</v>
      </c>
      <c r="AT4" s="115" t="e">
        <f>'BAR BB| Open rates'!#REF!</f>
        <v>#REF!</v>
      </c>
      <c r="AU4" s="115" t="e">
        <f>'BAR BB| Open rates'!#REF!</f>
        <v>#REF!</v>
      </c>
      <c r="AV4" s="115" t="e">
        <f>'BAR BB| Open rates'!#REF!</f>
        <v>#REF!</v>
      </c>
      <c r="AW4" s="115" t="e">
        <f>'BAR BB| Open rates'!#REF!</f>
        <v>#REF!</v>
      </c>
    </row>
    <row r="5" spans="1:49" s="36" customFormat="1" ht="12" customHeight="1" x14ac:dyDescent="0.2">
      <c r="A5" s="65" t="s">
        <v>63</v>
      </c>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row>
    <row r="6" spans="1:49" s="9" customFormat="1" ht="12" customHeight="1" x14ac:dyDescent="0.2">
      <c r="A6" s="52">
        <v>1</v>
      </c>
      <c r="B6" s="34">
        <v>16600</v>
      </c>
      <c r="C6" s="34">
        <v>9700</v>
      </c>
      <c r="D6" s="34">
        <v>12900</v>
      </c>
      <c r="E6" s="34">
        <v>7900</v>
      </c>
      <c r="F6" s="34" t="e">
        <v>#REF!</v>
      </c>
      <c r="G6" s="34" t="e">
        <v>#REF!</v>
      </c>
      <c r="H6" s="34" t="e">
        <v>#REF!</v>
      </c>
      <c r="I6" s="34">
        <v>6700</v>
      </c>
      <c r="J6" s="34">
        <v>7900</v>
      </c>
      <c r="K6" s="34">
        <v>12900</v>
      </c>
      <c r="L6" s="34" t="e">
        <f>'BAR BB| Open rates'!#REF!</f>
        <v>#REF!</v>
      </c>
      <c r="M6" s="34" t="e">
        <f>'BAR BB| Open rates'!#REF!</f>
        <v>#REF!</v>
      </c>
      <c r="N6" s="34" t="e">
        <f>'BAR BB| Open rates'!#REF!</f>
        <v>#REF!</v>
      </c>
      <c r="O6" s="34" t="e">
        <f>'BAR BB| Open rates'!#REF!</f>
        <v>#REF!</v>
      </c>
      <c r="P6" s="34" t="e">
        <f>'BAR BB| Open rates'!#REF!</f>
        <v>#REF!</v>
      </c>
      <c r="Q6" s="34" t="e">
        <f>'BAR BB| Open rates'!#REF!</f>
        <v>#REF!</v>
      </c>
      <c r="R6" s="34" t="e">
        <f>'BAR BB| Open rates'!#REF!</f>
        <v>#REF!</v>
      </c>
      <c r="S6" s="34" t="e">
        <f>'BAR BB| Open rates'!#REF!</f>
        <v>#REF!</v>
      </c>
      <c r="T6" s="34" t="e">
        <f>'BAR BB| Open rates'!#REF!</f>
        <v>#REF!</v>
      </c>
      <c r="U6" s="34" t="e">
        <f>'BAR BB| Open rates'!#REF!</f>
        <v>#REF!</v>
      </c>
      <c r="V6" s="34" t="e">
        <f>'BAR BB| Open rates'!#REF!</f>
        <v>#REF!</v>
      </c>
      <c r="W6" s="34" t="e">
        <f>'BAR BB| Open rates'!#REF!</f>
        <v>#REF!</v>
      </c>
      <c r="X6" s="34" t="e">
        <f>'BAR BB| Open rates'!#REF!</f>
        <v>#REF!</v>
      </c>
      <c r="Y6" s="34" t="e">
        <f>'BAR BB| Open rates'!#REF!</f>
        <v>#REF!</v>
      </c>
      <c r="Z6" s="34" t="e">
        <f>'BAR BB| Open rates'!#REF!</f>
        <v>#REF!</v>
      </c>
      <c r="AA6" s="34" t="e">
        <f>'BAR BB| Open rates'!#REF!</f>
        <v>#REF!</v>
      </c>
      <c r="AB6" s="34" t="e">
        <f>'BAR BB| Open rates'!#REF!</f>
        <v>#REF!</v>
      </c>
      <c r="AC6" s="34" t="e">
        <f>'BAR BB| Open rates'!#REF!</f>
        <v>#REF!</v>
      </c>
      <c r="AD6" s="34" t="e">
        <f>'BAR BB| Open rates'!#REF!</f>
        <v>#REF!</v>
      </c>
      <c r="AE6" s="34" t="e">
        <f>'BAR BB| Open rates'!#REF!</f>
        <v>#REF!</v>
      </c>
      <c r="AF6" s="34" t="e">
        <f>'BAR BB| Open rates'!#REF!</f>
        <v>#REF!</v>
      </c>
      <c r="AG6" s="34" t="e">
        <f>'BAR BB| Open rates'!#REF!</f>
        <v>#REF!</v>
      </c>
      <c r="AH6" s="34" t="e">
        <f>'BAR BB| Open rates'!#REF!</f>
        <v>#REF!</v>
      </c>
      <c r="AI6" s="34" t="e">
        <f>'BAR BB| Open rates'!#REF!</f>
        <v>#REF!</v>
      </c>
      <c r="AJ6" s="34" t="e">
        <f>'BAR BB| Open rates'!#REF!</f>
        <v>#REF!</v>
      </c>
      <c r="AK6" s="34" t="e">
        <f>'BAR BB| Open rates'!#REF!</f>
        <v>#REF!</v>
      </c>
      <c r="AL6" s="34" t="e">
        <f>'BAR BB| Open rates'!#REF!</f>
        <v>#REF!</v>
      </c>
      <c r="AM6" s="34" t="e">
        <f>'BAR BB| Open rates'!#REF!</f>
        <v>#REF!</v>
      </c>
      <c r="AN6" s="34" t="e">
        <f>'BAR BB| Open rates'!#REF!</f>
        <v>#REF!</v>
      </c>
      <c r="AO6" s="34" t="e">
        <f>'BAR BB| Open rates'!#REF!</f>
        <v>#REF!</v>
      </c>
      <c r="AP6" s="34" t="e">
        <f>'BAR BB| Open rates'!#REF!</f>
        <v>#REF!</v>
      </c>
      <c r="AQ6" s="34" t="e">
        <f>'BAR BB| Open rates'!#REF!</f>
        <v>#REF!</v>
      </c>
      <c r="AR6" s="34" t="e">
        <f>'BAR BB| Open rates'!#REF!</f>
        <v>#REF!</v>
      </c>
      <c r="AS6" s="34" t="e">
        <f>'BAR BB| Open rates'!#REF!</f>
        <v>#REF!</v>
      </c>
      <c r="AT6" s="34" t="e">
        <f>'BAR BB| Open rates'!#REF!</f>
        <v>#REF!</v>
      </c>
      <c r="AU6" s="34" t="e">
        <f>'BAR BB| Open rates'!#REF!</f>
        <v>#REF!</v>
      </c>
      <c r="AV6" s="34" t="e">
        <f>'BAR BB| Open rates'!#REF!</f>
        <v>#REF!</v>
      </c>
      <c r="AW6" s="34" t="e">
        <f>'BAR BB| Open rates'!#REF!</f>
        <v>#REF!</v>
      </c>
    </row>
    <row r="7" spans="1:49" s="9" customFormat="1" ht="12" customHeight="1" x14ac:dyDescent="0.2">
      <c r="A7" s="52">
        <v>2</v>
      </c>
      <c r="B7" s="34">
        <v>17800</v>
      </c>
      <c r="C7" s="34">
        <v>10900</v>
      </c>
      <c r="D7" s="34">
        <v>14100</v>
      </c>
      <c r="E7" s="34">
        <v>9100</v>
      </c>
      <c r="F7" s="34" t="e">
        <v>#REF!</v>
      </c>
      <c r="G7" s="34" t="e">
        <v>#REF!</v>
      </c>
      <c r="H7" s="34" t="e">
        <v>#REF!</v>
      </c>
      <c r="I7" s="34">
        <v>7900</v>
      </c>
      <c r="J7" s="34">
        <v>9100</v>
      </c>
      <c r="K7" s="34">
        <v>14100</v>
      </c>
      <c r="L7" s="34" t="e">
        <f>'BAR BB| Open rates'!#REF!</f>
        <v>#REF!</v>
      </c>
      <c r="M7" s="34" t="e">
        <f>'BAR BB| Open rates'!#REF!</f>
        <v>#REF!</v>
      </c>
      <c r="N7" s="34" t="e">
        <f>'BAR BB| Open rates'!#REF!</f>
        <v>#REF!</v>
      </c>
      <c r="O7" s="34" t="e">
        <f>'BAR BB| Open rates'!#REF!</f>
        <v>#REF!</v>
      </c>
      <c r="P7" s="34" t="e">
        <f>'BAR BB| Open rates'!#REF!</f>
        <v>#REF!</v>
      </c>
      <c r="Q7" s="34" t="e">
        <f>'BAR BB| Open rates'!#REF!</f>
        <v>#REF!</v>
      </c>
      <c r="R7" s="34" t="e">
        <f>'BAR BB| Open rates'!#REF!</f>
        <v>#REF!</v>
      </c>
      <c r="S7" s="34" t="e">
        <f>'BAR BB| Open rates'!#REF!</f>
        <v>#REF!</v>
      </c>
      <c r="T7" s="34" t="e">
        <f>'BAR BB| Open rates'!#REF!</f>
        <v>#REF!</v>
      </c>
      <c r="U7" s="34" t="e">
        <f>'BAR BB| Open rates'!#REF!</f>
        <v>#REF!</v>
      </c>
      <c r="V7" s="34" t="e">
        <f>'BAR BB| Open rates'!#REF!</f>
        <v>#REF!</v>
      </c>
      <c r="W7" s="34" t="e">
        <f>'BAR BB| Open rates'!#REF!</f>
        <v>#REF!</v>
      </c>
      <c r="X7" s="34" t="e">
        <f>'BAR BB| Open rates'!#REF!</f>
        <v>#REF!</v>
      </c>
      <c r="Y7" s="34" t="e">
        <f>'BAR BB| Open rates'!#REF!</f>
        <v>#REF!</v>
      </c>
      <c r="Z7" s="34" t="e">
        <f>'BAR BB| Open rates'!#REF!</f>
        <v>#REF!</v>
      </c>
      <c r="AA7" s="34" t="e">
        <f>'BAR BB| Open rates'!#REF!</f>
        <v>#REF!</v>
      </c>
      <c r="AB7" s="34" t="e">
        <f>'BAR BB| Open rates'!#REF!</f>
        <v>#REF!</v>
      </c>
      <c r="AC7" s="34" t="e">
        <f>'BAR BB| Open rates'!#REF!</f>
        <v>#REF!</v>
      </c>
      <c r="AD7" s="34" t="e">
        <f>'BAR BB| Open rates'!#REF!</f>
        <v>#REF!</v>
      </c>
      <c r="AE7" s="34" t="e">
        <f>'BAR BB| Open rates'!#REF!</f>
        <v>#REF!</v>
      </c>
      <c r="AF7" s="34" t="e">
        <f>'BAR BB| Open rates'!#REF!</f>
        <v>#REF!</v>
      </c>
      <c r="AG7" s="34" t="e">
        <f>'BAR BB| Open rates'!#REF!</f>
        <v>#REF!</v>
      </c>
      <c r="AH7" s="34" t="e">
        <f>'BAR BB| Open rates'!#REF!</f>
        <v>#REF!</v>
      </c>
      <c r="AI7" s="34" t="e">
        <f>'BAR BB| Open rates'!#REF!</f>
        <v>#REF!</v>
      </c>
      <c r="AJ7" s="34" t="e">
        <f>'BAR BB| Open rates'!#REF!</f>
        <v>#REF!</v>
      </c>
      <c r="AK7" s="34" t="e">
        <f>'BAR BB| Open rates'!#REF!</f>
        <v>#REF!</v>
      </c>
      <c r="AL7" s="34" t="e">
        <f>'BAR BB| Open rates'!#REF!</f>
        <v>#REF!</v>
      </c>
      <c r="AM7" s="34" t="e">
        <f>'BAR BB| Open rates'!#REF!</f>
        <v>#REF!</v>
      </c>
      <c r="AN7" s="34" t="e">
        <f>'BAR BB| Open rates'!#REF!</f>
        <v>#REF!</v>
      </c>
      <c r="AO7" s="34" t="e">
        <f>'BAR BB| Open rates'!#REF!</f>
        <v>#REF!</v>
      </c>
      <c r="AP7" s="34" t="e">
        <f>'BAR BB| Open rates'!#REF!</f>
        <v>#REF!</v>
      </c>
      <c r="AQ7" s="34" t="e">
        <f>'BAR BB| Open rates'!#REF!</f>
        <v>#REF!</v>
      </c>
      <c r="AR7" s="34" t="e">
        <f>'BAR BB| Open rates'!#REF!</f>
        <v>#REF!</v>
      </c>
      <c r="AS7" s="34" t="e">
        <f>'BAR BB| Open rates'!#REF!</f>
        <v>#REF!</v>
      </c>
      <c r="AT7" s="34" t="e">
        <f>'BAR BB| Open rates'!#REF!</f>
        <v>#REF!</v>
      </c>
      <c r="AU7" s="34" t="e">
        <f>'BAR BB| Open rates'!#REF!</f>
        <v>#REF!</v>
      </c>
      <c r="AV7" s="34" t="e">
        <f>'BAR BB| Open rates'!#REF!</f>
        <v>#REF!</v>
      </c>
      <c r="AW7" s="34" t="e">
        <f>'BAR BB| Open rates'!#REF!</f>
        <v>#REF!</v>
      </c>
    </row>
    <row r="8" spans="1:49" s="36" customFormat="1" ht="12" customHeight="1" x14ac:dyDescent="0.2">
      <c r="A8" s="66" t="s">
        <v>64</v>
      </c>
      <c r="B8" s="35"/>
      <c r="C8" s="35"/>
      <c r="D8" s="35"/>
      <c r="E8" s="35"/>
      <c r="F8" s="35"/>
      <c r="G8" s="35"/>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row>
    <row r="9" spans="1:49" s="9" customFormat="1" ht="12" customHeight="1" x14ac:dyDescent="0.2">
      <c r="A9" s="52">
        <v>1</v>
      </c>
      <c r="B9" s="34">
        <v>19500</v>
      </c>
      <c r="C9" s="34">
        <v>12600</v>
      </c>
      <c r="D9" s="34">
        <v>15800</v>
      </c>
      <c r="E9" s="34">
        <v>10800</v>
      </c>
      <c r="F9" s="34" t="e">
        <v>#REF!</v>
      </c>
      <c r="G9" s="34" t="e">
        <v>#REF!</v>
      </c>
      <c r="H9" s="34" t="e">
        <v>#REF!</v>
      </c>
      <c r="I9" s="34">
        <v>9600</v>
      </c>
      <c r="J9" s="34">
        <v>10800</v>
      </c>
      <c r="K9" s="34">
        <v>15800</v>
      </c>
      <c r="L9" s="34" t="e">
        <f>'BAR BB| Open rates'!#REF!</f>
        <v>#REF!</v>
      </c>
      <c r="M9" s="34" t="e">
        <f>'BAR BB| Open rates'!#REF!</f>
        <v>#REF!</v>
      </c>
      <c r="N9" s="34" t="e">
        <f>'BAR BB| Open rates'!#REF!</f>
        <v>#REF!</v>
      </c>
      <c r="O9" s="34" t="e">
        <f>'BAR BB| Open rates'!#REF!</f>
        <v>#REF!</v>
      </c>
      <c r="P9" s="34" t="e">
        <f>'BAR BB| Open rates'!#REF!</f>
        <v>#REF!</v>
      </c>
      <c r="Q9" s="34" t="e">
        <f>'BAR BB| Open rates'!#REF!</f>
        <v>#REF!</v>
      </c>
      <c r="R9" s="34" t="e">
        <f>'BAR BB| Open rates'!#REF!</f>
        <v>#REF!</v>
      </c>
      <c r="S9" s="34" t="e">
        <f>'BAR BB| Open rates'!#REF!</f>
        <v>#REF!</v>
      </c>
      <c r="T9" s="34" t="e">
        <f>'BAR BB| Open rates'!#REF!</f>
        <v>#REF!</v>
      </c>
      <c r="U9" s="34" t="e">
        <f>'BAR BB| Open rates'!#REF!</f>
        <v>#REF!</v>
      </c>
      <c r="V9" s="34" t="e">
        <f>'BAR BB| Open rates'!#REF!</f>
        <v>#REF!</v>
      </c>
      <c r="W9" s="34" t="e">
        <f>'BAR BB| Open rates'!#REF!</f>
        <v>#REF!</v>
      </c>
      <c r="X9" s="34" t="e">
        <f>'BAR BB| Open rates'!#REF!</f>
        <v>#REF!</v>
      </c>
      <c r="Y9" s="34" t="e">
        <f>'BAR BB| Open rates'!#REF!</f>
        <v>#REF!</v>
      </c>
      <c r="Z9" s="34" t="e">
        <f>'BAR BB| Open rates'!#REF!</f>
        <v>#REF!</v>
      </c>
      <c r="AA9" s="34" t="e">
        <f>'BAR BB| Open rates'!#REF!</f>
        <v>#REF!</v>
      </c>
      <c r="AB9" s="34" t="e">
        <f>'BAR BB| Open rates'!#REF!</f>
        <v>#REF!</v>
      </c>
      <c r="AC9" s="34" t="e">
        <f>'BAR BB| Open rates'!#REF!</f>
        <v>#REF!</v>
      </c>
      <c r="AD9" s="34" t="e">
        <f>'BAR BB| Open rates'!#REF!</f>
        <v>#REF!</v>
      </c>
      <c r="AE9" s="34" t="e">
        <f>'BAR BB| Open rates'!#REF!</f>
        <v>#REF!</v>
      </c>
      <c r="AF9" s="34" t="e">
        <f>'BAR BB| Open rates'!#REF!</f>
        <v>#REF!</v>
      </c>
      <c r="AG9" s="34" t="e">
        <f>'BAR BB| Open rates'!#REF!</f>
        <v>#REF!</v>
      </c>
      <c r="AH9" s="34" t="e">
        <f>'BAR BB| Open rates'!#REF!</f>
        <v>#REF!</v>
      </c>
      <c r="AI9" s="34" t="e">
        <f>'BAR BB| Open rates'!#REF!</f>
        <v>#REF!</v>
      </c>
      <c r="AJ9" s="34" t="e">
        <f>'BAR BB| Open rates'!#REF!</f>
        <v>#REF!</v>
      </c>
      <c r="AK9" s="34" t="e">
        <f>'BAR BB| Open rates'!#REF!</f>
        <v>#REF!</v>
      </c>
      <c r="AL9" s="34" t="e">
        <f>'BAR BB| Open rates'!#REF!</f>
        <v>#REF!</v>
      </c>
      <c r="AM9" s="34" t="e">
        <f>'BAR BB| Open rates'!#REF!</f>
        <v>#REF!</v>
      </c>
      <c r="AN9" s="34" t="e">
        <f>'BAR BB| Open rates'!#REF!</f>
        <v>#REF!</v>
      </c>
      <c r="AO9" s="34" t="e">
        <f>'BAR BB| Open rates'!#REF!</f>
        <v>#REF!</v>
      </c>
      <c r="AP9" s="34" t="e">
        <f>'BAR BB| Open rates'!#REF!</f>
        <v>#REF!</v>
      </c>
      <c r="AQ9" s="34" t="e">
        <f>'BAR BB| Open rates'!#REF!</f>
        <v>#REF!</v>
      </c>
      <c r="AR9" s="34" t="e">
        <f>'BAR BB| Open rates'!#REF!</f>
        <v>#REF!</v>
      </c>
      <c r="AS9" s="34" t="e">
        <f>'BAR BB| Open rates'!#REF!</f>
        <v>#REF!</v>
      </c>
      <c r="AT9" s="34" t="e">
        <f>'BAR BB| Open rates'!#REF!</f>
        <v>#REF!</v>
      </c>
      <c r="AU9" s="34" t="e">
        <f>'BAR BB| Open rates'!#REF!</f>
        <v>#REF!</v>
      </c>
      <c r="AV9" s="34" t="e">
        <f>'BAR BB| Open rates'!#REF!</f>
        <v>#REF!</v>
      </c>
      <c r="AW9" s="34" t="e">
        <f>'BAR BB| Open rates'!#REF!</f>
        <v>#REF!</v>
      </c>
    </row>
    <row r="10" spans="1:49" s="9" customFormat="1" ht="12" customHeight="1" x14ac:dyDescent="0.2">
      <c r="A10" s="52">
        <v>2</v>
      </c>
      <c r="B10" s="34">
        <v>20700</v>
      </c>
      <c r="C10" s="34">
        <v>13800</v>
      </c>
      <c r="D10" s="34">
        <v>17000</v>
      </c>
      <c r="E10" s="34">
        <v>12000</v>
      </c>
      <c r="F10" s="34" t="e">
        <v>#REF!</v>
      </c>
      <c r="G10" s="34" t="e">
        <v>#REF!</v>
      </c>
      <c r="H10" s="34" t="e">
        <v>#REF!</v>
      </c>
      <c r="I10" s="34">
        <v>10800</v>
      </c>
      <c r="J10" s="34">
        <v>12000</v>
      </c>
      <c r="K10" s="34">
        <v>17000</v>
      </c>
      <c r="L10" s="34" t="e">
        <f>'BAR BB| Open rates'!#REF!</f>
        <v>#REF!</v>
      </c>
      <c r="M10" s="34" t="e">
        <f>'BAR BB| Open rates'!#REF!</f>
        <v>#REF!</v>
      </c>
      <c r="N10" s="34" t="e">
        <f>'BAR BB| Open rates'!#REF!</f>
        <v>#REF!</v>
      </c>
      <c r="O10" s="34" t="e">
        <f>'BAR BB| Open rates'!#REF!</f>
        <v>#REF!</v>
      </c>
      <c r="P10" s="34" t="e">
        <f>'BAR BB| Open rates'!#REF!</f>
        <v>#REF!</v>
      </c>
      <c r="Q10" s="34" t="e">
        <f>'BAR BB| Open rates'!#REF!</f>
        <v>#REF!</v>
      </c>
      <c r="R10" s="34" t="e">
        <f>'BAR BB| Open rates'!#REF!</f>
        <v>#REF!</v>
      </c>
      <c r="S10" s="34" t="e">
        <f>'BAR BB| Open rates'!#REF!</f>
        <v>#REF!</v>
      </c>
      <c r="T10" s="34" t="e">
        <f>'BAR BB| Open rates'!#REF!</f>
        <v>#REF!</v>
      </c>
      <c r="U10" s="34" t="e">
        <f>'BAR BB| Open rates'!#REF!</f>
        <v>#REF!</v>
      </c>
      <c r="V10" s="34" t="e">
        <f>'BAR BB| Open rates'!#REF!</f>
        <v>#REF!</v>
      </c>
      <c r="W10" s="34" t="e">
        <f>'BAR BB| Open rates'!#REF!</f>
        <v>#REF!</v>
      </c>
      <c r="X10" s="34" t="e">
        <f>'BAR BB| Open rates'!#REF!</f>
        <v>#REF!</v>
      </c>
      <c r="Y10" s="34" t="e">
        <f>'BAR BB| Open rates'!#REF!</f>
        <v>#REF!</v>
      </c>
      <c r="Z10" s="34" t="e">
        <f>'BAR BB| Open rates'!#REF!</f>
        <v>#REF!</v>
      </c>
      <c r="AA10" s="34" t="e">
        <f>'BAR BB| Open rates'!#REF!</f>
        <v>#REF!</v>
      </c>
      <c r="AB10" s="34" t="e">
        <f>'BAR BB| Open rates'!#REF!</f>
        <v>#REF!</v>
      </c>
      <c r="AC10" s="34" t="e">
        <f>'BAR BB| Open rates'!#REF!</f>
        <v>#REF!</v>
      </c>
      <c r="AD10" s="34" t="e">
        <f>'BAR BB| Open rates'!#REF!</f>
        <v>#REF!</v>
      </c>
      <c r="AE10" s="34" t="e">
        <f>'BAR BB| Open rates'!#REF!</f>
        <v>#REF!</v>
      </c>
      <c r="AF10" s="34" t="e">
        <f>'BAR BB| Open rates'!#REF!</f>
        <v>#REF!</v>
      </c>
      <c r="AG10" s="34" t="e">
        <f>'BAR BB| Open rates'!#REF!</f>
        <v>#REF!</v>
      </c>
      <c r="AH10" s="34" t="e">
        <f>'BAR BB| Open rates'!#REF!</f>
        <v>#REF!</v>
      </c>
      <c r="AI10" s="34" t="e">
        <f>'BAR BB| Open rates'!#REF!</f>
        <v>#REF!</v>
      </c>
      <c r="AJ10" s="34" t="e">
        <f>'BAR BB| Open rates'!#REF!</f>
        <v>#REF!</v>
      </c>
      <c r="AK10" s="34" t="e">
        <f>'BAR BB| Open rates'!#REF!</f>
        <v>#REF!</v>
      </c>
      <c r="AL10" s="34" t="e">
        <f>'BAR BB| Open rates'!#REF!</f>
        <v>#REF!</v>
      </c>
      <c r="AM10" s="34" t="e">
        <f>'BAR BB| Open rates'!#REF!</f>
        <v>#REF!</v>
      </c>
      <c r="AN10" s="34" t="e">
        <f>'BAR BB| Open rates'!#REF!</f>
        <v>#REF!</v>
      </c>
      <c r="AO10" s="34" t="e">
        <f>'BAR BB| Open rates'!#REF!</f>
        <v>#REF!</v>
      </c>
      <c r="AP10" s="34" t="e">
        <f>'BAR BB| Open rates'!#REF!</f>
        <v>#REF!</v>
      </c>
      <c r="AQ10" s="34" t="e">
        <f>'BAR BB| Open rates'!#REF!</f>
        <v>#REF!</v>
      </c>
      <c r="AR10" s="34" t="e">
        <f>'BAR BB| Open rates'!#REF!</f>
        <v>#REF!</v>
      </c>
      <c r="AS10" s="34" t="e">
        <f>'BAR BB| Open rates'!#REF!</f>
        <v>#REF!</v>
      </c>
      <c r="AT10" s="34" t="e">
        <f>'BAR BB| Open rates'!#REF!</f>
        <v>#REF!</v>
      </c>
      <c r="AU10" s="34" t="e">
        <f>'BAR BB| Open rates'!#REF!</f>
        <v>#REF!</v>
      </c>
      <c r="AV10" s="34" t="e">
        <f>'BAR BB| Open rates'!#REF!</f>
        <v>#REF!</v>
      </c>
      <c r="AW10" s="34" t="e">
        <f>'BAR BB| Open rates'!#REF!</f>
        <v>#REF!</v>
      </c>
    </row>
    <row r="11" spans="1:49" s="36" customFormat="1" ht="12" customHeight="1" x14ac:dyDescent="0.2">
      <c r="A11" s="66" t="s">
        <v>65</v>
      </c>
      <c r="B11" s="35"/>
      <c r="C11" s="35"/>
      <c r="D11" s="35"/>
      <c r="E11" s="35"/>
      <c r="F11" s="35"/>
      <c r="G11" s="35"/>
      <c r="H11" s="35"/>
      <c r="I11" s="35"/>
      <c r="J11" s="35"/>
      <c r="K11" s="35"/>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row>
    <row r="12" spans="1:49" s="9" customFormat="1" ht="12" customHeight="1" x14ac:dyDescent="0.2">
      <c r="A12" s="52">
        <v>1</v>
      </c>
      <c r="B12" s="34">
        <v>21500</v>
      </c>
      <c r="C12" s="34">
        <v>14600</v>
      </c>
      <c r="D12" s="34">
        <v>17800</v>
      </c>
      <c r="E12" s="34">
        <v>12800</v>
      </c>
      <c r="F12" s="34" t="e">
        <v>#REF!</v>
      </c>
      <c r="G12" s="34" t="e">
        <v>#REF!</v>
      </c>
      <c r="H12" s="34" t="e">
        <v>#REF!</v>
      </c>
      <c r="I12" s="34">
        <v>11600</v>
      </c>
      <c r="J12" s="34">
        <v>12800</v>
      </c>
      <c r="K12" s="34">
        <v>17800</v>
      </c>
      <c r="L12" s="34" t="e">
        <f>'BAR BB| Open rates'!#REF!</f>
        <v>#REF!</v>
      </c>
      <c r="M12" s="34" t="e">
        <f>'BAR BB| Open rates'!#REF!</f>
        <v>#REF!</v>
      </c>
      <c r="N12" s="34" t="e">
        <f>'BAR BB| Open rates'!#REF!</f>
        <v>#REF!</v>
      </c>
      <c r="O12" s="34" t="e">
        <f>'BAR BB| Open rates'!#REF!</f>
        <v>#REF!</v>
      </c>
      <c r="P12" s="34" t="e">
        <f>'BAR BB| Open rates'!#REF!</f>
        <v>#REF!</v>
      </c>
      <c r="Q12" s="34" t="e">
        <f>'BAR BB| Open rates'!#REF!</f>
        <v>#REF!</v>
      </c>
      <c r="R12" s="34" t="e">
        <f>'BAR BB| Open rates'!#REF!</f>
        <v>#REF!</v>
      </c>
      <c r="S12" s="34" t="e">
        <f>'BAR BB| Open rates'!#REF!</f>
        <v>#REF!</v>
      </c>
      <c r="T12" s="34" t="e">
        <f>'BAR BB| Open rates'!#REF!</f>
        <v>#REF!</v>
      </c>
      <c r="U12" s="34" t="e">
        <f>'BAR BB| Open rates'!#REF!</f>
        <v>#REF!</v>
      </c>
      <c r="V12" s="34" t="e">
        <f>'BAR BB| Open rates'!#REF!</f>
        <v>#REF!</v>
      </c>
      <c r="W12" s="34" t="e">
        <f>'BAR BB| Open rates'!#REF!</f>
        <v>#REF!</v>
      </c>
      <c r="X12" s="34" t="e">
        <f>'BAR BB| Open rates'!#REF!</f>
        <v>#REF!</v>
      </c>
      <c r="Y12" s="34" t="e">
        <f>'BAR BB| Open rates'!#REF!</f>
        <v>#REF!</v>
      </c>
      <c r="Z12" s="34" t="e">
        <f>'BAR BB| Open rates'!#REF!</f>
        <v>#REF!</v>
      </c>
      <c r="AA12" s="34" t="e">
        <f>'BAR BB| Open rates'!#REF!</f>
        <v>#REF!</v>
      </c>
      <c r="AB12" s="34" t="e">
        <f>'BAR BB| Open rates'!#REF!</f>
        <v>#REF!</v>
      </c>
      <c r="AC12" s="34" t="e">
        <f>'BAR BB| Open rates'!#REF!</f>
        <v>#REF!</v>
      </c>
      <c r="AD12" s="34" t="e">
        <f>'BAR BB| Open rates'!#REF!</f>
        <v>#REF!</v>
      </c>
      <c r="AE12" s="34" t="e">
        <f>'BAR BB| Open rates'!#REF!</f>
        <v>#REF!</v>
      </c>
      <c r="AF12" s="34" t="e">
        <f>'BAR BB| Open rates'!#REF!</f>
        <v>#REF!</v>
      </c>
      <c r="AG12" s="34" t="e">
        <f>'BAR BB| Open rates'!#REF!</f>
        <v>#REF!</v>
      </c>
      <c r="AH12" s="34" t="e">
        <f>'BAR BB| Open rates'!#REF!</f>
        <v>#REF!</v>
      </c>
      <c r="AI12" s="34" t="e">
        <f>'BAR BB| Open rates'!#REF!</f>
        <v>#REF!</v>
      </c>
      <c r="AJ12" s="34" t="e">
        <f>'BAR BB| Open rates'!#REF!</f>
        <v>#REF!</v>
      </c>
      <c r="AK12" s="34" t="e">
        <f>'BAR BB| Open rates'!#REF!</f>
        <v>#REF!</v>
      </c>
      <c r="AL12" s="34" t="e">
        <f>'BAR BB| Open rates'!#REF!</f>
        <v>#REF!</v>
      </c>
      <c r="AM12" s="34" t="e">
        <f>'BAR BB| Open rates'!#REF!</f>
        <v>#REF!</v>
      </c>
      <c r="AN12" s="34" t="e">
        <f>'BAR BB| Open rates'!#REF!</f>
        <v>#REF!</v>
      </c>
      <c r="AO12" s="34" t="e">
        <f>'BAR BB| Open rates'!#REF!</f>
        <v>#REF!</v>
      </c>
      <c r="AP12" s="34" t="e">
        <f>'BAR BB| Open rates'!#REF!</f>
        <v>#REF!</v>
      </c>
      <c r="AQ12" s="34" t="e">
        <f>'BAR BB| Open rates'!#REF!</f>
        <v>#REF!</v>
      </c>
      <c r="AR12" s="34" t="e">
        <f>'BAR BB| Open rates'!#REF!</f>
        <v>#REF!</v>
      </c>
      <c r="AS12" s="34" t="e">
        <f>'BAR BB| Open rates'!#REF!</f>
        <v>#REF!</v>
      </c>
      <c r="AT12" s="34" t="e">
        <f>'BAR BB| Open rates'!#REF!</f>
        <v>#REF!</v>
      </c>
      <c r="AU12" s="34" t="e">
        <f>'BAR BB| Open rates'!#REF!</f>
        <v>#REF!</v>
      </c>
      <c r="AV12" s="34" t="e">
        <f>'BAR BB| Open rates'!#REF!</f>
        <v>#REF!</v>
      </c>
      <c r="AW12" s="34" t="e">
        <f>'BAR BB| Open rates'!#REF!</f>
        <v>#REF!</v>
      </c>
    </row>
    <row r="13" spans="1:49" s="9" customFormat="1" ht="12" customHeight="1" x14ac:dyDescent="0.2">
      <c r="A13" s="52">
        <v>2</v>
      </c>
      <c r="B13" s="34">
        <v>22700</v>
      </c>
      <c r="C13" s="34">
        <v>15800</v>
      </c>
      <c r="D13" s="34">
        <v>19000</v>
      </c>
      <c r="E13" s="34">
        <v>14000</v>
      </c>
      <c r="F13" s="34" t="e">
        <v>#REF!</v>
      </c>
      <c r="G13" s="34" t="e">
        <v>#REF!</v>
      </c>
      <c r="H13" s="34" t="e">
        <v>#REF!</v>
      </c>
      <c r="I13" s="34">
        <v>12800</v>
      </c>
      <c r="J13" s="34">
        <v>14000</v>
      </c>
      <c r="K13" s="34">
        <v>19000</v>
      </c>
      <c r="L13" s="34" t="e">
        <f>'BAR BB| Open rates'!#REF!</f>
        <v>#REF!</v>
      </c>
      <c r="M13" s="34" t="e">
        <f>'BAR BB| Open rates'!#REF!</f>
        <v>#REF!</v>
      </c>
      <c r="N13" s="34" t="e">
        <f>'BAR BB| Open rates'!#REF!</f>
        <v>#REF!</v>
      </c>
      <c r="O13" s="34" t="e">
        <f>'BAR BB| Open rates'!#REF!</f>
        <v>#REF!</v>
      </c>
      <c r="P13" s="34" t="e">
        <f>'BAR BB| Open rates'!#REF!</f>
        <v>#REF!</v>
      </c>
      <c r="Q13" s="34" t="e">
        <f>'BAR BB| Open rates'!#REF!</f>
        <v>#REF!</v>
      </c>
      <c r="R13" s="34" t="e">
        <f>'BAR BB| Open rates'!#REF!</f>
        <v>#REF!</v>
      </c>
      <c r="S13" s="34" t="e">
        <f>'BAR BB| Open rates'!#REF!</f>
        <v>#REF!</v>
      </c>
      <c r="T13" s="34" t="e">
        <f>'BAR BB| Open rates'!#REF!</f>
        <v>#REF!</v>
      </c>
      <c r="U13" s="34" t="e">
        <f>'BAR BB| Open rates'!#REF!</f>
        <v>#REF!</v>
      </c>
      <c r="V13" s="34" t="e">
        <f>'BAR BB| Open rates'!#REF!</f>
        <v>#REF!</v>
      </c>
      <c r="W13" s="34" t="e">
        <f>'BAR BB| Open rates'!#REF!</f>
        <v>#REF!</v>
      </c>
      <c r="X13" s="34" t="e">
        <f>'BAR BB| Open rates'!#REF!</f>
        <v>#REF!</v>
      </c>
      <c r="Y13" s="34" t="e">
        <f>'BAR BB| Open rates'!#REF!</f>
        <v>#REF!</v>
      </c>
      <c r="Z13" s="34" t="e">
        <f>'BAR BB| Open rates'!#REF!</f>
        <v>#REF!</v>
      </c>
      <c r="AA13" s="34" t="e">
        <f>'BAR BB| Open rates'!#REF!</f>
        <v>#REF!</v>
      </c>
      <c r="AB13" s="34" t="e">
        <f>'BAR BB| Open rates'!#REF!</f>
        <v>#REF!</v>
      </c>
      <c r="AC13" s="34" t="e">
        <f>'BAR BB| Open rates'!#REF!</f>
        <v>#REF!</v>
      </c>
      <c r="AD13" s="34" t="e">
        <f>'BAR BB| Open rates'!#REF!</f>
        <v>#REF!</v>
      </c>
      <c r="AE13" s="34" t="e">
        <f>'BAR BB| Open rates'!#REF!</f>
        <v>#REF!</v>
      </c>
      <c r="AF13" s="34" t="e">
        <f>'BAR BB| Open rates'!#REF!</f>
        <v>#REF!</v>
      </c>
      <c r="AG13" s="34" t="e">
        <f>'BAR BB| Open rates'!#REF!</f>
        <v>#REF!</v>
      </c>
      <c r="AH13" s="34" t="e">
        <f>'BAR BB| Open rates'!#REF!</f>
        <v>#REF!</v>
      </c>
      <c r="AI13" s="34" t="e">
        <f>'BAR BB| Open rates'!#REF!</f>
        <v>#REF!</v>
      </c>
      <c r="AJ13" s="34" t="e">
        <f>'BAR BB| Open rates'!#REF!</f>
        <v>#REF!</v>
      </c>
      <c r="AK13" s="34" t="e">
        <f>'BAR BB| Open rates'!#REF!</f>
        <v>#REF!</v>
      </c>
      <c r="AL13" s="34" t="e">
        <f>'BAR BB| Open rates'!#REF!</f>
        <v>#REF!</v>
      </c>
      <c r="AM13" s="34" t="e">
        <f>'BAR BB| Open rates'!#REF!</f>
        <v>#REF!</v>
      </c>
      <c r="AN13" s="34" t="e">
        <f>'BAR BB| Open rates'!#REF!</f>
        <v>#REF!</v>
      </c>
      <c r="AO13" s="34" t="e">
        <f>'BAR BB| Open rates'!#REF!</f>
        <v>#REF!</v>
      </c>
      <c r="AP13" s="34" t="e">
        <f>'BAR BB| Open rates'!#REF!</f>
        <v>#REF!</v>
      </c>
      <c r="AQ13" s="34" t="e">
        <f>'BAR BB| Open rates'!#REF!</f>
        <v>#REF!</v>
      </c>
      <c r="AR13" s="34" t="e">
        <f>'BAR BB| Open rates'!#REF!</f>
        <v>#REF!</v>
      </c>
      <c r="AS13" s="34" t="e">
        <f>'BAR BB| Open rates'!#REF!</f>
        <v>#REF!</v>
      </c>
      <c r="AT13" s="34" t="e">
        <f>'BAR BB| Open rates'!#REF!</f>
        <v>#REF!</v>
      </c>
      <c r="AU13" s="34" t="e">
        <f>'BAR BB| Open rates'!#REF!</f>
        <v>#REF!</v>
      </c>
      <c r="AV13" s="34" t="e">
        <f>'BAR BB| Open rates'!#REF!</f>
        <v>#REF!</v>
      </c>
      <c r="AW13" s="34" t="e">
        <f>'BAR BB| Open rates'!#REF!</f>
        <v>#REF!</v>
      </c>
    </row>
    <row r="16" spans="1:49" x14ac:dyDescent="0.2">
      <c r="A16" s="11" t="s">
        <v>55</v>
      </c>
      <c r="B16" s="39"/>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7" spans="1:49" s="33" customFormat="1" ht="26.25" customHeight="1" x14ac:dyDescent="0.2">
      <c r="A17" s="40"/>
      <c r="B17" s="51" t="str">
        <f t="shared" ref="B17:K17" si="0">B3</f>
        <v>06.10.2020-10.10.2020</v>
      </c>
      <c r="C17" s="51" t="str">
        <f t="shared" si="0"/>
        <v>11.10.2020-14.10.2020</v>
      </c>
      <c r="D17" s="51" t="str">
        <f t="shared" si="0"/>
        <v>15.10.2020-17.10.2020</v>
      </c>
      <c r="E17" s="51" t="str">
        <f t="shared" si="0"/>
        <v>18.10.2020-07.11.2020</v>
      </c>
      <c r="F17" s="51" t="e">
        <f t="shared" si="0"/>
        <v>#REF!</v>
      </c>
      <c r="G17" s="51" t="e">
        <f t="shared" si="0"/>
        <v>#REF!</v>
      </c>
      <c r="H17" s="51" t="e">
        <f t="shared" si="0"/>
        <v>#REF!</v>
      </c>
      <c r="I17" s="51" t="str">
        <f t="shared" si="0"/>
        <v>08.11.2020-10.12.2020</v>
      </c>
      <c r="J17" s="51" t="str">
        <f t="shared" si="0"/>
        <v>11.12.2020-17.12.2020</v>
      </c>
      <c r="K17" s="51" t="str">
        <f t="shared" si="0"/>
        <v>18.12.2020-19.12.2020</v>
      </c>
      <c r="L17" s="51" t="e">
        <f>L3</f>
        <v>#REF!</v>
      </c>
      <c r="M17" s="51" t="e">
        <f t="shared" ref="M17:AH17" si="1">M3</f>
        <v>#REF!</v>
      </c>
      <c r="N17" s="51" t="e">
        <f t="shared" si="1"/>
        <v>#REF!</v>
      </c>
      <c r="O17" s="51" t="e">
        <f t="shared" si="1"/>
        <v>#REF!</v>
      </c>
      <c r="P17" s="51" t="e">
        <f t="shared" si="1"/>
        <v>#REF!</v>
      </c>
      <c r="Q17" s="51" t="e">
        <f t="shared" si="1"/>
        <v>#REF!</v>
      </c>
      <c r="R17" s="51" t="e">
        <f t="shared" si="1"/>
        <v>#REF!</v>
      </c>
      <c r="S17" s="51" t="e">
        <f t="shared" si="1"/>
        <v>#REF!</v>
      </c>
      <c r="T17" s="51" t="e">
        <f t="shared" si="1"/>
        <v>#REF!</v>
      </c>
      <c r="U17" s="51" t="e">
        <f t="shared" si="1"/>
        <v>#REF!</v>
      </c>
      <c r="V17" s="51" t="e">
        <f t="shared" si="1"/>
        <v>#REF!</v>
      </c>
      <c r="W17" s="51" t="e">
        <f t="shared" si="1"/>
        <v>#REF!</v>
      </c>
      <c r="X17" s="51" t="e">
        <f t="shared" si="1"/>
        <v>#REF!</v>
      </c>
      <c r="Y17" s="51" t="e">
        <f t="shared" si="1"/>
        <v>#REF!</v>
      </c>
      <c r="Z17" s="51" t="e">
        <f t="shared" si="1"/>
        <v>#REF!</v>
      </c>
      <c r="AA17" s="51" t="e">
        <f t="shared" si="1"/>
        <v>#REF!</v>
      </c>
      <c r="AB17" s="51" t="e">
        <f t="shared" si="1"/>
        <v>#REF!</v>
      </c>
      <c r="AC17" s="51" t="e">
        <f t="shared" si="1"/>
        <v>#REF!</v>
      </c>
      <c r="AD17" s="51" t="e">
        <f t="shared" si="1"/>
        <v>#REF!</v>
      </c>
      <c r="AE17" s="51" t="e">
        <f t="shared" si="1"/>
        <v>#REF!</v>
      </c>
      <c r="AF17" s="51" t="e">
        <f t="shared" si="1"/>
        <v>#REF!</v>
      </c>
      <c r="AG17" s="51" t="e">
        <f t="shared" si="1"/>
        <v>#REF!</v>
      </c>
      <c r="AH17" s="51" t="e">
        <f t="shared" si="1"/>
        <v>#REF!</v>
      </c>
      <c r="AI17" s="51" t="e">
        <f t="shared" ref="AI17:AW17" si="2">AI3</f>
        <v>#REF!</v>
      </c>
      <c r="AJ17" s="51" t="e">
        <f t="shared" si="2"/>
        <v>#REF!</v>
      </c>
      <c r="AK17" s="51" t="e">
        <f t="shared" si="2"/>
        <v>#REF!</v>
      </c>
      <c r="AL17" s="116" t="e">
        <f t="shared" si="2"/>
        <v>#REF!</v>
      </c>
      <c r="AM17" s="115" t="e">
        <f t="shared" si="2"/>
        <v>#REF!</v>
      </c>
      <c r="AN17" s="115" t="e">
        <f t="shared" si="2"/>
        <v>#REF!</v>
      </c>
      <c r="AO17" s="115" t="e">
        <f t="shared" si="2"/>
        <v>#REF!</v>
      </c>
      <c r="AP17" s="115" t="e">
        <f t="shared" si="2"/>
        <v>#REF!</v>
      </c>
      <c r="AQ17" s="115" t="e">
        <f t="shared" si="2"/>
        <v>#REF!</v>
      </c>
      <c r="AR17" s="115" t="e">
        <f t="shared" si="2"/>
        <v>#REF!</v>
      </c>
      <c r="AS17" s="115" t="e">
        <f t="shared" si="2"/>
        <v>#REF!</v>
      </c>
      <c r="AT17" s="115" t="e">
        <f t="shared" si="2"/>
        <v>#REF!</v>
      </c>
      <c r="AU17" s="115" t="e">
        <f t="shared" si="2"/>
        <v>#REF!</v>
      </c>
      <c r="AV17" s="115" t="e">
        <f t="shared" si="2"/>
        <v>#REF!</v>
      </c>
      <c r="AW17" s="115" t="e">
        <f t="shared" si="2"/>
        <v>#REF!</v>
      </c>
    </row>
    <row r="18" spans="1:49" s="33" customFormat="1" ht="26.25" customHeight="1" x14ac:dyDescent="0.2">
      <c r="A18" s="49" t="s">
        <v>0</v>
      </c>
      <c r="B18" s="105"/>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15" t="e">
        <f t="shared" ref="AM18:AW18" si="3">AM4</f>
        <v>#REF!</v>
      </c>
      <c r="AN18" s="115" t="e">
        <f t="shared" si="3"/>
        <v>#REF!</v>
      </c>
      <c r="AO18" s="115" t="e">
        <f t="shared" si="3"/>
        <v>#REF!</v>
      </c>
      <c r="AP18" s="115" t="e">
        <f t="shared" si="3"/>
        <v>#REF!</v>
      </c>
      <c r="AQ18" s="115" t="e">
        <f t="shared" si="3"/>
        <v>#REF!</v>
      </c>
      <c r="AR18" s="115" t="e">
        <f t="shared" si="3"/>
        <v>#REF!</v>
      </c>
      <c r="AS18" s="115" t="e">
        <f t="shared" si="3"/>
        <v>#REF!</v>
      </c>
      <c r="AT18" s="115" t="e">
        <f t="shared" si="3"/>
        <v>#REF!</v>
      </c>
      <c r="AU18" s="115" t="e">
        <f t="shared" si="3"/>
        <v>#REF!</v>
      </c>
      <c r="AV18" s="115" t="e">
        <f t="shared" si="3"/>
        <v>#REF!</v>
      </c>
      <c r="AW18" s="115" t="e">
        <f t="shared" si="3"/>
        <v>#REF!</v>
      </c>
    </row>
    <row r="19" spans="1:49" s="36" customFormat="1" ht="12" customHeight="1" x14ac:dyDescent="0.2">
      <c r="A19" s="65" t="s">
        <v>63</v>
      </c>
    </row>
    <row r="20" spans="1:49" s="36" customFormat="1" ht="12" customHeight="1" x14ac:dyDescent="0.2">
      <c r="A20" s="52">
        <v>1</v>
      </c>
      <c r="B20" s="43">
        <f t="shared" ref="B20:K20" si="4">B6*0.9</f>
        <v>14940</v>
      </c>
      <c r="C20" s="43">
        <f t="shared" si="4"/>
        <v>8730</v>
      </c>
      <c r="D20" s="43">
        <f t="shared" si="4"/>
        <v>11610</v>
      </c>
      <c r="E20" s="43">
        <f t="shared" si="4"/>
        <v>7110</v>
      </c>
      <c r="F20" s="43" t="e">
        <f t="shared" si="4"/>
        <v>#REF!</v>
      </c>
      <c r="G20" s="43" t="e">
        <f t="shared" si="4"/>
        <v>#REF!</v>
      </c>
      <c r="H20" s="43" t="e">
        <f t="shared" si="4"/>
        <v>#REF!</v>
      </c>
      <c r="I20" s="43">
        <f t="shared" si="4"/>
        <v>6030</v>
      </c>
      <c r="J20" s="43">
        <f t="shared" si="4"/>
        <v>7110</v>
      </c>
      <c r="K20" s="43">
        <f t="shared" si="4"/>
        <v>11610</v>
      </c>
      <c r="L20" s="34" t="e">
        <f>L6*0.9+1100</f>
        <v>#REF!</v>
      </c>
      <c r="M20" s="34" t="e">
        <f>M6*0.9+1100</f>
        <v>#REF!</v>
      </c>
      <c r="N20" s="34" t="e">
        <f>N6*0.9+2100</f>
        <v>#REF!</v>
      </c>
      <c r="O20" s="34" t="e">
        <f>O6*0.9+2100</f>
        <v>#REF!</v>
      </c>
      <c r="P20" s="34" t="e">
        <f t="shared" ref="P20:U20" si="5">P6*0.9+2100</f>
        <v>#REF!</v>
      </c>
      <c r="Q20" s="34" t="e">
        <f t="shared" si="5"/>
        <v>#REF!</v>
      </c>
      <c r="R20" s="34" t="e">
        <f t="shared" si="5"/>
        <v>#REF!</v>
      </c>
      <c r="S20" s="34" t="e">
        <f t="shared" si="5"/>
        <v>#REF!</v>
      </c>
      <c r="T20" s="34" t="e">
        <f t="shared" si="5"/>
        <v>#REF!</v>
      </c>
      <c r="U20" s="34" t="e">
        <f t="shared" si="5"/>
        <v>#REF!</v>
      </c>
      <c r="V20" s="62" t="e">
        <f>V6*0.9+1700</f>
        <v>#REF!</v>
      </c>
      <c r="W20" s="62" t="e">
        <f t="shared" ref="W20:AG20" si="6">W6*0.9+1700</f>
        <v>#REF!</v>
      </c>
      <c r="X20" s="62" t="e">
        <f t="shared" si="6"/>
        <v>#REF!</v>
      </c>
      <c r="Y20" s="62" t="e">
        <f t="shared" si="6"/>
        <v>#REF!</v>
      </c>
      <c r="Z20" s="62" t="e">
        <f t="shared" si="6"/>
        <v>#REF!</v>
      </c>
      <c r="AA20" s="62" t="e">
        <f t="shared" si="6"/>
        <v>#REF!</v>
      </c>
      <c r="AB20" s="62" t="e">
        <f t="shared" si="6"/>
        <v>#REF!</v>
      </c>
      <c r="AC20" s="62" t="e">
        <f t="shared" si="6"/>
        <v>#REF!</v>
      </c>
      <c r="AD20" s="62" t="e">
        <f t="shared" si="6"/>
        <v>#REF!</v>
      </c>
      <c r="AE20" s="62" t="e">
        <f t="shared" si="6"/>
        <v>#REF!</v>
      </c>
      <c r="AF20" s="62" t="e">
        <f t="shared" si="6"/>
        <v>#REF!</v>
      </c>
      <c r="AG20" s="62" t="e">
        <f t="shared" si="6"/>
        <v>#REF!</v>
      </c>
      <c r="AH20" s="62" t="e">
        <f t="shared" ref="AH20:AP20" si="7">AH6*0.9+1700</f>
        <v>#REF!</v>
      </c>
      <c r="AI20" s="62" t="e">
        <f t="shared" si="7"/>
        <v>#REF!</v>
      </c>
      <c r="AJ20" s="62" t="e">
        <f t="shared" si="7"/>
        <v>#REF!</v>
      </c>
      <c r="AK20" s="62" t="e">
        <f t="shared" si="7"/>
        <v>#REF!</v>
      </c>
      <c r="AL20" s="62" t="e">
        <f t="shared" si="7"/>
        <v>#REF!</v>
      </c>
      <c r="AM20" s="62" t="e">
        <f t="shared" si="7"/>
        <v>#REF!</v>
      </c>
      <c r="AN20" s="62" t="e">
        <f t="shared" si="7"/>
        <v>#REF!</v>
      </c>
      <c r="AO20" s="62" t="e">
        <f t="shared" si="7"/>
        <v>#REF!</v>
      </c>
      <c r="AP20" s="62" t="e">
        <f t="shared" si="7"/>
        <v>#REF!</v>
      </c>
      <c r="AQ20" s="62" t="e">
        <f t="shared" ref="AQ20:AW20" si="8">AQ6*0.9+1100</f>
        <v>#REF!</v>
      </c>
      <c r="AR20" s="62" t="e">
        <f t="shared" si="8"/>
        <v>#REF!</v>
      </c>
      <c r="AS20" s="62" t="e">
        <f t="shared" si="8"/>
        <v>#REF!</v>
      </c>
      <c r="AT20" s="62" t="e">
        <f t="shared" si="8"/>
        <v>#REF!</v>
      </c>
      <c r="AU20" s="62" t="e">
        <f t="shared" si="8"/>
        <v>#REF!</v>
      </c>
      <c r="AV20" s="62" t="e">
        <f t="shared" si="8"/>
        <v>#REF!</v>
      </c>
      <c r="AW20" s="62" t="e">
        <f t="shared" si="8"/>
        <v>#REF!</v>
      </c>
    </row>
    <row r="21" spans="1:49" s="36" customFormat="1" ht="12" customHeight="1" x14ac:dyDescent="0.2">
      <c r="A21" s="52">
        <v>2</v>
      </c>
      <c r="B21" s="43">
        <f t="shared" ref="B21:K21" si="9">B7*0.9</f>
        <v>16020</v>
      </c>
      <c r="C21" s="43">
        <f t="shared" si="9"/>
        <v>9810</v>
      </c>
      <c r="D21" s="43">
        <f t="shared" si="9"/>
        <v>12690</v>
      </c>
      <c r="E21" s="43">
        <f t="shared" si="9"/>
        <v>8190</v>
      </c>
      <c r="F21" s="43" t="e">
        <f t="shared" si="9"/>
        <v>#REF!</v>
      </c>
      <c r="G21" s="43" t="e">
        <f t="shared" si="9"/>
        <v>#REF!</v>
      </c>
      <c r="H21" s="43" t="e">
        <f t="shared" si="9"/>
        <v>#REF!</v>
      </c>
      <c r="I21" s="43">
        <f t="shared" si="9"/>
        <v>7110</v>
      </c>
      <c r="J21" s="43">
        <f t="shared" si="9"/>
        <v>8190</v>
      </c>
      <c r="K21" s="43">
        <f t="shared" si="9"/>
        <v>12690</v>
      </c>
      <c r="L21" s="34" t="e">
        <f>L7*0.9+2200</f>
        <v>#REF!</v>
      </c>
      <c r="M21" s="34" t="e">
        <f>M7*0.9+2200</f>
        <v>#REF!</v>
      </c>
      <c r="N21" s="43" t="e">
        <f>N7*0.9+4200</f>
        <v>#REF!</v>
      </c>
      <c r="O21" s="43" t="e">
        <f>O7*0.9+4200</f>
        <v>#REF!</v>
      </c>
      <c r="P21" s="43" t="e">
        <f t="shared" ref="P21:U21" si="10">P7*0.9+4200</f>
        <v>#REF!</v>
      </c>
      <c r="Q21" s="43" t="e">
        <f t="shared" si="10"/>
        <v>#REF!</v>
      </c>
      <c r="R21" s="43" t="e">
        <f t="shared" si="10"/>
        <v>#REF!</v>
      </c>
      <c r="S21" s="43" t="e">
        <f t="shared" si="10"/>
        <v>#REF!</v>
      </c>
      <c r="T21" s="43" t="e">
        <f t="shared" si="10"/>
        <v>#REF!</v>
      </c>
      <c r="U21" s="43" t="e">
        <f t="shared" si="10"/>
        <v>#REF!</v>
      </c>
      <c r="V21" s="43" t="e">
        <f>V7*0.9+3400</f>
        <v>#REF!</v>
      </c>
      <c r="W21" s="43" t="e">
        <f t="shared" ref="W21:AG21" si="11">W7*0.9+3400</f>
        <v>#REF!</v>
      </c>
      <c r="X21" s="43" t="e">
        <f t="shared" si="11"/>
        <v>#REF!</v>
      </c>
      <c r="Y21" s="43" t="e">
        <f t="shared" si="11"/>
        <v>#REF!</v>
      </c>
      <c r="Z21" s="43" t="e">
        <f t="shared" si="11"/>
        <v>#REF!</v>
      </c>
      <c r="AA21" s="43" t="e">
        <f t="shared" si="11"/>
        <v>#REF!</v>
      </c>
      <c r="AB21" s="43" t="e">
        <f t="shared" si="11"/>
        <v>#REF!</v>
      </c>
      <c r="AC21" s="43" t="e">
        <f t="shared" si="11"/>
        <v>#REF!</v>
      </c>
      <c r="AD21" s="43" t="e">
        <f t="shared" si="11"/>
        <v>#REF!</v>
      </c>
      <c r="AE21" s="43" t="e">
        <f t="shared" si="11"/>
        <v>#REF!</v>
      </c>
      <c r="AF21" s="43" t="e">
        <f t="shared" si="11"/>
        <v>#REF!</v>
      </c>
      <c r="AG21" s="43" t="e">
        <f t="shared" si="11"/>
        <v>#REF!</v>
      </c>
      <c r="AH21" s="43" t="e">
        <f t="shared" ref="AH21:AP21" si="12">AH7*0.9+3400</f>
        <v>#REF!</v>
      </c>
      <c r="AI21" s="43" t="e">
        <f t="shared" si="12"/>
        <v>#REF!</v>
      </c>
      <c r="AJ21" s="43" t="e">
        <f t="shared" si="12"/>
        <v>#REF!</v>
      </c>
      <c r="AK21" s="43" t="e">
        <f t="shared" si="12"/>
        <v>#REF!</v>
      </c>
      <c r="AL21" s="43" t="e">
        <f t="shared" si="12"/>
        <v>#REF!</v>
      </c>
      <c r="AM21" s="43" t="e">
        <f t="shared" si="12"/>
        <v>#REF!</v>
      </c>
      <c r="AN21" s="43" t="e">
        <f t="shared" si="12"/>
        <v>#REF!</v>
      </c>
      <c r="AO21" s="43" t="e">
        <f t="shared" si="12"/>
        <v>#REF!</v>
      </c>
      <c r="AP21" s="43" t="e">
        <f t="shared" si="12"/>
        <v>#REF!</v>
      </c>
      <c r="AQ21" s="43" t="e">
        <f t="shared" ref="AQ21:AW21" si="13">AQ7*0.9+2200</f>
        <v>#REF!</v>
      </c>
      <c r="AR21" s="43" t="e">
        <f t="shared" si="13"/>
        <v>#REF!</v>
      </c>
      <c r="AS21" s="43" t="e">
        <f t="shared" si="13"/>
        <v>#REF!</v>
      </c>
      <c r="AT21" s="43" t="e">
        <f t="shared" si="13"/>
        <v>#REF!</v>
      </c>
      <c r="AU21" s="43" t="e">
        <f t="shared" si="13"/>
        <v>#REF!</v>
      </c>
      <c r="AV21" s="43" t="e">
        <f t="shared" si="13"/>
        <v>#REF!</v>
      </c>
      <c r="AW21" s="43" t="e">
        <f t="shared" si="13"/>
        <v>#REF!</v>
      </c>
    </row>
    <row r="22" spans="1:49" s="36" customFormat="1" ht="12" customHeight="1" x14ac:dyDescent="0.2">
      <c r="A22" s="66" t="s">
        <v>64</v>
      </c>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row>
    <row r="23" spans="1:49" s="36" customFormat="1" ht="12" customHeight="1" x14ac:dyDescent="0.2">
      <c r="A23" s="52">
        <v>1</v>
      </c>
      <c r="B23" s="43">
        <f t="shared" ref="B23:K23" si="14">B9*0.9</f>
        <v>17550</v>
      </c>
      <c r="C23" s="43">
        <f t="shared" si="14"/>
        <v>11340</v>
      </c>
      <c r="D23" s="43">
        <f t="shared" si="14"/>
        <v>14220</v>
      </c>
      <c r="E23" s="43">
        <f t="shared" si="14"/>
        <v>9720</v>
      </c>
      <c r="F23" s="43" t="e">
        <f t="shared" si="14"/>
        <v>#REF!</v>
      </c>
      <c r="G23" s="43" t="e">
        <f t="shared" si="14"/>
        <v>#REF!</v>
      </c>
      <c r="H23" s="43" t="e">
        <f t="shared" si="14"/>
        <v>#REF!</v>
      </c>
      <c r="I23" s="43">
        <f t="shared" si="14"/>
        <v>8640</v>
      </c>
      <c r="J23" s="43">
        <f t="shared" si="14"/>
        <v>9720</v>
      </c>
      <c r="K23" s="43">
        <f t="shared" si="14"/>
        <v>14220</v>
      </c>
      <c r="L23" s="43" t="e">
        <f>L9*0.9+1100</f>
        <v>#REF!</v>
      </c>
      <c r="M23" s="43" t="e">
        <f>M9*0.9+1100</f>
        <v>#REF!</v>
      </c>
      <c r="N23" s="43" t="e">
        <f>N9*0.9+2100</f>
        <v>#REF!</v>
      </c>
      <c r="O23" s="43" t="e">
        <f>O9*0.9+2100</f>
        <v>#REF!</v>
      </c>
      <c r="P23" s="43" t="e">
        <f t="shared" ref="P23:U23" si="15">P9*0.9+2100</f>
        <v>#REF!</v>
      </c>
      <c r="Q23" s="43" t="e">
        <f t="shared" si="15"/>
        <v>#REF!</v>
      </c>
      <c r="R23" s="43" t="e">
        <f t="shared" si="15"/>
        <v>#REF!</v>
      </c>
      <c r="S23" s="43" t="e">
        <f t="shared" si="15"/>
        <v>#REF!</v>
      </c>
      <c r="T23" s="43" t="e">
        <f t="shared" si="15"/>
        <v>#REF!</v>
      </c>
      <c r="U23" s="43" t="e">
        <f t="shared" si="15"/>
        <v>#REF!</v>
      </c>
      <c r="V23" s="43" t="e">
        <f>V9*0.9+1700</f>
        <v>#REF!</v>
      </c>
      <c r="W23" s="43" t="e">
        <f t="shared" ref="W23:AG23" si="16">W9*0.9+1700</f>
        <v>#REF!</v>
      </c>
      <c r="X23" s="43" t="e">
        <f t="shared" si="16"/>
        <v>#REF!</v>
      </c>
      <c r="Y23" s="43" t="e">
        <f t="shared" si="16"/>
        <v>#REF!</v>
      </c>
      <c r="Z23" s="43" t="e">
        <f t="shared" si="16"/>
        <v>#REF!</v>
      </c>
      <c r="AA23" s="43" t="e">
        <f t="shared" si="16"/>
        <v>#REF!</v>
      </c>
      <c r="AB23" s="43" t="e">
        <f t="shared" si="16"/>
        <v>#REF!</v>
      </c>
      <c r="AC23" s="43" t="e">
        <f t="shared" si="16"/>
        <v>#REF!</v>
      </c>
      <c r="AD23" s="43" t="e">
        <f t="shared" si="16"/>
        <v>#REF!</v>
      </c>
      <c r="AE23" s="43" t="e">
        <f t="shared" si="16"/>
        <v>#REF!</v>
      </c>
      <c r="AF23" s="43" t="e">
        <f t="shared" si="16"/>
        <v>#REF!</v>
      </c>
      <c r="AG23" s="43" t="e">
        <f t="shared" si="16"/>
        <v>#REF!</v>
      </c>
      <c r="AH23" s="43" t="e">
        <f t="shared" ref="AH23:AP23" si="17">AH9*0.9+1700</f>
        <v>#REF!</v>
      </c>
      <c r="AI23" s="43" t="e">
        <f t="shared" si="17"/>
        <v>#REF!</v>
      </c>
      <c r="AJ23" s="43" t="e">
        <f t="shared" si="17"/>
        <v>#REF!</v>
      </c>
      <c r="AK23" s="43" t="e">
        <f t="shared" si="17"/>
        <v>#REF!</v>
      </c>
      <c r="AL23" s="43" t="e">
        <f t="shared" si="17"/>
        <v>#REF!</v>
      </c>
      <c r="AM23" s="43" t="e">
        <f t="shared" si="17"/>
        <v>#REF!</v>
      </c>
      <c r="AN23" s="43" t="e">
        <f t="shared" si="17"/>
        <v>#REF!</v>
      </c>
      <c r="AO23" s="43" t="e">
        <f t="shared" si="17"/>
        <v>#REF!</v>
      </c>
      <c r="AP23" s="43" t="e">
        <f t="shared" si="17"/>
        <v>#REF!</v>
      </c>
      <c r="AQ23" s="43" t="e">
        <f t="shared" ref="AQ23:AW23" si="18">AQ9*0.9+1100</f>
        <v>#REF!</v>
      </c>
      <c r="AR23" s="43" t="e">
        <f t="shared" si="18"/>
        <v>#REF!</v>
      </c>
      <c r="AS23" s="43" t="e">
        <f t="shared" si="18"/>
        <v>#REF!</v>
      </c>
      <c r="AT23" s="43" t="e">
        <f t="shared" si="18"/>
        <v>#REF!</v>
      </c>
      <c r="AU23" s="43" t="e">
        <f t="shared" si="18"/>
        <v>#REF!</v>
      </c>
      <c r="AV23" s="43" t="e">
        <f t="shared" si="18"/>
        <v>#REF!</v>
      </c>
      <c r="AW23" s="43" t="e">
        <f t="shared" si="18"/>
        <v>#REF!</v>
      </c>
    </row>
    <row r="24" spans="1:49" s="36" customFormat="1" ht="12" customHeight="1" x14ac:dyDescent="0.2">
      <c r="A24" s="52">
        <v>2</v>
      </c>
      <c r="B24" s="43">
        <f t="shared" ref="B24:K24" si="19">B10*0.9</f>
        <v>18630</v>
      </c>
      <c r="C24" s="43">
        <f t="shared" si="19"/>
        <v>12420</v>
      </c>
      <c r="D24" s="43">
        <f t="shared" si="19"/>
        <v>15300</v>
      </c>
      <c r="E24" s="43">
        <f t="shared" si="19"/>
        <v>10800</v>
      </c>
      <c r="F24" s="43" t="e">
        <f t="shared" si="19"/>
        <v>#REF!</v>
      </c>
      <c r="G24" s="43" t="e">
        <f t="shared" si="19"/>
        <v>#REF!</v>
      </c>
      <c r="H24" s="43" t="e">
        <f t="shared" si="19"/>
        <v>#REF!</v>
      </c>
      <c r="I24" s="43">
        <f t="shared" si="19"/>
        <v>9720</v>
      </c>
      <c r="J24" s="43">
        <f t="shared" si="19"/>
        <v>10800</v>
      </c>
      <c r="K24" s="43">
        <f t="shared" si="19"/>
        <v>15300</v>
      </c>
      <c r="L24" s="43" t="e">
        <f>L10*0.9+2200</f>
        <v>#REF!</v>
      </c>
      <c r="M24" s="43" t="e">
        <f>M10*0.9+2200</f>
        <v>#REF!</v>
      </c>
      <c r="N24" s="43" t="e">
        <f>N10*0.9+4200</f>
        <v>#REF!</v>
      </c>
      <c r="O24" s="43" t="e">
        <f>O10*0.9+4200</f>
        <v>#REF!</v>
      </c>
      <c r="P24" s="43" t="e">
        <f t="shared" ref="P24:U24" si="20">P10*0.9+4200</f>
        <v>#REF!</v>
      </c>
      <c r="Q24" s="43" t="e">
        <f t="shared" si="20"/>
        <v>#REF!</v>
      </c>
      <c r="R24" s="43" t="e">
        <f t="shared" si="20"/>
        <v>#REF!</v>
      </c>
      <c r="S24" s="43" t="e">
        <f t="shared" si="20"/>
        <v>#REF!</v>
      </c>
      <c r="T24" s="43" t="e">
        <f t="shared" si="20"/>
        <v>#REF!</v>
      </c>
      <c r="U24" s="43" t="e">
        <f t="shared" si="20"/>
        <v>#REF!</v>
      </c>
      <c r="V24" s="43" t="e">
        <f>V10*0.9+3400</f>
        <v>#REF!</v>
      </c>
      <c r="W24" s="43" t="e">
        <f t="shared" ref="W24:AG24" si="21">W10*0.9+3400</f>
        <v>#REF!</v>
      </c>
      <c r="X24" s="43" t="e">
        <f t="shared" si="21"/>
        <v>#REF!</v>
      </c>
      <c r="Y24" s="43" t="e">
        <f t="shared" si="21"/>
        <v>#REF!</v>
      </c>
      <c r="Z24" s="43" t="e">
        <f t="shared" si="21"/>
        <v>#REF!</v>
      </c>
      <c r="AA24" s="43" t="e">
        <f t="shared" si="21"/>
        <v>#REF!</v>
      </c>
      <c r="AB24" s="43" t="e">
        <f t="shared" si="21"/>
        <v>#REF!</v>
      </c>
      <c r="AC24" s="43" t="e">
        <f t="shared" si="21"/>
        <v>#REF!</v>
      </c>
      <c r="AD24" s="43" t="e">
        <f t="shared" si="21"/>
        <v>#REF!</v>
      </c>
      <c r="AE24" s="43" t="e">
        <f t="shared" si="21"/>
        <v>#REF!</v>
      </c>
      <c r="AF24" s="43" t="e">
        <f t="shared" si="21"/>
        <v>#REF!</v>
      </c>
      <c r="AG24" s="43" t="e">
        <f t="shared" si="21"/>
        <v>#REF!</v>
      </c>
      <c r="AH24" s="43" t="e">
        <f t="shared" ref="AH24:AP24" si="22">AH10*0.9+3400</f>
        <v>#REF!</v>
      </c>
      <c r="AI24" s="43" t="e">
        <f t="shared" si="22"/>
        <v>#REF!</v>
      </c>
      <c r="AJ24" s="43" t="e">
        <f t="shared" si="22"/>
        <v>#REF!</v>
      </c>
      <c r="AK24" s="43" t="e">
        <f t="shared" si="22"/>
        <v>#REF!</v>
      </c>
      <c r="AL24" s="43" t="e">
        <f t="shared" si="22"/>
        <v>#REF!</v>
      </c>
      <c r="AM24" s="43" t="e">
        <f t="shared" si="22"/>
        <v>#REF!</v>
      </c>
      <c r="AN24" s="43" t="e">
        <f t="shared" si="22"/>
        <v>#REF!</v>
      </c>
      <c r="AO24" s="43" t="e">
        <f t="shared" si="22"/>
        <v>#REF!</v>
      </c>
      <c r="AP24" s="43" t="e">
        <f t="shared" si="22"/>
        <v>#REF!</v>
      </c>
      <c r="AQ24" s="43" t="e">
        <f t="shared" ref="AQ24:AW24" si="23">AQ10*0.9+2200</f>
        <v>#REF!</v>
      </c>
      <c r="AR24" s="43" t="e">
        <f t="shared" si="23"/>
        <v>#REF!</v>
      </c>
      <c r="AS24" s="43" t="e">
        <f t="shared" si="23"/>
        <v>#REF!</v>
      </c>
      <c r="AT24" s="43" t="e">
        <f t="shared" si="23"/>
        <v>#REF!</v>
      </c>
      <c r="AU24" s="43" t="e">
        <f t="shared" si="23"/>
        <v>#REF!</v>
      </c>
      <c r="AV24" s="43" t="e">
        <f t="shared" si="23"/>
        <v>#REF!</v>
      </c>
      <c r="AW24" s="43" t="e">
        <f t="shared" si="23"/>
        <v>#REF!</v>
      </c>
    </row>
    <row r="25" spans="1:49" s="36" customFormat="1" ht="12" customHeight="1" x14ac:dyDescent="0.2">
      <c r="A25" s="66" t="s">
        <v>65</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row>
    <row r="26" spans="1:49" s="36" customFormat="1" ht="12" customHeight="1" x14ac:dyDescent="0.2">
      <c r="A26" s="52">
        <v>1</v>
      </c>
      <c r="B26" s="43">
        <f t="shared" ref="B26:K26" si="24">B12*0.9</f>
        <v>19350</v>
      </c>
      <c r="C26" s="43">
        <f t="shared" si="24"/>
        <v>13140</v>
      </c>
      <c r="D26" s="43">
        <f t="shared" si="24"/>
        <v>16020</v>
      </c>
      <c r="E26" s="43">
        <f t="shared" si="24"/>
        <v>11520</v>
      </c>
      <c r="F26" s="43" t="e">
        <f t="shared" si="24"/>
        <v>#REF!</v>
      </c>
      <c r="G26" s="43" t="e">
        <f t="shared" si="24"/>
        <v>#REF!</v>
      </c>
      <c r="H26" s="43" t="e">
        <f t="shared" si="24"/>
        <v>#REF!</v>
      </c>
      <c r="I26" s="43">
        <f t="shared" si="24"/>
        <v>10440</v>
      </c>
      <c r="J26" s="43">
        <f t="shared" si="24"/>
        <v>11520</v>
      </c>
      <c r="K26" s="43">
        <f t="shared" si="24"/>
        <v>16020</v>
      </c>
      <c r="L26" s="43" t="e">
        <f>L12*0.9+1100</f>
        <v>#REF!</v>
      </c>
      <c r="M26" s="43" t="e">
        <f>M12*0.9+1100</f>
        <v>#REF!</v>
      </c>
      <c r="N26" s="43" t="e">
        <f>N12*0.9+2100</f>
        <v>#REF!</v>
      </c>
      <c r="O26" s="43" t="e">
        <f>O12*0.9+2100</f>
        <v>#REF!</v>
      </c>
      <c r="P26" s="43" t="e">
        <f t="shared" ref="P26:U26" si="25">P12*0.9+2100</f>
        <v>#REF!</v>
      </c>
      <c r="Q26" s="43" t="e">
        <f t="shared" si="25"/>
        <v>#REF!</v>
      </c>
      <c r="R26" s="43" t="e">
        <f t="shared" si="25"/>
        <v>#REF!</v>
      </c>
      <c r="S26" s="43" t="e">
        <f t="shared" si="25"/>
        <v>#REF!</v>
      </c>
      <c r="T26" s="43" t="e">
        <f t="shared" si="25"/>
        <v>#REF!</v>
      </c>
      <c r="U26" s="43" t="e">
        <f t="shared" si="25"/>
        <v>#REF!</v>
      </c>
      <c r="V26" s="43" t="e">
        <f>V12*0.9+1700</f>
        <v>#REF!</v>
      </c>
      <c r="W26" s="43" t="e">
        <f t="shared" ref="W26:AG26" si="26">W12*0.9+1700</f>
        <v>#REF!</v>
      </c>
      <c r="X26" s="43" t="e">
        <f t="shared" si="26"/>
        <v>#REF!</v>
      </c>
      <c r="Y26" s="43" t="e">
        <f t="shared" si="26"/>
        <v>#REF!</v>
      </c>
      <c r="Z26" s="43" t="e">
        <f t="shared" si="26"/>
        <v>#REF!</v>
      </c>
      <c r="AA26" s="43" t="e">
        <f t="shared" si="26"/>
        <v>#REF!</v>
      </c>
      <c r="AB26" s="43" t="e">
        <f t="shared" si="26"/>
        <v>#REF!</v>
      </c>
      <c r="AC26" s="43" t="e">
        <f t="shared" si="26"/>
        <v>#REF!</v>
      </c>
      <c r="AD26" s="43" t="e">
        <f t="shared" si="26"/>
        <v>#REF!</v>
      </c>
      <c r="AE26" s="43" t="e">
        <f t="shared" si="26"/>
        <v>#REF!</v>
      </c>
      <c r="AF26" s="43" t="e">
        <f t="shared" si="26"/>
        <v>#REF!</v>
      </c>
      <c r="AG26" s="43" t="e">
        <f t="shared" si="26"/>
        <v>#REF!</v>
      </c>
      <c r="AH26" s="43" t="e">
        <f t="shared" ref="AH26:AP26" si="27">AH12*0.9+1700</f>
        <v>#REF!</v>
      </c>
      <c r="AI26" s="43" t="e">
        <f t="shared" si="27"/>
        <v>#REF!</v>
      </c>
      <c r="AJ26" s="43" t="e">
        <f t="shared" si="27"/>
        <v>#REF!</v>
      </c>
      <c r="AK26" s="43" t="e">
        <f t="shared" si="27"/>
        <v>#REF!</v>
      </c>
      <c r="AL26" s="43" t="e">
        <f t="shared" si="27"/>
        <v>#REF!</v>
      </c>
      <c r="AM26" s="43" t="e">
        <f t="shared" si="27"/>
        <v>#REF!</v>
      </c>
      <c r="AN26" s="43" t="e">
        <f t="shared" si="27"/>
        <v>#REF!</v>
      </c>
      <c r="AO26" s="43" t="e">
        <f t="shared" si="27"/>
        <v>#REF!</v>
      </c>
      <c r="AP26" s="43" t="e">
        <f t="shared" si="27"/>
        <v>#REF!</v>
      </c>
      <c r="AQ26" s="43" t="e">
        <f t="shared" ref="AQ26:AW26" si="28">AQ12*0.9+1100</f>
        <v>#REF!</v>
      </c>
      <c r="AR26" s="43" t="e">
        <f t="shared" si="28"/>
        <v>#REF!</v>
      </c>
      <c r="AS26" s="43" t="e">
        <f t="shared" si="28"/>
        <v>#REF!</v>
      </c>
      <c r="AT26" s="43" t="e">
        <f t="shared" si="28"/>
        <v>#REF!</v>
      </c>
      <c r="AU26" s="43" t="e">
        <f t="shared" si="28"/>
        <v>#REF!</v>
      </c>
      <c r="AV26" s="43" t="e">
        <f t="shared" si="28"/>
        <v>#REF!</v>
      </c>
      <c r="AW26" s="43" t="e">
        <f t="shared" si="28"/>
        <v>#REF!</v>
      </c>
    </row>
    <row r="27" spans="1:49" s="36" customFormat="1" ht="12" customHeight="1" x14ac:dyDescent="0.2">
      <c r="A27" s="52">
        <v>2</v>
      </c>
      <c r="B27" s="43">
        <f t="shared" ref="B27:K27" si="29">B13*0.9</f>
        <v>20430</v>
      </c>
      <c r="C27" s="43">
        <f t="shared" si="29"/>
        <v>14220</v>
      </c>
      <c r="D27" s="43">
        <f t="shared" si="29"/>
        <v>17100</v>
      </c>
      <c r="E27" s="43">
        <f t="shared" si="29"/>
        <v>12600</v>
      </c>
      <c r="F27" s="43" t="e">
        <f t="shared" si="29"/>
        <v>#REF!</v>
      </c>
      <c r="G27" s="43" t="e">
        <f t="shared" si="29"/>
        <v>#REF!</v>
      </c>
      <c r="H27" s="43" t="e">
        <f t="shared" si="29"/>
        <v>#REF!</v>
      </c>
      <c r="I27" s="43">
        <f t="shared" si="29"/>
        <v>11520</v>
      </c>
      <c r="J27" s="43">
        <f t="shared" si="29"/>
        <v>12600</v>
      </c>
      <c r="K27" s="43">
        <f t="shared" si="29"/>
        <v>17100</v>
      </c>
      <c r="L27" s="43" t="e">
        <f>L13*0.9+2200</f>
        <v>#REF!</v>
      </c>
      <c r="M27" s="43" t="e">
        <f>M13*0.9+2200</f>
        <v>#REF!</v>
      </c>
      <c r="N27" s="43" t="e">
        <f>N13*0.9+4200</f>
        <v>#REF!</v>
      </c>
      <c r="O27" s="43" t="e">
        <f>O13*0.9+4200</f>
        <v>#REF!</v>
      </c>
      <c r="P27" s="43" t="e">
        <f t="shared" ref="P27:U27" si="30">P13*0.9+4200</f>
        <v>#REF!</v>
      </c>
      <c r="Q27" s="43" t="e">
        <f t="shared" si="30"/>
        <v>#REF!</v>
      </c>
      <c r="R27" s="43" t="e">
        <f t="shared" si="30"/>
        <v>#REF!</v>
      </c>
      <c r="S27" s="43" t="e">
        <f t="shared" si="30"/>
        <v>#REF!</v>
      </c>
      <c r="T27" s="43" t="e">
        <f t="shared" si="30"/>
        <v>#REF!</v>
      </c>
      <c r="U27" s="43" t="e">
        <f t="shared" si="30"/>
        <v>#REF!</v>
      </c>
      <c r="V27" s="43" t="e">
        <f>V13*0.9+3400</f>
        <v>#REF!</v>
      </c>
      <c r="W27" s="43" t="e">
        <f t="shared" ref="W27:AG27" si="31">W13*0.9+3400</f>
        <v>#REF!</v>
      </c>
      <c r="X27" s="43" t="e">
        <f t="shared" si="31"/>
        <v>#REF!</v>
      </c>
      <c r="Y27" s="43" t="e">
        <f t="shared" si="31"/>
        <v>#REF!</v>
      </c>
      <c r="Z27" s="43" t="e">
        <f t="shared" si="31"/>
        <v>#REF!</v>
      </c>
      <c r="AA27" s="43" t="e">
        <f t="shared" si="31"/>
        <v>#REF!</v>
      </c>
      <c r="AB27" s="43" t="e">
        <f t="shared" si="31"/>
        <v>#REF!</v>
      </c>
      <c r="AC27" s="43" t="e">
        <f t="shared" si="31"/>
        <v>#REF!</v>
      </c>
      <c r="AD27" s="43" t="e">
        <f t="shared" si="31"/>
        <v>#REF!</v>
      </c>
      <c r="AE27" s="43" t="e">
        <f t="shared" si="31"/>
        <v>#REF!</v>
      </c>
      <c r="AF27" s="43" t="e">
        <f t="shared" si="31"/>
        <v>#REF!</v>
      </c>
      <c r="AG27" s="43" t="e">
        <f t="shared" si="31"/>
        <v>#REF!</v>
      </c>
      <c r="AH27" s="43" t="e">
        <f t="shared" ref="AH27:AP27" si="32">AH13*0.9+3400</f>
        <v>#REF!</v>
      </c>
      <c r="AI27" s="43" t="e">
        <f t="shared" si="32"/>
        <v>#REF!</v>
      </c>
      <c r="AJ27" s="43" t="e">
        <f t="shared" si="32"/>
        <v>#REF!</v>
      </c>
      <c r="AK27" s="43" t="e">
        <f t="shared" si="32"/>
        <v>#REF!</v>
      </c>
      <c r="AL27" s="43" t="e">
        <f t="shared" si="32"/>
        <v>#REF!</v>
      </c>
      <c r="AM27" s="43" t="e">
        <f t="shared" si="32"/>
        <v>#REF!</v>
      </c>
      <c r="AN27" s="43" t="e">
        <f t="shared" si="32"/>
        <v>#REF!</v>
      </c>
      <c r="AO27" s="43" t="e">
        <f t="shared" si="32"/>
        <v>#REF!</v>
      </c>
      <c r="AP27" s="43" t="e">
        <f t="shared" si="32"/>
        <v>#REF!</v>
      </c>
      <c r="AQ27" s="43" t="e">
        <f t="shared" ref="AQ27:AW27" si="33">AQ13*0.9+2200</f>
        <v>#REF!</v>
      </c>
      <c r="AR27" s="43" t="e">
        <f t="shared" si="33"/>
        <v>#REF!</v>
      </c>
      <c r="AS27" s="43" t="e">
        <f t="shared" si="33"/>
        <v>#REF!</v>
      </c>
      <c r="AT27" s="43" t="e">
        <f t="shared" si="33"/>
        <v>#REF!</v>
      </c>
      <c r="AU27" s="43" t="e">
        <f t="shared" si="33"/>
        <v>#REF!</v>
      </c>
      <c r="AV27" s="43" t="e">
        <f t="shared" si="33"/>
        <v>#REF!</v>
      </c>
      <c r="AW27" s="43" t="e">
        <f t="shared" si="33"/>
        <v>#REF!</v>
      </c>
    </row>
    <row r="29" spans="1:49" x14ac:dyDescent="0.2">
      <c r="K29" s="32" t="s">
        <v>56</v>
      </c>
      <c r="L29" s="54">
        <v>1100</v>
      </c>
      <c r="M29" s="54">
        <v>1100</v>
      </c>
      <c r="N29" s="55">
        <v>2100</v>
      </c>
      <c r="O29" s="55">
        <v>2100</v>
      </c>
      <c r="P29" s="55">
        <v>2100</v>
      </c>
      <c r="Q29" s="55">
        <v>2100</v>
      </c>
      <c r="R29" s="55">
        <v>2100</v>
      </c>
      <c r="S29" s="55">
        <v>2100</v>
      </c>
      <c r="T29" s="55">
        <v>2100</v>
      </c>
      <c r="U29" s="55">
        <v>2100</v>
      </c>
      <c r="V29" s="56">
        <v>1700</v>
      </c>
      <c r="W29" s="56">
        <v>1700</v>
      </c>
      <c r="X29" s="56">
        <v>1700</v>
      </c>
      <c r="Y29" s="56">
        <v>1700</v>
      </c>
      <c r="Z29" s="56">
        <v>1700</v>
      </c>
      <c r="AA29" s="56">
        <v>1700</v>
      </c>
      <c r="AB29" s="56">
        <v>1700</v>
      </c>
      <c r="AC29" s="56">
        <v>1700</v>
      </c>
      <c r="AD29" s="56">
        <v>1700</v>
      </c>
      <c r="AE29" s="56">
        <v>1700</v>
      </c>
      <c r="AF29" s="56">
        <v>1700</v>
      </c>
      <c r="AG29" s="56">
        <v>1700</v>
      </c>
      <c r="AH29" s="56">
        <v>1700</v>
      </c>
      <c r="AI29" s="56">
        <v>1700</v>
      </c>
      <c r="AJ29" s="56">
        <v>1700</v>
      </c>
      <c r="AK29" s="56">
        <v>1700</v>
      </c>
      <c r="AL29" s="56">
        <v>1700</v>
      </c>
      <c r="AM29" s="56">
        <v>1700</v>
      </c>
      <c r="AN29" s="56">
        <v>1700</v>
      </c>
      <c r="AO29" s="56">
        <v>1700</v>
      </c>
      <c r="AP29" s="56">
        <v>1700</v>
      </c>
      <c r="AQ29" s="118">
        <v>1100</v>
      </c>
      <c r="AR29" s="118">
        <v>1100</v>
      </c>
      <c r="AS29" s="118">
        <v>1100</v>
      </c>
      <c r="AT29" s="118">
        <v>1100</v>
      </c>
      <c r="AU29" s="118">
        <v>1100</v>
      </c>
      <c r="AV29" s="118">
        <v>1100</v>
      </c>
    </row>
    <row r="30" spans="1:49" x14ac:dyDescent="0.2">
      <c r="L30" s="54">
        <v>2200</v>
      </c>
      <c r="M30" s="54">
        <v>2200</v>
      </c>
      <c r="N30" s="55">
        <v>4200</v>
      </c>
      <c r="O30" s="55">
        <v>4200</v>
      </c>
      <c r="P30" s="55">
        <v>4200</v>
      </c>
      <c r="Q30" s="55">
        <v>4200</v>
      </c>
      <c r="R30" s="55">
        <v>4200</v>
      </c>
      <c r="S30" s="55">
        <v>4200</v>
      </c>
      <c r="T30" s="55">
        <v>4200</v>
      </c>
      <c r="U30" s="55">
        <v>4200</v>
      </c>
      <c r="V30" s="56">
        <v>3400</v>
      </c>
      <c r="W30" s="56">
        <v>3400</v>
      </c>
      <c r="X30" s="56">
        <v>3400</v>
      </c>
      <c r="Y30" s="56">
        <v>3400</v>
      </c>
      <c r="Z30" s="56">
        <v>3400</v>
      </c>
      <c r="AA30" s="56">
        <v>3400</v>
      </c>
      <c r="AB30" s="56">
        <v>3400</v>
      </c>
      <c r="AC30" s="56">
        <v>3400</v>
      </c>
      <c r="AD30" s="56">
        <v>3400</v>
      </c>
      <c r="AE30" s="56">
        <v>3400</v>
      </c>
      <c r="AF30" s="56">
        <v>3400</v>
      </c>
      <c r="AG30" s="56">
        <v>3400</v>
      </c>
      <c r="AH30" s="56">
        <v>3400</v>
      </c>
      <c r="AI30" s="56">
        <v>3400</v>
      </c>
      <c r="AJ30" s="56">
        <v>3400</v>
      </c>
      <c r="AK30" s="56">
        <v>3400</v>
      </c>
      <c r="AL30" s="56">
        <v>3400</v>
      </c>
      <c r="AM30" s="56">
        <v>3400</v>
      </c>
      <c r="AN30" s="56">
        <v>3400</v>
      </c>
      <c r="AO30" s="56">
        <v>3400</v>
      </c>
      <c r="AP30" s="56">
        <v>3400</v>
      </c>
      <c r="AQ30" s="118">
        <v>2200</v>
      </c>
      <c r="AR30" s="118">
        <v>2200</v>
      </c>
      <c r="AS30" s="118">
        <v>2200</v>
      </c>
      <c r="AT30" s="118">
        <v>2200</v>
      </c>
      <c r="AU30" s="118">
        <v>2200</v>
      </c>
      <c r="AV30" s="118">
        <v>2200</v>
      </c>
    </row>
    <row r="31" spans="1:49" x14ac:dyDescent="0.2">
      <c r="L31" s="32">
        <f>L29+3000</f>
        <v>4100</v>
      </c>
      <c r="M31" s="32">
        <f t="shared" ref="M31:AG31" si="34">M29+3000</f>
        <v>4100</v>
      </c>
      <c r="N31" s="32">
        <f>N29+3000</f>
        <v>5100</v>
      </c>
      <c r="O31" s="32">
        <f t="shared" si="34"/>
        <v>5100</v>
      </c>
      <c r="P31" s="32">
        <f t="shared" si="34"/>
        <v>5100</v>
      </c>
      <c r="Q31" s="32">
        <f t="shared" si="34"/>
        <v>5100</v>
      </c>
      <c r="R31" s="32">
        <f t="shared" si="34"/>
        <v>5100</v>
      </c>
      <c r="S31" s="32">
        <f t="shared" si="34"/>
        <v>5100</v>
      </c>
      <c r="T31" s="32">
        <f t="shared" si="34"/>
        <v>5100</v>
      </c>
      <c r="U31" s="32">
        <f t="shared" si="34"/>
        <v>5100</v>
      </c>
      <c r="V31" s="32">
        <f t="shared" si="34"/>
        <v>4700</v>
      </c>
      <c r="W31" s="32">
        <f t="shared" si="34"/>
        <v>4700</v>
      </c>
      <c r="X31" s="32">
        <f t="shared" si="34"/>
        <v>4700</v>
      </c>
      <c r="Y31" s="32">
        <f t="shared" si="34"/>
        <v>4700</v>
      </c>
      <c r="Z31" s="32">
        <f t="shared" si="34"/>
        <v>4700</v>
      </c>
      <c r="AA31" s="32">
        <f t="shared" si="34"/>
        <v>4700</v>
      </c>
      <c r="AB31" s="32">
        <f t="shared" si="34"/>
        <v>4700</v>
      </c>
      <c r="AC31" s="32">
        <f t="shared" si="34"/>
        <v>4700</v>
      </c>
      <c r="AD31" s="32">
        <f t="shared" si="34"/>
        <v>4700</v>
      </c>
      <c r="AE31" s="32">
        <f t="shared" si="34"/>
        <v>4700</v>
      </c>
      <c r="AF31" s="32">
        <f t="shared" si="34"/>
        <v>4700</v>
      </c>
      <c r="AG31" s="32">
        <f t="shared" si="34"/>
        <v>4700</v>
      </c>
      <c r="AH31" s="32">
        <f t="shared" ref="AH31:AV31" si="35">AH29+3000</f>
        <v>4700</v>
      </c>
      <c r="AI31" s="32">
        <f t="shared" si="35"/>
        <v>4700</v>
      </c>
      <c r="AJ31" s="32">
        <f t="shared" si="35"/>
        <v>4700</v>
      </c>
      <c r="AK31" s="32">
        <f t="shared" si="35"/>
        <v>4700</v>
      </c>
      <c r="AL31" s="32">
        <f t="shared" si="35"/>
        <v>4700</v>
      </c>
      <c r="AM31" s="32">
        <f t="shared" si="35"/>
        <v>4700</v>
      </c>
      <c r="AN31" s="32">
        <f t="shared" si="35"/>
        <v>4700</v>
      </c>
      <c r="AO31" s="32">
        <f t="shared" si="35"/>
        <v>4700</v>
      </c>
      <c r="AP31" s="32">
        <f t="shared" si="35"/>
        <v>4700</v>
      </c>
      <c r="AQ31" s="32">
        <f t="shared" si="35"/>
        <v>4100</v>
      </c>
      <c r="AR31" s="32">
        <f t="shared" si="35"/>
        <v>4100</v>
      </c>
      <c r="AS31" s="32">
        <f t="shared" si="35"/>
        <v>4100</v>
      </c>
      <c r="AT31" s="32">
        <f t="shared" si="35"/>
        <v>4100</v>
      </c>
      <c r="AU31" s="32">
        <f t="shared" si="35"/>
        <v>4100</v>
      </c>
      <c r="AV31" s="32">
        <f t="shared" si="35"/>
        <v>4100</v>
      </c>
    </row>
    <row r="33" spans="1:49" x14ac:dyDescent="0.2">
      <c r="A33" s="288" t="s">
        <v>92</v>
      </c>
      <c r="B33" s="288"/>
      <c r="C33" s="288"/>
      <c r="D33" s="288"/>
    </row>
    <row r="34" spans="1:49" x14ac:dyDescent="0.2">
      <c r="A34" s="11" t="s">
        <v>57</v>
      </c>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row>
    <row r="35" spans="1:49" s="33" customFormat="1" ht="26.25" customHeight="1" x14ac:dyDescent="0.2">
      <c r="A35" s="64" t="s">
        <v>62</v>
      </c>
      <c r="B35" s="51" t="e">
        <f>#REF!</f>
        <v>#REF!</v>
      </c>
      <c r="C35" s="51" t="e">
        <f>#REF!</f>
        <v>#REF!</v>
      </c>
      <c r="D35" s="51" t="e">
        <f>#REF!</f>
        <v>#REF!</v>
      </c>
      <c r="E35" s="51" t="e">
        <f>#REF!</f>
        <v>#REF!</v>
      </c>
      <c r="F35" s="51" t="e">
        <f>#REF!</f>
        <v>#REF!</v>
      </c>
      <c r="G35" s="51" t="e">
        <f>#REF!</f>
        <v>#REF!</v>
      </c>
      <c r="H35" s="51" t="e">
        <f>#REF!</f>
        <v>#REF!</v>
      </c>
      <c r="I35" s="51" t="e">
        <f>#REF!</f>
        <v>#REF!</v>
      </c>
      <c r="J35" s="51" t="e">
        <f>#REF!</f>
        <v>#REF!</v>
      </c>
      <c r="K35" s="51" t="e">
        <f>#REF!</f>
        <v>#REF!</v>
      </c>
      <c r="L35" s="83" t="e">
        <f t="shared" ref="L35:AH35" si="36">L17</f>
        <v>#REF!</v>
      </c>
      <c r="M35" s="83" t="e">
        <f t="shared" si="36"/>
        <v>#REF!</v>
      </c>
      <c r="N35" s="83" t="e">
        <f t="shared" si="36"/>
        <v>#REF!</v>
      </c>
      <c r="O35" s="83" t="e">
        <f t="shared" si="36"/>
        <v>#REF!</v>
      </c>
      <c r="P35" s="83" t="e">
        <f t="shared" si="36"/>
        <v>#REF!</v>
      </c>
      <c r="Q35" s="83" t="e">
        <f t="shared" si="36"/>
        <v>#REF!</v>
      </c>
      <c r="R35" s="83" t="e">
        <f t="shared" si="36"/>
        <v>#REF!</v>
      </c>
      <c r="S35" s="83" t="e">
        <f t="shared" si="36"/>
        <v>#REF!</v>
      </c>
      <c r="T35" s="83" t="e">
        <f t="shared" si="36"/>
        <v>#REF!</v>
      </c>
      <c r="U35" s="83" t="e">
        <f t="shared" si="36"/>
        <v>#REF!</v>
      </c>
      <c r="V35" s="83" t="e">
        <f t="shared" si="36"/>
        <v>#REF!</v>
      </c>
      <c r="W35" s="83" t="e">
        <f t="shared" si="36"/>
        <v>#REF!</v>
      </c>
      <c r="X35" s="83" t="e">
        <f t="shared" si="36"/>
        <v>#REF!</v>
      </c>
      <c r="Y35" s="83" t="e">
        <f t="shared" si="36"/>
        <v>#REF!</v>
      </c>
      <c r="Z35" s="83" t="e">
        <f t="shared" si="36"/>
        <v>#REF!</v>
      </c>
      <c r="AA35" s="83" t="e">
        <f t="shared" si="36"/>
        <v>#REF!</v>
      </c>
      <c r="AB35" s="83" t="e">
        <f t="shared" si="36"/>
        <v>#REF!</v>
      </c>
      <c r="AC35" s="83" t="e">
        <f t="shared" si="36"/>
        <v>#REF!</v>
      </c>
      <c r="AD35" s="83" t="e">
        <f t="shared" si="36"/>
        <v>#REF!</v>
      </c>
      <c r="AE35" s="83" t="e">
        <f t="shared" si="36"/>
        <v>#REF!</v>
      </c>
      <c r="AF35" s="83" t="e">
        <f t="shared" si="36"/>
        <v>#REF!</v>
      </c>
      <c r="AG35" s="83" t="e">
        <f t="shared" si="36"/>
        <v>#REF!</v>
      </c>
      <c r="AH35" s="83" t="e">
        <f t="shared" si="36"/>
        <v>#REF!</v>
      </c>
      <c r="AI35" s="83" t="e">
        <f>AI17</f>
        <v>#REF!</v>
      </c>
      <c r="AJ35" s="83" t="e">
        <f>AJ17</f>
        <v>#REF!</v>
      </c>
      <c r="AK35" s="83" t="e">
        <f>AK17</f>
        <v>#REF!</v>
      </c>
      <c r="AL35" s="117" t="e">
        <f>AL17</f>
        <v>#REF!</v>
      </c>
      <c r="AM35" s="113" t="e">
        <f>AM3</f>
        <v>#REF!</v>
      </c>
      <c r="AN35" s="113" t="e">
        <f t="shared" ref="AN35:AT35" si="37">AN3</f>
        <v>#REF!</v>
      </c>
      <c r="AO35" s="113" t="e">
        <f t="shared" si="37"/>
        <v>#REF!</v>
      </c>
      <c r="AP35" s="113" t="e">
        <f t="shared" si="37"/>
        <v>#REF!</v>
      </c>
      <c r="AQ35" s="113" t="e">
        <f t="shared" si="37"/>
        <v>#REF!</v>
      </c>
      <c r="AR35" s="113" t="e">
        <f t="shared" si="37"/>
        <v>#REF!</v>
      </c>
      <c r="AS35" s="113" t="e">
        <f t="shared" si="37"/>
        <v>#REF!</v>
      </c>
      <c r="AT35" s="113" t="e">
        <f t="shared" si="37"/>
        <v>#REF!</v>
      </c>
      <c r="AU35" s="113" t="e">
        <f t="shared" ref="AU35:AW36" si="38">AU3</f>
        <v>#REF!</v>
      </c>
      <c r="AV35" s="113" t="e">
        <f t="shared" si="38"/>
        <v>#REF!</v>
      </c>
      <c r="AW35" s="113" t="e">
        <f t="shared" si="38"/>
        <v>#REF!</v>
      </c>
    </row>
    <row r="36" spans="1:49" s="33" customFormat="1" ht="26.25" customHeight="1" x14ac:dyDescent="0.2">
      <c r="A36" s="107"/>
      <c r="B36" s="105"/>
      <c r="C36" s="105"/>
      <c r="D36" s="105"/>
      <c r="E36" s="105"/>
      <c r="F36" s="105"/>
      <c r="G36" s="105"/>
      <c r="H36" s="105"/>
      <c r="I36" s="105"/>
      <c r="J36" s="105"/>
      <c r="K36" s="105"/>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3" t="e">
        <f>AM4</f>
        <v>#REF!</v>
      </c>
      <c r="AN36" s="113" t="e">
        <f t="shared" ref="AN36:AT36" si="39">AN4</f>
        <v>#REF!</v>
      </c>
      <c r="AO36" s="113" t="e">
        <f t="shared" si="39"/>
        <v>#REF!</v>
      </c>
      <c r="AP36" s="113" t="e">
        <f t="shared" si="39"/>
        <v>#REF!</v>
      </c>
      <c r="AQ36" s="113" t="e">
        <f t="shared" si="39"/>
        <v>#REF!</v>
      </c>
      <c r="AR36" s="113" t="e">
        <f t="shared" si="39"/>
        <v>#REF!</v>
      </c>
      <c r="AS36" s="113" t="e">
        <f t="shared" si="39"/>
        <v>#REF!</v>
      </c>
      <c r="AT36" s="113" t="e">
        <f t="shared" si="39"/>
        <v>#REF!</v>
      </c>
      <c r="AU36" s="113" t="e">
        <f t="shared" si="38"/>
        <v>#REF!</v>
      </c>
      <c r="AV36" s="113" t="e">
        <f t="shared" si="38"/>
        <v>#REF!</v>
      </c>
      <c r="AW36" s="113" t="e">
        <f t="shared" si="38"/>
        <v>#REF!</v>
      </c>
    </row>
    <row r="37" spans="1:49" s="36" customFormat="1" ht="12" customHeight="1" x14ac:dyDescent="0.2">
      <c r="A37" s="65" t="s">
        <v>63</v>
      </c>
    </row>
    <row r="38" spans="1:49" s="36" customFormat="1" ht="12" customHeight="1" x14ac:dyDescent="0.2">
      <c r="A38" s="52">
        <v>1</v>
      </c>
      <c r="B38" s="43" t="e">
        <f>#REF!*0.9</f>
        <v>#REF!</v>
      </c>
      <c r="C38" s="43" t="e">
        <f>#REF!*0.9</f>
        <v>#REF!</v>
      </c>
      <c r="D38" s="43" t="e">
        <f>#REF!*0.9</f>
        <v>#REF!</v>
      </c>
      <c r="E38" s="43" t="e">
        <f>#REF!*0.9</f>
        <v>#REF!</v>
      </c>
      <c r="F38" s="43" t="e">
        <f>#REF!*0.9</f>
        <v>#REF!</v>
      </c>
      <c r="G38" s="43" t="e">
        <f>#REF!*0.9</f>
        <v>#REF!</v>
      </c>
      <c r="H38" s="43" t="e">
        <f>#REF!*0.9</f>
        <v>#REF!</v>
      </c>
      <c r="I38" s="43" t="e">
        <f>#REF!*0.9</f>
        <v>#REF!</v>
      </c>
      <c r="J38" s="43" t="e">
        <f>#REF!*0.9</f>
        <v>#REF!</v>
      </c>
      <c r="K38" s="43" t="e">
        <f>#REF!*0.9</f>
        <v>#REF!</v>
      </c>
      <c r="L38" s="57" t="e">
        <f t="shared" ref="L38:AA39" si="40">L20*0.87</f>
        <v>#REF!</v>
      </c>
      <c r="M38" s="57" t="e">
        <f t="shared" si="40"/>
        <v>#REF!</v>
      </c>
      <c r="N38" s="57" t="e">
        <f t="shared" si="40"/>
        <v>#REF!</v>
      </c>
      <c r="O38" s="57" t="e">
        <f t="shared" si="40"/>
        <v>#REF!</v>
      </c>
      <c r="P38" s="57" t="e">
        <f t="shared" si="40"/>
        <v>#REF!</v>
      </c>
      <c r="Q38" s="57" t="e">
        <f t="shared" si="40"/>
        <v>#REF!</v>
      </c>
      <c r="R38" s="57" t="e">
        <f t="shared" si="40"/>
        <v>#REF!</v>
      </c>
      <c r="S38" s="57" t="e">
        <f t="shared" si="40"/>
        <v>#REF!</v>
      </c>
      <c r="T38" s="57" t="e">
        <f t="shared" si="40"/>
        <v>#REF!</v>
      </c>
      <c r="U38" s="57" t="e">
        <f t="shared" si="40"/>
        <v>#REF!</v>
      </c>
      <c r="V38" s="57" t="e">
        <f t="shared" si="40"/>
        <v>#REF!</v>
      </c>
      <c r="W38" s="57" t="e">
        <f t="shared" si="40"/>
        <v>#REF!</v>
      </c>
      <c r="X38" s="57" t="e">
        <f t="shared" si="40"/>
        <v>#REF!</v>
      </c>
      <c r="Y38" s="57" t="e">
        <f t="shared" si="40"/>
        <v>#REF!</v>
      </c>
      <c r="Z38" s="57" t="e">
        <f t="shared" si="40"/>
        <v>#REF!</v>
      </c>
      <c r="AA38" s="57" t="e">
        <f t="shared" si="40"/>
        <v>#REF!</v>
      </c>
      <c r="AB38" s="57" t="e">
        <f t="shared" ref="M38:AH39" si="41">AB20*0.87</f>
        <v>#REF!</v>
      </c>
      <c r="AC38" s="57" t="e">
        <f t="shared" si="41"/>
        <v>#REF!</v>
      </c>
      <c r="AD38" s="57" t="e">
        <f t="shared" si="41"/>
        <v>#REF!</v>
      </c>
      <c r="AE38" s="57" t="e">
        <f t="shared" si="41"/>
        <v>#REF!</v>
      </c>
      <c r="AF38" s="57" t="e">
        <f t="shared" si="41"/>
        <v>#REF!</v>
      </c>
      <c r="AG38" s="57" t="e">
        <f t="shared" si="41"/>
        <v>#REF!</v>
      </c>
      <c r="AH38" s="57" t="e">
        <f t="shared" si="41"/>
        <v>#REF!</v>
      </c>
      <c r="AI38" s="57" t="e">
        <f t="shared" ref="AI38:AM39" si="42">AI20*0.87</f>
        <v>#REF!</v>
      </c>
      <c r="AJ38" s="57" t="e">
        <f t="shared" si="42"/>
        <v>#REF!</v>
      </c>
      <c r="AK38" s="57" t="e">
        <f t="shared" si="42"/>
        <v>#REF!</v>
      </c>
      <c r="AL38" s="57" t="e">
        <f t="shared" si="42"/>
        <v>#REF!</v>
      </c>
      <c r="AM38" s="57" t="e">
        <f t="shared" si="42"/>
        <v>#REF!</v>
      </c>
      <c r="AN38" s="57" t="e">
        <f t="shared" ref="AN38:AT38" si="43">AN20*0.87</f>
        <v>#REF!</v>
      </c>
      <c r="AO38" s="57" t="e">
        <f t="shared" si="43"/>
        <v>#REF!</v>
      </c>
      <c r="AP38" s="57" t="e">
        <f t="shared" si="43"/>
        <v>#REF!</v>
      </c>
      <c r="AQ38" s="57" t="e">
        <f t="shared" si="43"/>
        <v>#REF!</v>
      </c>
      <c r="AR38" s="57" t="e">
        <f t="shared" si="43"/>
        <v>#REF!</v>
      </c>
      <c r="AS38" s="57" t="e">
        <f t="shared" si="43"/>
        <v>#REF!</v>
      </c>
      <c r="AT38" s="57" t="e">
        <f t="shared" si="43"/>
        <v>#REF!</v>
      </c>
      <c r="AU38" s="57" t="e">
        <f t="shared" ref="AU38:AW39" si="44">AU20*0.87</f>
        <v>#REF!</v>
      </c>
      <c r="AV38" s="57" t="e">
        <f t="shared" si="44"/>
        <v>#REF!</v>
      </c>
      <c r="AW38" s="57" t="e">
        <f t="shared" si="44"/>
        <v>#REF!</v>
      </c>
    </row>
    <row r="39" spans="1:49" s="36" customFormat="1" ht="12" customHeight="1" x14ac:dyDescent="0.2">
      <c r="A39" s="52">
        <v>2</v>
      </c>
      <c r="B39" s="43">
        <f t="shared" ref="B39:K39" si="45">B25*0.9</f>
        <v>0</v>
      </c>
      <c r="C39" s="43">
        <f t="shared" si="45"/>
        <v>0</v>
      </c>
      <c r="D39" s="43">
        <f t="shared" si="45"/>
        <v>0</v>
      </c>
      <c r="E39" s="43">
        <f t="shared" si="45"/>
        <v>0</v>
      </c>
      <c r="F39" s="43">
        <f t="shared" si="45"/>
        <v>0</v>
      </c>
      <c r="G39" s="43">
        <f t="shared" si="45"/>
        <v>0</v>
      </c>
      <c r="H39" s="43">
        <f t="shared" si="45"/>
        <v>0</v>
      </c>
      <c r="I39" s="43">
        <f t="shared" si="45"/>
        <v>0</v>
      </c>
      <c r="J39" s="43">
        <f t="shared" si="45"/>
        <v>0</v>
      </c>
      <c r="K39" s="43">
        <f t="shared" si="45"/>
        <v>0</v>
      </c>
      <c r="L39" s="57" t="e">
        <f t="shared" si="40"/>
        <v>#REF!</v>
      </c>
      <c r="M39" s="57" t="e">
        <f t="shared" si="41"/>
        <v>#REF!</v>
      </c>
      <c r="N39" s="57" t="e">
        <f t="shared" si="41"/>
        <v>#REF!</v>
      </c>
      <c r="O39" s="57" t="e">
        <f t="shared" si="41"/>
        <v>#REF!</v>
      </c>
      <c r="P39" s="57" t="e">
        <f t="shared" si="41"/>
        <v>#REF!</v>
      </c>
      <c r="Q39" s="57" t="e">
        <f t="shared" si="41"/>
        <v>#REF!</v>
      </c>
      <c r="R39" s="57" t="e">
        <f t="shared" si="41"/>
        <v>#REF!</v>
      </c>
      <c r="S39" s="57" t="e">
        <f t="shared" si="41"/>
        <v>#REF!</v>
      </c>
      <c r="T39" s="57" t="e">
        <f t="shared" si="41"/>
        <v>#REF!</v>
      </c>
      <c r="U39" s="57" t="e">
        <f t="shared" si="41"/>
        <v>#REF!</v>
      </c>
      <c r="V39" s="57" t="e">
        <f t="shared" si="41"/>
        <v>#REF!</v>
      </c>
      <c r="W39" s="57" t="e">
        <f t="shared" si="41"/>
        <v>#REF!</v>
      </c>
      <c r="X39" s="57" t="e">
        <f t="shared" si="41"/>
        <v>#REF!</v>
      </c>
      <c r="Y39" s="57" t="e">
        <f t="shared" si="41"/>
        <v>#REF!</v>
      </c>
      <c r="Z39" s="57" t="e">
        <f t="shared" si="41"/>
        <v>#REF!</v>
      </c>
      <c r="AA39" s="57" t="e">
        <f t="shared" si="41"/>
        <v>#REF!</v>
      </c>
      <c r="AB39" s="57" t="e">
        <f t="shared" si="41"/>
        <v>#REF!</v>
      </c>
      <c r="AC39" s="57" t="e">
        <f t="shared" si="41"/>
        <v>#REF!</v>
      </c>
      <c r="AD39" s="57" t="e">
        <f t="shared" si="41"/>
        <v>#REF!</v>
      </c>
      <c r="AE39" s="57" t="e">
        <f t="shared" si="41"/>
        <v>#REF!</v>
      </c>
      <c r="AF39" s="57" t="e">
        <f t="shared" si="41"/>
        <v>#REF!</v>
      </c>
      <c r="AG39" s="57" t="e">
        <f t="shared" si="41"/>
        <v>#REF!</v>
      </c>
      <c r="AH39" s="57" t="e">
        <f t="shared" si="41"/>
        <v>#REF!</v>
      </c>
      <c r="AI39" s="57" t="e">
        <f t="shared" si="42"/>
        <v>#REF!</v>
      </c>
      <c r="AJ39" s="57" t="e">
        <f t="shared" si="42"/>
        <v>#REF!</v>
      </c>
      <c r="AK39" s="57" t="e">
        <f t="shared" si="42"/>
        <v>#REF!</v>
      </c>
      <c r="AL39" s="57" t="e">
        <f t="shared" si="42"/>
        <v>#REF!</v>
      </c>
      <c r="AM39" s="57" t="e">
        <f t="shared" si="42"/>
        <v>#REF!</v>
      </c>
      <c r="AN39" s="57" t="e">
        <f t="shared" ref="AN39:AT39" si="46">AN21*0.87</f>
        <v>#REF!</v>
      </c>
      <c r="AO39" s="57" t="e">
        <f t="shared" si="46"/>
        <v>#REF!</v>
      </c>
      <c r="AP39" s="57" t="e">
        <f t="shared" si="46"/>
        <v>#REF!</v>
      </c>
      <c r="AQ39" s="57" t="e">
        <f t="shared" si="46"/>
        <v>#REF!</v>
      </c>
      <c r="AR39" s="57" t="e">
        <f t="shared" si="46"/>
        <v>#REF!</v>
      </c>
      <c r="AS39" s="57" t="e">
        <f t="shared" si="46"/>
        <v>#REF!</v>
      </c>
      <c r="AT39" s="57" t="e">
        <f t="shared" si="46"/>
        <v>#REF!</v>
      </c>
      <c r="AU39" s="57" t="e">
        <f t="shared" si="44"/>
        <v>#REF!</v>
      </c>
      <c r="AV39" s="57" t="e">
        <f t="shared" si="44"/>
        <v>#REF!</v>
      </c>
      <c r="AW39" s="57" t="e">
        <f t="shared" si="44"/>
        <v>#REF!</v>
      </c>
    </row>
    <row r="40" spans="1:49" s="36" customFormat="1" ht="12" customHeight="1" x14ac:dyDescent="0.2">
      <c r="A40" s="66" t="s">
        <v>64</v>
      </c>
      <c r="B40" s="43"/>
      <c r="C40" s="43"/>
      <c r="D40" s="43"/>
      <c r="E40" s="43"/>
      <c r="F40" s="43"/>
      <c r="G40" s="43"/>
      <c r="H40" s="43"/>
      <c r="I40" s="43"/>
      <c r="J40" s="43"/>
      <c r="K40" s="43"/>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row>
    <row r="41" spans="1:49" s="36" customFormat="1" ht="12" customHeight="1" x14ac:dyDescent="0.2">
      <c r="A41" s="52">
        <v>1</v>
      </c>
      <c r="B41" s="43">
        <f t="shared" ref="B41:K41" si="47">B27*0.9</f>
        <v>18387</v>
      </c>
      <c r="C41" s="43">
        <f t="shared" si="47"/>
        <v>12798</v>
      </c>
      <c r="D41" s="43">
        <f t="shared" si="47"/>
        <v>15390</v>
      </c>
      <c r="E41" s="43">
        <f t="shared" si="47"/>
        <v>11340</v>
      </c>
      <c r="F41" s="43" t="e">
        <f t="shared" si="47"/>
        <v>#REF!</v>
      </c>
      <c r="G41" s="43" t="e">
        <f t="shared" si="47"/>
        <v>#REF!</v>
      </c>
      <c r="H41" s="43" t="e">
        <f t="shared" si="47"/>
        <v>#REF!</v>
      </c>
      <c r="I41" s="43">
        <f t="shared" si="47"/>
        <v>10368</v>
      </c>
      <c r="J41" s="43">
        <f t="shared" si="47"/>
        <v>11340</v>
      </c>
      <c r="K41" s="43">
        <f t="shared" si="47"/>
        <v>15390</v>
      </c>
      <c r="L41" s="57" t="e">
        <f t="shared" ref="L41:AA42" si="48">L23*0.87</f>
        <v>#REF!</v>
      </c>
      <c r="M41" s="57" t="e">
        <f t="shared" si="48"/>
        <v>#REF!</v>
      </c>
      <c r="N41" s="57" t="e">
        <f t="shared" si="48"/>
        <v>#REF!</v>
      </c>
      <c r="O41" s="57" t="e">
        <f t="shared" si="48"/>
        <v>#REF!</v>
      </c>
      <c r="P41" s="57" t="e">
        <f t="shared" si="48"/>
        <v>#REF!</v>
      </c>
      <c r="Q41" s="57" t="e">
        <f t="shared" si="48"/>
        <v>#REF!</v>
      </c>
      <c r="R41" s="57" t="e">
        <f t="shared" si="48"/>
        <v>#REF!</v>
      </c>
      <c r="S41" s="57" t="e">
        <f t="shared" si="48"/>
        <v>#REF!</v>
      </c>
      <c r="T41" s="57" t="e">
        <f t="shared" si="48"/>
        <v>#REF!</v>
      </c>
      <c r="U41" s="57" t="e">
        <f t="shared" si="48"/>
        <v>#REF!</v>
      </c>
      <c r="V41" s="57" t="e">
        <f t="shared" si="48"/>
        <v>#REF!</v>
      </c>
      <c r="W41" s="57" t="e">
        <f t="shared" si="48"/>
        <v>#REF!</v>
      </c>
      <c r="X41" s="57" t="e">
        <f t="shared" si="48"/>
        <v>#REF!</v>
      </c>
      <c r="Y41" s="57" t="e">
        <f t="shared" si="48"/>
        <v>#REF!</v>
      </c>
      <c r="Z41" s="57" t="e">
        <f t="shared" si="48"/>
        <v>#REF!</v>
      </c>
      <c r="AA41" s="57" t="e">
        <f t="shared" si="48"/>
        <v>#REF!</v>
      </c>
      <c r="AB41" s="57" t="e">
        <f t="shared" ref="M41:AH42" si="49">AB23*0.87</f>
        <v>#REF!</v>
      </c>
      <c r="AC41" s="57" t="e">
        <f t="shared" si="49"/>
        <v>#REF!</v>
      </c>
      <c r="AD41" s="57" t="e">
        <f t="shared" si="49"/>
        <v>#REF!</v>
      </c>
      <c r="AE41" s="57" t="e">
        <f t="shared" si="49"/>
        <v>#REF!</v>
      </c>
      <c r="AF41" s="57" t="e">
        <f t="shared" si="49"/>
        <v>#REF!</v>
      </c>
      <c r="AG41" s="57" t="e">
        <f t="shared" si="49"/>
        <v>#REF!</v>
      </c>
      <c r="AH41" s="57" t="e">
        <f t="shared" si="49"/>
        <v>#REF!</v>
      </c>
      <c r="AI41" s="57" t="e">
        <f t="shared" ref="AI41:AM42" si="50">AI23*0.87</f>
        <v>#REF!</v>
      </c>
      <c r="AJ41" s="57" t="e">
        <f t="shared" si="50"/>
        <v>#REF!</v>
      </c>
      <c r="AK41" s="57" t="e">
        <f t="shared" si="50"/>
        <v>#REF!</v>
      </c>
      <c r="AL41" s="57" t="e">
        <f t="shared" si="50"/>
        <v>#REF!</v>
      </c>
      <c r="AM41" s="57" t="e">
        <f t="shared" si="50"/>
        <v>#REF!</v>
      </c>
      <c r="AN41" s="57" t="e">
        <f t="shared" ref="AN41:AT41" si="51">AN23*0.87</f>
        <v>#REF!</v>
      </c>
      <c r="AO41" s="57" t="e">
        <f t="shared" si="51"/>
        <v>#REF!</v>
      </c>
      <c r="AP41" s="57" t="e">
        <f t="shared" si="51"/>
        <v>#REF!</v>
      </c>
      <c r="AQ41" s="57" t="e">
        <f t="shared" si="51"/>
        <v>#REF!</v>
      </c>
      <c r="AR41" s="57" t="e">
        <f t="shared" si="51"/>
        <v>#REF!</v>
      </c>
      <c r="AS41" s="57" t="e">
        <f t="shared" si="51"/>
        <v>#REF!</v>
      </c>
      <c r="AT41" s="57" t="e">
        <f t="shared" si="51"/>
        <v>#REF!</v>
      </c>
      <c r="AU41" s="57" t="e">
        <f t="shared" ref="AU41:AW42" si="52">AU23*0.87</f>
        <v>#REF!</v>
      </c>
      <c r="AV41" s="57" t="e">
        <f t="shared" si="52"/>
        <v>#REF!</v>
      </c>
      <c r="AW41" s="57" t="e">
        <f t="shared" si="52"/>
        <v>#REF!</v>
      </c>
    </row>
    <row r="42" spans="1:49" s="36" customFormat="1" ht="12" customHeight="1" x14ac:dyDescent="0.2">
      <c r="A42" s="52">
        <v>2</v>
      </c>
      <c r="B42" s="43" t="e">
        <f>#REF!*0.9</f>
        <v>#REF!</v>
      </c>
      <c r="C42" s="43" t="e">
        <f>#REF!*0.9</f>
        <v>#REF!</v>
      </c>
      <c r="D42" s="43" t="e">
        <f>#REF!*0.9</f>
        <v>#REF!</v>
      </c>
      <c r="E42" s="43" t="e">
        <f>#REF!*0.9</f>
        <v>#REF!</v>
      </c>
      <c r="F42" s="43" t="e">
        <f>#REF!*0.9</f>
        <v>#REF!</v>
      </c>
      <c r="G42" s="43" t="e">
        <f>#REF!*0.9</f>
        <v>#REF!</v>
      </c>
      <c r="H42" s="43" t="e">
        <f>#REF!*0.9</f>
        <v>#REF!</v>
      </c>
      <c r="I42" s="43" t="e">
        <f>#REF!*0.9</f>
        <v>#REF!</v>
      </c>
      <c r="J42" s="43" t="e">
        <f>#REF!*0.9</f>
        <v>#REF!</v>
      </c>
      <c r="K42" s="43" t="e">
        <f>#REF!*0.9</f>
        <v>#REF!</v>
      </c>
      <c r="L42" s="57" t="e">
        <f t="shared" si="48"/>
        <v>#REF!</v>
      </c>
      <c r="M42" s="57" t="e">
        <f t="shared" si="49"/>
        <v>#REF!</v>
      </c>
      <c r="N42" s="57" t="e">
        <f t="shared" si="49"/>
        <v>#REF!</v>
      </c>
      <c r="O42" s="57" t="e">
        <f t="shared" si="49"/>
        <v>#REF!</v>
      </c>
      <c r="P42" s="57" t="e">
        <f t="shared" si="49"/>
        <v>#REF!</v>
      </c>
      <c r="Q42" s="57" t="e">
        <f t="shared" si="49"/>
        <v>#REF!</v>
      </c>
      <c r="R42" s="57" t="e">
        <f t="shared" si="49"/>
        <v>#REF!</v>
      </c>
      <c r="S42" s="57" t="e">
        <f t="shared" si="49"/>
        <v>#REF!</v>
      </c>
      <c r="T42" s="57" t="e">
        <f t="shared" si="49"/>
        <v>#REF!</v>
      </c>
      <c r="U42" s="57" t="e">
        <f t="shared" si="49"/>
        <v>#REF!</v>
      </c>
      <c r="V42" s="57" t="e">
        <f t="shared" si="49"/>
        <v>#REF!</v>
      </c>
      <c r="W42" s="57" t="e">
        <f t="shared" si="49"/>
        <v>#REF!</v>
      </c>
      <c r="X42" s="57" t="e">
        <f t="shared" si="49"/>
        <v>#REF!</v>
      </c>
      <c r="Y42" s="57" t="e">
        <f t="shared" si="49"/>
        <v>#REF!</v>
      </c>
      <c r="Z42" s="57" t="e">
        <f t="shared" si="49"/>
        <v>#REF!</v>
      </c>
      <c r="AA42" s="57" t="e">
        <f t="shared" si="49"/>
        <v>#REF!</v>
      </c>
      <c r="AB42" s="57" t="e">
        <f t="shared" si="49"/>
        <v>#REF!</v>
      </c>
      <c r="AC42" s="57" t="e">
        <f t="shared" si="49"/>
        <v>#REF!</v>
      </c>
      <c r="AD42" s="57" t="e">
        <f t="shared" si="49"/>
        <v>#REF!</v>
      </c>
      <c r="AE42" s="57" t="e">
        <f t="shared" si="49"/>
        <v>#REF!</v>
      </c>
      <c r="AF42" s="57" t="e">
        <f t="shared" si="49"/>
        <v>#REF!</v>
      </c>
      <c r="AG42" s="57" t="e">
        <f t="shared" si="49"/>
        <v>#REF!</v>
      </c>
      <c r="AH42" s="57" t="e">
        <f t="shared" si="49"/>
        <v>#REF!</v>
      </c>
      <c r="AI42" s="57" t="e">
        <f t="shared" si="50"/>
        <v>#REF!</v>
      </c>
      <c r="AJ42" s="57" t="e">
        <f t="shared" si="50"/>
        <v>#REF!</v>
      </c>
      <c r="AK42" s="57" t="e">
        <f t="shared" si="50"/>
        <v>#REF!</v>
      </c>
      <c r="AL42" s="57" t="e">
        <f t="shared" si="50"/>
        <v>#REF!</v>
      </c>
      <c r="AM42" s="57" t="e">
        <f t="shared" si="50"/>
        <v>#REF!</v>
      </c>
      <c r="AN42" s="57" t="e">
        <f t="shared" ref="AN42:AT42" si="53">AN24*0.87</f>
        <v>#REF!</v>
      </c>
      <c r="AO42" s="57" t="e">
        <f t="shared" si="53"/>
        <v>#REF!</v>
      </c>
      <c r="AP42" s="57" t="e">
        <f t="shared" si="53"/>
        <v>#REF!</v>
      </c>
      <c r="AQ42" s="57" t="e">
        <f t="shared" si="53"/>
        <v>#REF!</v>
      </c>
      <c r="AR42" s="57" t="e">
        <f t="shared" si="53"/>
        <v>#REF!</v>
      </c>
      <c r="AS42" s="57" t="e">
        <f t="shared" si="53"/>
        <v>#REF!</v>
      </c>
      <c r="AT42" s="57" t="e">
        <f t="shared" si="53"/>
        <v>#REF!</v>
      </c>
      <c r="AU42" s="57" t="e">
        <f t="shared" si="52"/>
        <v>#REF!</v>
      </c>
      <c r="AV42" s="57" t="e">
        <f t="shared" si="52"/>
        <v>#REF!</v>
      </c>
      <c r="AW42" s="57" t="e">
        <f t="shared" si="52"/>
        <v>#REF!</v>
      </c>
    </row>
    <row r="43" spans="1:49" s="36" customFormat="1" ht="12" customHeight="1" x14ac:dyDescent="0.2">
      <c r="A43" s="66" t="s">
        <v>65</v>
      </c>
      <c r="B43" s="43"/>
      <c r="C43" s="43"/>
      <c r="D43" s="43"/>
      <c r="E43" s="43"/>
      <c r="F43" s="43"/>
      <c r="G43" s="43"/>
      <c r="H43" s="43"/>
      <c r="I43" s="43"/>
      <c r="J43" s="43"/>
      <c r="K43" s="43"/>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row>
    <row r="44" spans="1:49" s="36" customFormat="1" ht="12" customHeight="1" x14ac:dyDescent="0.2">
      <c r="A44" s="52">
        <v>1</v>
      </c>
      <c r="B44" s="43" t="e">
        <f>#REF!*0.9</f>
        <v>#REF!</v>
      </c>
      <c r="C44" s="43" t="e">
        <f>#REF!*0.9</f>
        <v>#REF!</v>
      </c>
      <c r="D44" s="43" t="e">
        <f>#REF!*0.9</f>
        <v>#REF!</v>
      </c>
      <c r="E44" s="43" t="e">
        <f>#REF!*0.9</f>
        <v>#REF!</v>
      </c>
      <c r="F44" s="43" t="e">
        <f>#REF!*0.9</f>
        <v>#REF!</v>
      </c>
      <c r="G44" s="43" t="e">
        <f>#REF!*0.9</f>
        <v>#REF!</v>
      </c>
      <c r="H44" s="43" t="e">
        <f>#REF!*0.9</f>
        <v>#REF!</v>
      </c>
      <c r="I44" s="43" t="e">
        <f>#REF!*0.9</f>
        <v>#REF!</v>
      </c>
      <c r="J44" s="43" t="e">
        <f>#REF!*0.9</f>
        <v>#REF!</v>
      </c>
      <c r="K44" s="43" t="e">
        <f>#REF!*0.9</f>
        <v>#REF!</v>
      </c>
      <c r="L44" s="57" t="e">
        <f t="shared" ref="L44:AA45" si="54">L26*0.87</f>
        <v>#REF!</v>
      </c>
      <c r="M44" s="57" t="e">
        <f t="shared" si="54"/>
        <v>#REF!</v>
      </c>
      <c r="N44" s="57" t="e">
        <f t="shared" si="54"/>
        <v>#REF!</v>
      </c>
      <c r="O44" s="57" t="e">
        <f t="shared" si="54"/>
        <v>#REF!</v>
      </c>
      <c r="P44" s="57" t="e">
        <f t="shared" si="54"/>
        <v>#REF!</v>
      </c>
      <c r="Q44" s="57" t="e">
        <f t="shared" si="54"/>
        <v>#REF!</v>
      </c>
      <c r="R44" s="57" t="e">
        <f t="shared" si="54"/>
        <v>#REF!</v>
      </c>
      <c r="S44" s="57" t="e">
        <f t="shared" si="54"/>
        <v>#REF!</v>
      </c>
      <c r="T44" s="57" t="e">
        <f t="shared" si="54"/>
        <v>#REF!</v>
      </c>
      <c r="U44" s="57" t="e">
        <f t="shared" si="54"/>
        <v>#REF!</v>
      </c>
      <c r="V44" s="57" t="e">
        <f t="shared" si="54"/>
        <v>#REF!</v>
      </c>
      <c r="W44" s="57" t="e">
        <f t="shared" si="54"/>
        <v>#REF!</v>
      </c>
      <c r="X44" s="57" t="e">
        <f t="shared" si="54"/>
        <v>#REF!</v>
      </c>
      <c r="Y44" s="57" t="e">
        <f t="shared" si="54"/>
        <v>#REF!</v>
      </c>
      <c r="Z44" s="57" t="e">
        <f t="shared" si="54"/>
        <v>#REF!</v>
      </c>
      <c r="AA44" s="57" t="e">
        <f t="shared" si="54"/>
        <v>#REF!</v>
      </c>
      <c r="AB44" s="57" t="e">
        <f t="shared" ref="M44:AH45" si="55">AB26*0.87</f>
        <v>#REF!</v>
      </c>
      <c r="AC44" s="57" t="e">
        <f t="shared" si="55"/>
        <v>#REF!</v>
      </c>
      <c r="AD44" s="57" t="e">
        <f t="shared" si="55"/>
        <v>#REF!</v>
      </c>
      <c r="AE44" s="57" t="e">
        <f t="shared" si="55"/>
        <v>#REF!</v>
      </c>
      <c r="AF44" s="57" t="e">
        <f t="shared" si="55"/>
        <v>#REF!</v>
      </c>
      <c r="AG44" s="57" t="e">
        <f t="shared" si="55"/>
        <v>#REF!</v>
      </c>
      <c r="AH44" s="57" t="e">
        <f t="shared" si="55"/>
        <v>#REF!</v>
      </c>
      <c r="AI44" s="57" t="e">
        <f t="shared" ref="AI44:AM45" si="56">AI26*0.87</f>
        <v>#REF!</v>
      </c>
      <c r="AJ44" s="57" t="e">
        <f t="shared" si="56"/>
        <v>#REF!</v>
      </c>
      <c r="AK44" s="57" t="e">
        <f t="shared" si="56"/>
        <v>#REF!</v>
      </c>
      <c r="AL44" s="57" t="e">
        <f t="shared" si="56"/>
        <v>#REF!</v>
      </c>
      <c r="AM44" s="57" t="e">
        <f t="shared" si="56"/>
        <v>#REF!</v>
      </c>
      <c r="AN44" s="57" t="e">
        <f t="shared" ref="AN44:AT44" si="57">AN26*0.87</f>
        <v>#REF!</v>
      </c>
      <c r="AO44" s="57" t="e">
        <f t="shared" si="57"/>
        <v>#REF!</v>
      </c>
      <c r="AP44" s="57" t="e">
        <f t="shared" si="57"/>
        <v>#REF!</v>
      </c>
      <c r="AQ44" s="57" t="e">
        <f t="shared" si="57"/>
        <v>#REF!</v>
      </c>
      <c r="AR44" s="57" t="e">
        <f t="shared" si="57"/>
        <v>#REF!</v>
      </c>
      <c r="AS44" s="57" t="e">
        <f t="shared" si="57"/>
        <v>#REF!</v>
      </c>
      <c r="AT44" s="57" t="e">
        <f t="shared" si="57"/>
        <v>#REF!</v>
      </c>
      <c r="AU44" s="57" t="e">
        <f t="shared" ref="AU44:AW45" si="58">AU26*0.87</f>
        <v>#REF!</v>
      </c>
      <c r="AV44" s="57" t="e">
        <f t="shared" si="58"/>
        <v>#REF!</v>
      </c>
      <c r="AW44" s="57" t="e">
        <f t="shared" si="58"/>
        <v>#REF!</v>
      </c>
    </row>
    <row r="45" spans="1:49" s="36" customFormat="1" ht="12" customHeight="1" x14ac:dyDescent="0.2">
      <c r="A45" s="52">
        <v>2</v>
      </c>
      <c r="B45" s="43" t="e">
        <f>#REF!*0.9</f>
        <v>#REF!</v>
      </c>
      <c r="C45" s="43" t="e">
        <f>#REF!*0.9</f>
        <v>#REF!</v>
      </c>
      <c r="D45" s="43" t="e">
        <f>#REF!*0.9</f>
        <v>#REF!</v>
      </c>
      <c r="E45" s="43" t="e">
        <f>#REF!*0.9</f>
        <v>#REF!</v>
      </c>
      <c r="F45" s="43" t="e">
        <f>#REF!*0.9</f>
        <v>#REF!</v>
      </c>
      <c r="G45" s="43" t="e">
        <f>#REF!*0.9</f>
        <v>#REF!</v>
      </c>
      <c r="H45" s="43" t="e">
        <f>#REF!*0.9</f>
        <v>#REF!</v>
      </c>
      <c r="I45" s="43" t="e">
        <f>#REF!*0.9</f>
        <v>#REF!</v>
      </c>
      <c r="J45" s="43" t="e">
        <f>#REF!*0.9</f>
        <v>#REF!</v>
      </c>
      <c r="K45" s="43" t="e">
        <f>#REF!*0.9</f>
        <v>#REF!</v>
      </c>
      <c r="L45" s="57" t="e">
        <f t="shared" si="54"/>
        <v>#REF!</v>
      </c>
      <c r="M45" s="57" t="e">
        <f t="shared" si="55"/>
        <v>#REF!</v>
      </c>
      <c r="N45" s="57" t="e">
        <f t="shared" si="55"/>
        <v>#REF!</v>
      </c>
      <c r="O45" s="57" t="e">
        <f t="shared" si="55"/>
        <v>#REF!</v>
      </c>
      <c r="P45" s="57" t="e">
        <f t="shared" si="55"/>
        <v>#REF!</v>
      </c>
      <c r="Q45" s="57" t="e">
        <f t="shared" si="55"/>
        <v>#REF!</v>
      </c>
      <c r="R45" s="57" t="e">
        <f t="shared" si="55"/>
        <v>#REF!</v>
      </c>
      <c r="S45" s="57" t="e">
        <f t="shared" si="55"/>
        <v>#REF!</v>
      </c>
      <c r="T45" s="57" t="e">
        <f t="shared" si="55"/>
        <v>#REF!</v>
      </c>
      <c r="U45" s="57" t="e">
        <f t="shared" si="55"/>
        <v>#REF!</v>
      </c>
      <c r="V45" s="57" t="e">
        <f t="shared" si="55"/>
        <v>#REF!</v>
      </c>
      <c r="W45" s="57" t="e">
        <f t="shared" si="55"/>
        <v>#REF!</v>
      </c>
      <c r="X45" s="57" t="e">
        <f t="shared" si="55"/>
        <v>#REF!</v>
      </c>
      <c r="Y45" s="57" t="e">
        <f t="shared" si="55"/>
        <v>#REF!</v>
      </c>
      <c r="Z45" s="57" t="e">
        <f t="shared" si="55"/>
        <v>#REF!</v>
      </c>
      <c r="AA45" s="57" t="e">
        <f t="shared" si="55"/>
        <v>#REF!</v>
      </c>
      <c r="AB45" s="57" t="e">
        <f t="shared" si="55"/>
        <v>#REF!</v>
      </c>
      <c r="AC45" s="57" t="e">
        <f t="shared" si="55"/>
        <v>#REF!</v>
      </c>
      <c r="AD45" s="57" t="e">
        <f t="shared" si="55"/>
        <v>#REF!</v>
      </c>
      <c r="AE45" s="57" t="e">
        <f t="shared" si="55"/>
        <v>#REF!</v>
      </c>
      <c r="AF45" s="57" t="e">
        <f t="shared" si="55"/>
        <v>#REF!</v>
      </c>
      <c r="AG45" s="57" t="e">
        <f t="shared" si="55"/>
        <v>#REF!</v>
      </c>
      <c r="AH45" s="57" t="e">
        <f t="shared" si="55"/>
        <v>#REF!</v>
      </c>
      <c r="AI45" s="57" t="e">
        <f t="shared" si="56"/>
        <v>#REF!</v>
      </c>
      <c r="AJ45" s="57" t="e">
        <f t="shared" si="56"/>
        <v>#REF!</v>
      </c>
      <c r="AK45" s="57" t="e">
        <f t="shared" si="56"/>
        <v>#REF!</v>
      </c>
      <c r="AL45" s="57" t="e">
        <f t="shared" si="56"/>
        <v>#REF!</v>
      </c>
      <c r="AM45" s="57" t="e">
        <f t="shared" si="56"/>
        <v>#REF!</v>
      </c>
      <c r="AN45" s="57" t="e">
        <f t="shared" ref="AN45:AT45" si="59">AN27*0.87</f>
        <v>#REF!</v>
      </c>
      <c r="AO45" s="57" t="e">
        <f t="shared" si="59"/>
        <v>#REF!</v>
      </c>
      <c r="AP45" s="57" t="e">
        <f t="shared" si="59"/>
        <v>#REF!</v>
      </c>
      <c r="AQ45" s="57" t="e">
        <f t="shared" si="59"/>
        <v>#REF!</v>
      </c>
      <c r="AR45" s="57" t="e">
        <f t="shared" si="59"/>
        <v>#REF!</v>
      </c>
      <c r="AS45" s="57" t="e">
        <f t="shared" si="59"/>
        <v>#REF!</v>
      </c>
      <c r="AT45" s="57" t="e">
        <f t="shared" si="59"/>
        <v>#REF!</v>
      </c>
      <c r="AU45" s="57" t="e">
        <f t="shared" si="58"/>
        <v>#REF!</v>
      </c>
      <c r="AV45" s="57" t="e">
        <f t="shared" si="58"/>
        <v>#REF!</v>
      </c>
      <c r="AW45" s="57" t="e">
        <f t="shared" si="58"/>
        <v>#REF!</v>
      </c>
    </row>
    <row r="48" spans="1:49" x14ac:dyDescent="0.2">
      <c r="A48" s="97" t="s">
        <v>83</v>
      </c>
    </row>
    <row r="49" spans="1:9" x14ac:dyDescent="0.2">
      <c r="A49" s="6" t="s">
        <v>120</v>
      </c>
    </row>
    <row r="50" spans="1:9" x14ac:dyDescent="0.2">
      <c r="A50" s="6" t="s">
        <v>144</v>
      </c>
    </row>
    <row r="51" spans="1:9" ht="13.5" thickBot="1" x14ac:dyDescent="0.25">
      <c r="A51" s="6"/>
    </row>
    <row r="52" spans="1:9" x14ac:dyDescent="0.2">
      <c r="A52" s="94" t="s">
        <v>74</v>
      </c>
      <c r="B52" s="58"/>
      <c r="C52" s="59"/>
      <c r="D52" s="59"/>
      <c r="E52" s="59"/>
      <c r="F52" s="29"/>
      <c r="G52" s="29"/>
      <c r="H52" s="29"/>
      <c r="I52" s="29"/>
    </row>
    <row r="53" spans="1:9" ht="12.75" customHeight="1" x14ac:dyDescent="0.2">
      <c r="A53" s="68" t="s">
        <v>75</v>
      </c>
      <c r="B53" s="289"/>
      <c r="C53" s="292"/>
      <c r="D53" s="292"/>
      <c r="E53" s="292"/>
      <c r="F53" s="30"/>
      <c r="G53" s="30"/>
      <c r="H53" s="30"/>
      <c r="I53" s="30"/>
    </row>
    <row r="54" spans="1:9" x14ac:dyDescent="0.2">
      <c r="A54" s="69" t="s">
        <v>76</v>
      </c>
      <c r="B54" s="289"/>
      <c r="C54" s="292"/>
      <c r="D54" s="292"/>
      <c r="E54" s="292"/>
      <c r="F54" s="30"/>
      <c r="G54" s="30"/>
      <c r="H54" s="30"/>
      <c r="I54" s="30"/>
    </row>
    <row r="55" spans="1:9" x14ac:dyDescent="0.2">
      <c r="A55" s="69" t="s">
        <v>89</v>
      </c>
      <c r="B55" s="289"/>
      <c r="C55" s="292"/>
      <c r="D55" s="292"/>
      <c r="E55" s="292"/>
      <c r="F55" s="30"/>
      <c r="G55" s="30"/>
      <c r="H55" s="30"/>
      <c r="I55" s="30"/>
    </row>
    <row r="56" spans="1:9" x14ac:dyDescent="0.2">
      <c r="A56" s="69" t="s">
        <v>78</v>
      </c>
      <c r="B56" s="289"/>
      <c r="C56" s="292"/>
      <c r="D56" s="292"/>
      <c r="E56" s="292"/>
      <c r="F56" s="30"/>
      <c r="G56" s="30"/>
      <c r="H56" s="30"/>
      <c r="I56" s="30"/>
    </row>
    <row r="57" spans="1:9" x14ac:dyDescent="0.2">
      <c r="A57" s="69" t="s">
        <v>79</v>
      </c>
      <c r="B57" s="289"/>
      <c r="C57" s="292"/>
      <c r="D57" s="292"/>
      <c r="E57" s="292"/>
      <c r="F57" s="30"/>
      <c r="G57" s="30"/>
      <c r="H57" s="30"/>
      <c r="I57" s="30"/>
    </row>
    <row r="58" spans="1:9" x14ac:dyDescent="0.2">
      <c r="A58" s="69" t="s">
        <v>90</v>
      </c>
      <c r="B58" s="289"/>
      <c r="C58" s="292"/>
      <c r="D58" s="292"/>
      <c r="E58" s="292"/>
      <c r="F58" s="30"/>
      <c r="G58" s="30"/>
      <c r="H58" s="30"/>
      <c r="I58" s="30"/>
    </row>
    <row r="59" spans="1:9" x14ac:dyDescent="0.2">
      <c r="A59" s="6" t="s">
        <v>93</v>
      </c>
      <c r="B59" s="289"/>
      <c r="C59" s="292"/>
      <c r="D59" s="292"/>
      <c r="E59" s="292"/>
      <c r="F59" s="30"/>
      <c r="G59" s="30"/>
      <c r="H59" s="30"/>
      <c r="I59" s="30"/>
    </row>
    <row r="60" spans="1:9" ht="108" x14ac:dyDescent="0.2">
      <c r="A60" s="75" t="s">
        <v>94</v>
      </c>
      <c r="B60" s="289"/>
      <c r="C60" s="292"/>
      <c r="D60" s="292"/>
      <c r="E60" s="292"/>
      <c r="F60" s="30"/>
      <c r="G60" s="30"/>
      <c r="H60" s="30"/>
      <c r="I60" s="30"/>
    </row>
    <row r="61" spans="1:9" x14ac:dyDescent="0.2">
      <c r="A61" s="6"/>
      <c r="B61" s="289"/>
      <c r="C61" s="292"/>
      <c r="D61" s="292"/>
      <c r="E61" s="292"/>
      <c r="F61" s="30"/>
      <c r="G61" s="30"/>
      <c r="H61" s="30"/>
      <c r="I61" s="30"/>
    </row>
    <row r="62" spans="1:9" ht="24" x14ac:dyDescent="0.2">
      <c r="A62" s="99" t="s">
        <v>95</v>
      </c>
      <c r="B62" s="289"/>
      <c r="C62" s="292"/>
      <c r="D62" s="292"/>
      <c r="E62" s="292"/>
      <c r="F62" s="30"/>
      <c r="G62" s="30"/>
      <c r="H62" s="30"/>
      <c r="I62" s="30"/>
    </row>
    <row r="63" spans="1:9" ht="24" x14ac:dyDescent="0.2">
      <c r="A63" s="131" t="s">
        <v>119</v>
      </c>
      <c r="B63" s="289"/>
      <c r="C63" s="292"/>
      <c r="D63" s="292"/>
      <c r="E63" s="292"/>
      <c r="F63" s="30"/>
      <c r="G63" s="30"/>
      <c r="H63" s="30"/>
      <c r="I63" s="30"/>
    </row>
    <row r="64" spans="1:9" ht="24" x14ac:dyDescent="0.2">
      <c r="A64" s="131" t="s">
        <v>118</v>
      </c>
      <c r="B64" s="290"/>
      <c r="C64" s="293"/>
      <c r="D64" s="293"/>
      <c r="E64" s="293"/>
      <c r="F64" s="30"/>
      <c r="G64" s="30"/>
      <c r="H64" s="30"/>
      <c r="I64" s="30"/>
    </row>
    <row r="65" spans="1:9" ht="13.5" thickBot="1" x14ac:dyDescent="0.25">
      <c r="A65" s="6"/>
      <c r="B65" s="291"/>
      <c r="C65" s="294"/>
      <c r="D65" s="294"/>
      <c r="E65" s="294"/>
      <c r="F65" s="30"/>
      <c r="G65" s="30"/>
      <c r="H65" s="30"/>
      <c r="I65" s="30"/>
    </row>
    <row r="66" spans="1:9" x14ac:dyDescent="0.2">
      <c r="A66" s="98" t="s">
        <v>81</v>
      </c>
    </row>
    <row r="67" spans="1:9" ht="33" x14ac:dyDescent="0.2">
      <c r="A67" s="143" t="s">
        <v>142</v>
      </c>
    </row>
    <row r="68" spans="1:9" x14ac:dyDescent="0.2">
      <c r="A68" s="78"/>
      <c r="B68" s="31"/>
      <c r="C68" s="31"/>
      <c r="D68" s="31"/>
      <c r="E68" s="31"/>
      <c r="F68" s="31"/>
      <c r="G68" s="31"/>
      <c r="H68" s="31"/>
    </row>
    <row r="69" spans="1:9" x14ac:dyDescent="0.2">
      <c r="B69" s="31"/>
      <c r="C69" s="31"/>
      <c r="D69" s="31"/>
      <c r="E69" s="31"/>
      <c r="F69" s="31"/>
      <c r="G69" s="31"/>
      <c r="H69" s="31"/>
    </row>
    <row r="70" spans="1:9" x14ac:dyDescent="0.2">
      <c r="A70" s="41"/>
      <c r="B70" s="41"/>
      <c r="C70" s="41"/>
      <c r="D70" s="41"/>
      <c r="E70" s="41"/>
      <c r="F70" s="41"/>
      <c r="G70" s="41"/>
      <c r="H70" s="41"/>
    </row>
    <row r="71" spans="1:9" x14ac:dyDescent="0.2">
      <c r="B71" s="31"/>
      <c r="C71" s="31"/>
      <c r="D71" s="31"/>
      <c r="E71" s="31"/>
      <c r="F71" s="31"/>
      <c r="G71" s="31"/>
      <c r="H71" s="31"/>
    </row>
  </sheetData>
  <mergeCells count="5">
    <mergeCell ref="A33:D33"/>
    <mergeCell ref="B53:B65"/>
    <mergeCell ref="C53:C65"/>
    <mergeCell ref="D53:D65"/>
    <mergeCell ref="E53:E65"/>
  </mergeCells>
  <pageMargins left="0.75" right="0.75" top="1" bottom="1" header="0.5" footer="0.5"/>
  <pageSetup paperSize="9" orientation="portrait" horizontalDpi="4294967295" verticalDpi="4294967295"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workbookViewId="0">
      <selection activeCell="E4" sqref="E4"/>
    </sheetView>
  </sheetViews>
  <sheetFormatPr defaultColWidth="8.7109375" defaultRowHeight="12.75" x14ac:dyDescent="0.2"/>
  <cols>
    <col min="1" max="1" width="49.28515625" style="32" customWidth="1"/>
    <col min="2" max="2" width="9.5703125" style="31" customWidth="1"/>
    <col min="3" max="16384" width="8.7109375" style="31"/>
  </cols>
  <sheetData>
    <row r="1" spans="1:10" x14ac:dyDescent="0.2">
      <c r="A1" s="63" t="s">
        <v>61</v>
      </c>
    </row>
    <row r="2" spans="1:10" x14ac:dyDescent="0.2">
      <c r="A2" s="155" t="s">
        <v>155</v>
      </c>
    </row>
    <row r="3" spans="1:10" ht="24.75" customHeight="1" x14ac:dyDescent="0.2">
      <c r="A3" s="40"/>
      <c r="B3" s="115" t="e">
        <f>'BAR BB| Open rates'!#REF!</f>
        <v>#REF!</v>
      </c>
    </row>
    <row r="4" spans="1:10" ht="20.25" customHeight="1" x14ac:dyDescent="0.2">
      <c r="A4" s="64" t="s">
        <v>62</v>
      </c>
      <c r="B4" s="115" t="e">
        <f>'BAR BB| Open rates'!#REF!</f>
        <v>#REF!</v>
      </c>
    </row>
    <row r="5" spans="1:10" x14ac:dyDescent="0.2">
      <c r="A5" s="65" t="s">
        <v>63</v>
      </c>
      <c r="B5" s="35"/>
    </row>
    <row r="6" spans="1:10" x14ac:dyDescent="0.2">
      <c r="A6" s="52">
        <v>1</v>
      </c>
      <c r="B6" s="34" t="e">
        <f>'Осенние каникулы FIT20'!B21</f>
        <v>#REF!</v>
      </c>
    </row>
    <row r="7" spans="1:10" x14ac:dyDescent="0.2">
      <c r="A7" s="52">
        <v>2</v>
      </c>
      <c r="B7" s="34" t="e">
        <f>'Осенние каникулы FIT20'!B22</f>
        <v>#REF!</v>
      </c>
    </row>
    <row r="8" spans="1:10" x14ac:dyDescent="0.2">
      <c r="A8" s="66" t="s">
        <v>64</v>
      </c>
      <c r="B8" s="34"/>
    </row>
    <row r="9" spans="1:10" x14ac:dyDescent="0.2">
      <c r="A9" s="52">
        <v>1</v>
      </c>
      <c r="B9" s="34" t="e">
        <f>'Осенние каникулы FIT20'!B24</f>
        <v>#REF!</v>
      </c>
    </row>
    <row r="10" spans="1:10" x14ac:dyDescent="0.2">
      <c r="A10" s="52">
        <v>2</v>
      </c>
      <c r="B10" s="34" t="e">
        <f>'Осенние каникулы FIT20'!B25</f>
        <v>#REF!</v>
      </c>
    </row>
    <row r="11" spans="1:10" x14ac:dyDescent="0.2">
      <c r="A11" s="66" t="s">
        <v>65</v>
      </c>
      <c r="B11" s="34"/>
    </row>
    <row r="12" spans="1:10" x14ac:dyDescent="0.2">
      <c r="A12" s="52">
        <v>1</v>
      </c>
      <c r="B12" s="34" t="e">
        <f>'Осенние каникулы FIT20'!B27</f>
        <v>#REF!</v>
      </c>
    </row>
    <row r="13" spans="1:10" x14ac:dyDescent="0.2">
      <c r="A13" s="52">
        <v>2</v>
      </c>
      <c r="B13" s="34" t="e">
        <f>'Осенние каникулы FIT20'!B28</f>
        <v>#REF!</v>
      </c>
    </row>
    <row r="14" spans="1:10" ht="13.5" customHeight="1" x14ac:dyDescent="0.25">
      <c r="A14" s="20"/>
    </row>
    <row r="15" spans="1:10" ht="16.5" customHeight="1" x14ac:dyDescent="0.2">
      <c r="A15" s="315" t="s">
        <v>171</v>
      </c>
      <c r="B15" s="315"/>
      <c r="C15" s="315"/>
      <c r="D15" s="315"/>
      <c r="E15" s="315"/>
      <c r="F15" s="315"/>
      <c r="G15" s="315"/>
      <c r="H15" s="315"/>
      <c r="I15" s="315"/>
      <c r="J15" s="315"/>
    </row>
    <row r="16" spans="1:10" ht="16.5" customHeight="1" x14ac:dyDescent="0.2">
      <c r="A16" s="315"/>
      <c r="B16" s="315"/>
      <c r="C16" s="315"/>
      <c r="D16" s="315"/>
      <c r="E16" s="315"/>
      <c r="F16" s="315"/>
      <c r="G16" s="315"/>
      <c r="H16" s="315"/>
      <c r="I16" s="315"/>
      <c r="J16" s="315"/>
    </row>
    <row r="17" spans="1:10" ht="12.75" customHeight="1" x14ac:dyDescent="0.2">
      <c r="A17" s="315"/>
      <c r="B17" s="315"/>
      <c r="C17" s="315"/>
      <c r="D17" s="315"/>
      <c r="E17" s="315"/>
      <c r="F17" s="315"/>
      <c r="G17" s="315"/>
      <c r="H17" s="315"/>
      <c r="I17" s="315"/>
      <c r="J17" s="315"/>
    </row>
    <row r="18" spans="1:10" ht="13.5" customHeight="1" x14ac:dyDescent="0.2">
      <c r="A18" s="31"/>
    </row>
    <row r="19" spans="1:10" ht="13.5" customHeight="1" x14ac:dyDescent="0.2">
      <c r="A19" s="295" t="s">
        <v>172</v>
      </c>
    </row>
    <row r="20" spans="1:10" ht="13.5" customHeight="1" x14ac:dyDescent="0.2">
      <c r="A20" s="295"/>
    </row>
    <row r="21" spans="1:10" ht="13.5" customHeight="1" x14ac:dyDescent="0.2">
      <c r="A21" s="31"/>
    </row>
    <row r="22" spans="1:10" x14ac:dyDescent="0.2">
      <c r="A22" s="156" t="s">
        <v>83</v>
      </c>
    </row>
    <row r="23" spans="1:10" ht="24" x14ac:dyDescent="0.2">
      <c r="A23" s="157" t="s">
        <v>150</v>
      </c>
    </row>
    <row r="24" spans="1:10" ht="24" x14ac:dyDescent="0.2">
      <c r="A24" s="157" t="s">
        <v>151</v>
      </c>
    </row>
    <row r="26" spans="1:10" x14ac:dyDescent="0.2">
      <c r="A26" s="6"/>
    </row>
    <row r="27" spans="1:10" x14ac:dyDescent="0.2">
      <c r="A27" s="94" t="s">
        <v>74</v>
      </c>
    </row>
    <row r="28" spans="1:10" x14ac:dyDescent="0.2">
      <c r="A28" s="68" t="s">
        <v>75</v>
      </c>
    </row>
    <row r="29" spans="1:10" x14ac:dyDescent="0.2">
      <c r="A29" s="69" t="s">
        <v>76</v>
      </c>
    </row>
    <row r="30" spans="1:10" x14ac:dyDescent="0.2">
      <c r="A30" s="69" t="s">
        <v>89</v>
      </c>
    </row>
    <row r="31" spans="1:10" x14ac:dyDescent="0.2">
      <c r="A31" s="69" t="s">
        <v>78</v>
      </c>
    </row>
    <row r="32" spans="1:10" ht="24" x14ac:dyDescent="0.2">
      <c r="A32" s="151" t="s">
        <v>79</v>
      </c>
    </row>
    <row r="33" spans="1:1" x14ac:dyDescent="0.2">
      <c r="A33" s="69" t="s">
        <v>90</v>
      </c>
    </row>
    <row r="34" spans="1:1" ht="72" x14ac:dyDescent="0.2">
      <c r="A34" s="152" t="s">
        <v>156</v>
      </c>
    </row>
    <row r="35" spans="1:1" ht="36" x14ac:dyDescent="0.2">
      <c r="A35" s="151" t="s">
        <v>157</v>
      </c>
    </row>
    <row r="36" spans="1:1" x14ac:dyDescent="0.2">
      <c r="A36" s="161"/>
    </row>
    <row r="37" spans="1:1" ht="25.5" x14ac:dyDescent="0.2">
      <c r="A37" s="158" t="s">
        <v>152</v>
      </c>
    </row>
    <row r="38" spans="1:1" ht="42" x14ac:dyDescent="0.2">
      <c r="A38" s="169" t="s">
        <v>162</v>
      </c>
    </row>
    <row r="39" spans="1:1" ht="42" x14ac:dyDescent="0.2">
      <c r="A39" s="169" t="s">
        <v>163</v>
      </c>
    </row>
    <row r="40" spans="1:1" ht="42" x14ac:dyDescent="0.2">
      <c r="A40" s="169" t="s">
        <v>164</v>
      </c>
    </row>
    <row r="41" spans="1:1" ht="52.5" x14ac:dyDescent="0.2">
      <c r="A41" s="169" t="s">
        <v>169</v>
      </c>
    </row>
    <row r="42" spans="1:1" ht="52.5" x14ac:dyDescent="0.2">
      <c r="A42" s="169" t="s">
        <v>165</v>
      </c>
    </row>
    <row r="43" spans="1:1" ht="42" x14ac:dyDescent="0.2">
      <c r="A43" s="169" t="s">
        <v>167</v>
      </c>
    </row>
    <row r="44" spans="1:1" ht="42" x14ac:dyDescent="0.2">
      <c r="A44" s="169" t="s">
        <v>166</v>
      </c>
    </row>
    <row r="45" spans="1:1" ht="42" x14ac:dyDescent="0.2">
      <c r="A45" s="169" t="s">
        <v>168</v>
      </c>
    </row>
    <row r="46" spans="1:1" ht="52.5" x14ac:dyDescent="0.2">
      <c r="A46" s="169" t="s">
        <v>161</v>
      </c>
    </row>
    <row r="47" spans="1:1" ht="52.5" x14ac:dyDescent="0.2">
      <c r="A47" s="169" t="s">
        <v>170</v>
      </c>
    </row>
    <row r="48" spans="1:1" x14ac:dyDescent="0.2">
      <c r="A48" s="161"/>
    </row>
    <row r="49" spans="1:1" ht="31.5" x14ac:dyDescent="0.2">
      <c r="A49" s="159" t="s">
        <v>153</v>
      </c>
    </row>
    <row r="50" spans="1:1" ht="31.5" x14ac:dyDescent="0.2">
      <c r="A50" s="160" t="s">
        <v>158</v>
      </c>
    </row>
    <row r="51" spans="1:1" ht="74.25" x14ac:dyDescent="0.2">
      <c r="A51" s="162" t="s">
        <v>160</v>
      </c>
    </row>
    <row r="52" spans="1:1" ht="42" x14ac:dyDescent="0.2">
      <c r="A52" s="160" t="s">
        <v>159</v>
      </c>
    </row>
    <row r="54" spans="1:1" x14ac:dyDescent="0.2">
      <c r="A54" s="77"/>
    </row>
    <row r="55" spans="1:1" x14ac:dyDescent="0.2">
      <c r="A55" s="98" t="s">
        <v>81</v>
      </c>
    </row>
    <row r="56" spans="1:1" ht="36" x14ac:dyDescent="0.2">
      <c r="A56" s="76" t="s">
        <v>102</v>
      </c>
    </row>
    <row r="57" spans="1:1" ht="36" x14ac:dyDescent="0.2">
      <c r="A57" s="76" t="s">
        <v>104</v>
      </c>
    </row>
  </sheetData>
  <mergeCells count="2">
    <mergeCell ref="A19:A20"/>
    <mergeCell ref="A15:J17"/>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5"/>
  <sheetViews>
    <sheetView showGridLines="0" zoomScaleNormal="100" workbookViewId="0">
      <pane xSplit="1" ySplit="4" topLeftCell="B5" activePane="bottomRight" state="frozen"/>
      <selection pane="topRight" activeCell="B1" sqref="B1"/>
      <selection pane="bottomLeft" activeCell="A3" sqref="A3"/>
      <selection pane="bottomRight" activeCell="B38" sqref="B38"/>
    </sheetView>
  </sheetViews>
  <sheetFormatPr defaultColWidth="9.5703125" defaultRowHeight="12.75" x14ac:dyDescent="0.2"/>
  <cols>
    <col min="1" max="1" width="58" style="32" customWidth="1"/>
    <col min="2" max="16384" width="9.5703125" style="32"/>
  </cols>
  <sheetData>
    <row r="1" spans="1:5" ht="19.5" customHeight="1" x14ac:dyDescent="0.2">
      <c r="A1" s="63" t="s">
        <v>61</v>
      </c>
    </row>
    <row r="2" spans="1:5" ht="19.5" hidden="1" customHeight="1" x14ac:dyDescent="0.2">
      <c r="A2" s="11" t="s">
        <v>16</v>
      </c>
    </row>
    <row r="3" spans="1:5" ht="23.25" hidden="1" customHeight="1" x14ac:dyDescent="0.2">
      <c r="A3" s="209" t="s">
        <v>62</v>
      </c>
      <c r="B3" s="108" t="e">
        <f>'BAR BB| Open rates'!#REF!</f>
        <v>#REF!</v>
      </c>
      <c r="C3" s="108" t="e">
        <f>'BAR BB| Open rates'!#REF!</f>
        <v>#REF!</v>
      </c>
      <c r="D3" s="108" t="e">
        <f>'BAR BB| Open rates'!#REF!</f>
        <v>#REF!</v>
      </c>
      <c r="E3" s="108" t="e">
        <f>'BAR BB| Open rates'!#REF!</f>
        <v>#REF!</v>
      </c>
    </row>
    <row r="4" spans="1:5" s="33" customFormat="1" ht="30" hidden="1" customHeight="1" x14ac:dyDescent="0.2">
      <c r="B4" s="108" t="e">
        <f>'BAR BB| Open rates'!#REF!</f>
        <v>#REF!</v>
      </c>
      <c r="C4" s="108" t="e">
        <f>'BAR BB| Open rates'!#REF!</f>
        <v>#REF!</v>
      </c>
      <c r="D4" s="108" t="e">
        <f>'BAR BB| Open rates'!#REF!</f>
        <v>#REF!</v>
      </c>
      <c r="E4" s="108" t="e">
        <f>'BAR BB| Open rates'!#REF!</f>
        <v>#REF!</v>
      </c>
    </row>
    <row r="5" spans="1:5" s="36" customFormat="1" ht="12" hidden="1" customHeight="1" x14ac:dyDescent="0.2">
      <c r="A5" s="184" t="s">
        <v>63</v>
      </c>
    </row>
    <row r="6" spans="1:5" s="36" customFormat="1" ht="12" hidden="1" customHeight="1" x14ac:dyDescent="0.2">
      <c r="A6" s="52">
        <v>1</v>
      </c>
      <c r="B6" s="43" t="e">
        <f>'BAR BB| Open rates'!#REF!</f>
        <v>#REF!</v>
      </c>
      <c r="C6" s="43" t="e">
        <f>'BAR BB| Open rates'!#REF!</f>
        <v>#REF!</v>
      </c>
      <c r="D6" s="43" t="e">
        <f>'BAR BB| Open rates'!#REF!</f>
        <v>#REF!</v>
      </c>
      <c r="E6" s="43" t="e">
        <f>'BAR BB| Open rates'!#REF!</f>
        <v>#REF!</v>
      </c>
    </row>
    <row r="7" spans="1:5" s="36" customFormat="1" ht="12" hidden="1" customHeight="1" x14ac:dyDescent="0.2">
      <c r="A7" s="52">
        <v>2</v>
      </c>
      <c r="B7" s="43" t="e">
        <f>'BAR BB| Open rates'!#REF!</f>
        <v>#REF!</v>
      </c>
      <c r="C7" s="43" t="e">
        <f>'BAR BB| Open rates'!#REF!</f>
        <v>#REF!</v>
      </c>
      <c r="D7" s="43" t="e">
        <f>'BAR BB| Open rates'!#REF!</f>
        <v>#REF!</v>
      </c>
      <c r="E7" s="43" t="e">
        <f>'BAR BB| Open rates'!#REF!</f>
        <v>#REF!</v>
      </c>
    </row>
    <row r="8" spans="1:5" s="36" customFormat="1" ht="12" hidden="1" customHeight="1" x14ac:dyDescent="0.2">
      <c r="A8" s="43" t="s">
        <v>175</v>
      </c>
      <c r="B8" s="43"/>
      <c r="C8" s="43"/>
      <c r="D8" s="43"/>
      <c r="E8" s="43"/>
    </row>
    <row r="9" spans="1:5" s="36" customFormat="1" ht="12" hidden="1" customHeight="1" x14ac:dyDescent="0.2">
      <c r="A9" s="52">
        <v>1</v>
      </c>
      <c r="B9" s="43" t="e">
        <f>'BAR BB| Open rates'!#REF!</f>
        <v>#REF!</v>
      </c>
      <c r="C9" s="43" t="e">
        <f>'BAR BB| Open rates'!#REF!</f>
        <v>#REF!</v>
      </c>
      <c r="D9" s="43" t="e">
        <f>'BAR BB| Open rates'!#REF!</f>
        <v>#REF!</v>
      </c>
      <c r="E9" s="43" t="e">
        <f>'BAR BB| Open rates'!#REF!</f>
        <v>#REF!</v>
      </c>
    </row>
    <row r="10" spans="1:5" s="36" customFormat="1" ht="12" hidden="1" customHeight="1" x14ac:dyDescent="0.2">
      <c r="A10" s="52">
        <v>2</v>
      </c>
      <c r="B10" s="43" t="e">
        <f>'BAR BB| Open rates'!#REF!</f>
        <v>#REF!</v>
      </c>
      <c r="C10" s="43" t="e">
        <f>'BAR BB| Open rates'!#REF!</f>
        <v>#REF!</v>
      </c>
      <c r="D10" s="43" t="e">
        <f>'BAR BB| Open rates'!#REF!</f>
        <v>#REF!</v>
      </c>
      <c r="E10" s="43" t="e">
        <f>'BAR BB| Open rates'!#REF!</f>
        <v>#REF!</v>
      </c>
    </row>
    <row r="11" spans="1:5" s="36" customFormat="1" ht="12" hidden="1" customHeight="1" x14ac:dyDescent="0.2">
      <c r="A11" s="43" t="s">
        <v>176</v>
      </c>
      <c r="B11" s="43"/>
      <c r="C11" s="43"/>
      <c r="D11" s="43"/>
      <c r="E11" s="43"/>
    </row>
    <row r="12" spans="1:5" s="36" customFormat="1" ht="12" hidden="1" customHeight="1" x14ac:dyDescent="0.2">
      <c r="A12" s="183">
        <v>1</v>
      </c>
      <c r="B12" s="43" t="e">
        <f>'BAR BB| Open rates'!#REF!</f>
        <v>#REF!</v>
      </c>
      <c r="C12" s="43" t="e">
        <f>'BAR BB| Open rates'!#REF!</f>
        <v>#REF!</v>
      </c>
      <c r="D12" s="43" t="e">
        <f>'BAR BB| Open rates'!#REF!</f>
        <v>#REF!</v>
      </c>
      <c r="E12" s="43" t="e">
        <f>'BAR BB| Open rates'!#REF!</f>
        <v>#REF!</v>
      </c>
    </row>
    <row r="13" spans="1:5" s="36" customFormat="1" ht="12" hidden="1" customHeight="1" x14ac:dyDescent="0.2">
      <c r="A13" s="183">
        <v>2</v>
      </c>
      <c r="B13" s="43" t="e">
        <f>'BAR BB| Open rates'!#REF!</f>
        <v>#REF!</v>
      </c>
      <c r="C13" s="43" t="e">
        <f>'BAR BB| Open rates'!#REF!</f>
        <v>#REF!</v>
      </c>
      <c r="D13" s="43" t="e">
        <f>'BAR BB| Open rates'!#REF!</f>
        <v>#REF!</v>
      </c>
      <c r="E13" s="43" t="e">
        <f>'BAR BB| Open rates'!#REF!</f>
        <v>#REF!</v>
      </c>
    </row>
    <row r="14" spans="1:5" s="36" customFormat="1" ht="12" hidden="1" customHeight="1" x14ac:dyDescent="0.2">
      <c r="A14" s="43" t="s">
        <v>177</v>
      </c>
      <c r="B14" s="43"/>
      <c r="C14" s="43"/>
      <c r="D14" s="43"/>
      <c r="E14" s="43"/>
    </row>
    <row r="15" spans="1:5" s="36" customFormat="1" ht="12" hidden="1" customHeight="1" x14ac:dyDescent="0.2">
      <c r="A15" s="183">
        <v>1</v>
      </c>
      <c r="B15" s="43" t="e">
        <f>'BAR BB| Open rates'!#REF!</f>
        <v>#REF!</v>
      </c>
      <c r="C15" s="43" t="e">
        <f>'BAR BB| Open rates'!#REF!</f>
        <v>#REF!</v>
      </c>
      <c r="D15" s="43" t="e">
        <f>'BAR BB| Open rates'!#REF!</f>
        <v>#REF!</v>
      </c>
      <c r="E15" s="43" t="e">
        <f>'BAR BB| Open rates'!#REF!</f>
        <v>#REF!</v>
      </c>
    </row>
    <row r="16" spans="1:5" s="36" customFormat="1" ht="12" hidden="1" customHeight="1" x14ac:dyDescent="0.2">
      <c r="A16" s="183">
        <v>2</v>
      </c>
      <c r="B16" s="43" t="e">
        <f>'BAR BB| Open rates'!#REF!</f>
        <v>#REF!</v>
      </c>
      <c r="C16" s="43" t="e">
        <f>'BAR BB| Open rates'!#REF!</f>
        <v>#REF!</v>
      </c>
      <c r="D16" s="43" t="e">
        <f>'BAR BB| Open rates'!#REF!</f>
        <v>#REF!</v>
      </c>
      <c r="E16" s="43" t="e">
        <f>'BAR BB| Open rates'!#REF!</f>
        <v>#REF!</v>
      </c>
    </row>
    <row r="17" spans="1:5" s="36" customFormat="1" ht="12" hidden="1" customHeight="1" x14ac:dyDescent="0.2">
      <c r="A17" s="43" t="s">
        <v>178</v>
      </c>
      <c r="B17" s="43"/>
      <c r="C17" s="43"/>
      <c r="D17" s="43"/>
      <c r="E17" s="43"/>
    </row>
    <row r="18" spans="1:5" s="36" customFormat="1" ht="12" hidden="1" customHeight="1" x14ac:dyDescent="0.2">
      <c r="A18" s="183" t="s">
        <v>37</v>
      </c>
      <c r="B18" s="43" t="e">
        <f>'BAR BB| Open rates'!#REF!</f>
        <v>#REF!</v>
      </c>
      <c r="C18" s="43" t="e">
        <f>'BAR BB| Open rates'!#REF!</f>
        <v>#REF!</v>
      </c>
      <c r="D18" s="43" t="e">
        <f>'BAR BB| Open rates'!#REF!</f>
        <v>#REF!</v>
      </c>
      <c r="E18" s="43" t="e">
        <f>'BAR BB| Open rates'!#REF!</f>
        <v>#REF!</v>
      </c>
    </row>
    <row r="19" spans="1:5" s="36" customFormat="1" ht="12" hidden="1" customHeight="1" x14ac:dyDescent="0.2">
      <c r="A19" s="43" t="s">
        <v>179</v>
      </c>
      <c r="B19" s="43"/>
      <c r="C19" s="43"/>
      <c r="D19" s="43"/>
      <c r="E19" s="43"/>
    </row>
    <row r="20" spans="1:5" s="36" customFormat="1" ht="12" hidden="1" customHeight="1" x14ac:dyDescent="0.2">
      <c r="A20" s="183" t="s">
        <v>37</v>
      </c>
      <c r="B20" s="43" t="e">
        <f>'BAR BB| Open rates'!#REF!</f>
        <v>#REF!</v>
      </c>
      <c r="C20" s="43" t="e">
        <f>'BAR BB| Open rates'!#REF!</f>
        <v>#REF!</v>
      </c>
      <c r="D20" s="43" t="e">
        <f>'BAR BB| Open rates'!#REF!</f>
        <v>#REF!</v>
      </c>
      <c r="E20" s="43" t="e">
        <f>'BAR BB| Open rates'!#REF!</f>
        <v>#REF!</v>
      </c>
    </row>
    <row r="21" spans="1:5" s="36" customFormat="1" ht="12" hidden="1" customHeight="1" x14ac:dyDescent="0.2">
      <c r="A21" s="43" t="s">
        <v>180</v>
      </c>
      <c r="B21" s="43"/>
      <c r="C21" s="43"/>
      <c r="D21" s="43"/>
      <c r="E21" s="43"/>
    </row>
    <row r="22" spans="1:5" s="36" customFormat="1" ht="12" hidden="1" customHeight="1" x14ac:dyDescent="0.2">
      <c r="A22" s="52" t="s">
        <v>14</v>
      </c>
      <c r="B22" s="43" t="e">
        <f>'BAR BB| Open rates'!#REF!</f>
        <v>#REF!</v>
      </c>
      <c r="C22" s="43" t="e">
        <f>'BAR BB| Open rates'!#REF!</f>
        <v>#REF!</v>
      </c>
      <c r="D22" s="43" t="e">
        <f>'BAR BB| Open rates'!#REF!</f>
        <v>#REF!</v>
      </c>
      <c r="E22" s="43" t="e">
        <f>'BAR BB| Open rates'!#REF!</f>
        <v>#REF!</v>
      </c>
    </row>
    <row r="23" spans="1:5" s="36" customFormat="1" ht="12" hidden="1" customHeight="1" x14ac:dyDescent="0.2">
      <c r="A23" s="43" t="s">
        <v>181</v>
      </c>
      <c r="B23" s="43"/>
      <c r="C23" s="43"/>
      <c r="D23" s="43"/>
      <c r="E23" s="43"/>
    </row>
    <row r="24" spans="1:5" s="36" customFormat="1" ht="12" hidden="1" customHeight="1" x14ac:dyDescent="0.2">
      <c r="A24" s="52" t="s">
        <v>14</v>
      </c>
      <c r="B24" s="43" t="e">
        <f>'BAR BB| Open rates'!#REF!</f>
        <v>#REF!</v>
      </c>
      <c r="C24" s="43" t="e">
        <f>'BAR BB| Open rates'!#REF!</f>
        <v>#REF!</v>
      </c>
      <c r="D24" s="43" t="e">
        <f>'BAR BB| Open rates'!#REF!</f>
        <v>#REF!</v>
      </c>
      <c r="E24" s="43" t="e">
        <f>'BAR BB| Open rates'!#REF!</f>
        <v>#REF!</v>
      </c>
    </row>
    <row r="25" spans="1:5" s="36" customFormat="1" ht="12" hidden="1" customHeight="1" x14ac:dyDescent="0.2">
      <c r="A25" s="43" t="s">
        <v>182</v>
      </c>
      <c r="B25" s="43"/>
      <c r="C25" s="43"/>
      <c r="D25" s="43"/>
      <c r="E25" s="43"/>
    </row>
    <row r="26" spans="1:5" s="36" customFormat="1" ht="12" hidden="1" customHeight="1" x14ac:dyDescent="0.2">
      <c r="A26" s="183" t="s">
        <v>13</v>
      </c>
      <c r="B26" s="43" t="e">
        <f>'BAR BB| Open rates'!#REF!</f>
        <v>#REF!</v>
      </c>
      <c r="C26" s="43" t="e">
        <f>'BAR BB| Open rates'!#REF!</f>
        <v>#REF!</v>
      </c>
      <c r="D26" s="43" t="e">
        <f>'BAR BB| Open rates'!#REF!</f>
        <v>#REF!</v>
      </c>
      <c r="E26" s="43" t="e">
        <f>'BAR BB| Open rates'!#REF!</f>
        <v>#REF!</v>
      </c>
    </row>
    <row r="27" spans="1:5" s="36" customFormat="1" ht="12" hidden="1" customHeight="1" x14ac:dyDescent="0.2">
      <c r="A27" s="43" t="s">
        <v>183</v>
      </c>
      <c r="B27" s="43"/>
      <c r="C27" s="43"/>
      <c r="D27" s="43"/>
      <c r="E27" s="43"/>
    </row>
    <row r="28" spans="1:5" s="36" customFormat="1" ht="12" hidden="1" customHeight="1" x14ac:dyDescent="0.2">
      <c r="A28" s="183" t="s">
        <v>15</v>
      </c>
      <c r="B28" s="43" t="e">
        <f>'BAR BB| Open rates'!#REF!</f>
        <v>#REF!</v>
      </c>
      <c r="C28" s="43" t="e">
        <f>'BAR BB| Open rates'!#REF!</f>
        <v>#REF!</v>
      </c>
      <c r="D28" s="43" t="e">
        <f>'BAR BB| Open rates'!#REF!</f>
        <v>#REF!</v>
      </c>
      <c r="E28" s="43" t="e">
        <f>'BAR BB| Open rates'!#REF!</f>
        <v>#REF!</v>
      </c>
    </row>
    <row r="29" spans="1:5" s="36" customFormat="1" ht="12" hidden="1" customHeight="1" x14ac:dyDescent="0.2">
      <c r="A29" s="43" t="s">
        <v>72</v>
      </c>
      <c r="B29" s="43"/>
      <c r="C29" s="43"/>
      <c r="D29" s="43"/>
      <c r="E29" s="43"/>
    </row>
    <row r="30" spans="1:5" s="33" customFormat="1" ht="11.25" hidden="1" customHeight="1" x14ac:dyDescent="0.2">
      <c r="A30" s="52" t="s">
        <v>37</v>
      </c>
      <c r="B30" s="43" t="e">
        <f>'BAR BB| Open rates'!#REF!</f>
        <v>#REF!</v>
      </c>
      <c r="C30" s="43" t="e">
        <f>'BAR BB| Open rates'!#REF!</f>
        <v>#REF!</v>
      </c>
      <c r="D30" s="43" t="e">
        <f>'BAR BB| Open rates'!#REF!</f>
        <v>#REF!</v>
      </c>
      <c r="E30" s="43" t="e">
        <f>'BAR BB| Open rates'!#REF!</f>
        <v>#REF!</v>
      </c>
    </row>
    <row r="31" spans="1:5" ht="12.75" hidden="1" customHeight="1" x14ac:dyDescent="0.2">
      <c r="A31" s="43" t="s">
        <v>184</v>
      </c>
      <c r="B31" s="43"/>
      <c r="C31" s="43"/>
      <c r="D31" s="43"/>
      <c r="E31" s="43"/>
    </row>
    <row r="32" spans="1:5" s="33" customFormat="1" ht="11.25" hidden="1" customHeight="1" x14ac:dyDescent="0.2">
      <c r="A32" s="52" t="s">
        <v>13</v>
      </c>
      <c r="B32" s="43" t="e">
        <f>'BAR BB| Open rates'!#REF!</f>
        <v>#REF!</v>
      </c>
      <c r="C32" s="43" t="e">
        <f>'BAR BB| Open rates'!#REF!</f>
        <v>#REF!</v>
      </c>
      <c r="D32" s="43" t="e">
        <f>'BAR BB| Open rates'!#REF!</f>
        <v>#REF!</v>
      </c>
      <c r="E32" s="43" t="e">
        <f>'BAR BB| Open rates'!#REF!</f>
        <v>#REF!</v>
      </c>
    </row>
    <row r="33" spans="1:5" s="33" customFormat="1" ht="11.25" hidden="1" customHeight="1" x14ac:dyDescent="0.2">
      <c r="A33" s="89"/>
      <c r="B33" s="164"/>
      <c r="C33" s="164"/>
      <c r="D33" s="164"/>
      <c r="E33" s="164"/>
    </row>
    <row r="34" spans="1:5" s="33" customFormat="1" ht="26.25" customHeight="1" x14ac:dyDescent="0.2">
      <c r="A34" s="11" t="s">
        <v>220</v>
      </c>
      <c r="B34" s="210"/>
      <c r="C34" s="210"/>
      <c r="D34" s="210"/>
      <c r="E34" s="210"/>
    </row>
    <row r="35" spans="1:5" s="33" customFormat="1" ht="26.25" customHeight="1" x14ac:dyDescent="0.2">
      <c r="A35" s="211" t="s">
        <v>62</v>
      </c>
      <c r="B35" s="108" t="e">
        <f t="shared" ref="B35:E36" si="0">B3</f>
        <v>#REF!</v>
      </c>
      <c r="C35" s="108" t="e">
        <f t="shared" si="0"/>
        <v>#REF!</v>
      </c>
      <c r="D35" s="108" t="e">
        <f t="shared" si="0"/>
        <v>#REF!</v>
      </c>
      <c r="E35" s="108" t="e">
        <f t="shared" si="0"/>
        <v>#REF!</v>
      </c>
    </row>
    <row r="36" spans="1:5" s="33" customFormat="1" ht="26.25" customHeight="1" x14ac:dyDescent="0.2">
      <c r="A36" s="211"/>
      <c r="B36" s="108" t="e">
        <f t="shared" si="0"/>
        <v>#REF!</v>
      </c>
      <c r="C36" s="108" t="e">
        <f t="shared" si="0"/>
        <v>#REF!</v>
      </c>
      <c r="D36" s="108" t="e">
        <f t="shared" si="0"/>
        <v>#REF!</v>
      </c>
      <c r="E36" s="108" t="e">
        <f t="shared" si="0"/>
        <v>#REF!</v>
      </c>
    </row>
    <row r="37" spans="1:5" s="36" customFormat="1" ht="12" customHeight="1" x14ac:dyDescent="0.2">
      <c r="A37" s="184" t="s">
        <v>63</v>
      </c>
    </row>
    <row r="38" spans="1:5" s="36" customFormat="1" ht="12" customHeight="1" x14ac:dyDescent="0.2">
      <c r="A38" s="52">
        <v>1</v>
      </c>
      <c r="B38" s="57" t="e">
        <f t="shared" ref="B38:E39" si="1">B6*0.88</f>
        <v>#REF!</v>
      </c>
      <c r="C38" s="57" t="e">
        <f t="shared" si="1"/>
        <v>#REF!</v>
      </c>
      <c r="D38" s="57" t="e">
        <f t="shared" si="1"/>
        <v>#REF!</v>
      </c>
      <c r="E38" s="57" t="e">
        <f t="shared" si="1"/>
        <v>#REF!</v>
      </c>
    </row>
    <row r="39" spans="1:5" s="36" customFormat="1" ht="12" customHeight="1" x14ac:dyDescent="0.2">
      <c r="A39" s="52">
        <v>2</v>
      </c>
      <c r="B39" s="57" t="e">
        <f t="shared" si="1"/>
        <v>#REF!</v>
      </c>
      <c r="C39" s="57" t="e">
        <f t="shared" si="1"/>
        <v>#REF!</v>
      </c>
      <c r="D39" s="57" t="e">
        <f t="shared" si="1"/>
        <v>#REF!</v>
      </c>
      <c r="E39" s="57" t="e">
        <f t="shared" si="1"/>
        <v>#REF!</v>
      </c>
    </row>
    <row r="40" spans="1:5" s="36" customFormat="1" ht="12" customHeight="1" x14ac:dyDescent="0.2">
      <c r="A40" s="43" t="s">
        <v>175</v>
      </c>
      <c r="B40" s="57"/>
      <c r="C40" s="57"/>
      <c r="D40" s="57"/>
      <c r="E40" s="57"/>
    </row>
    <row r="41" spans="1:5" s="36" customFormat="1" ht="12" customHeight="1" x14ac:dyDescent="0.2">
      <c r="A41" s="52">
        <v>1</v>
      </c>
      <c r="B41" s="57" t="e">
        <f t="shared" ref="B41:E42" si="2">B9*0.88</f>
        <v>#REF!</v>
      </c>
      <c r="C41" s="57" t="e">
        <f t="shared" si="2"/>
        <v>#REF!</v>
      </c>
      <c r="D41" s="57" t="e">
        <f t="shared" si="2"/>
        <v>#REF!</v>
      </c>
      <c r="E41" s="57" t="e">
        <f t="shared" si="2"/>
        <v>#REF!</v>
      </c>
    </row>
    <row r="42" spans="1:5" s="36" customFormat="1" ht="12" customHeight="1" x14ac:dyDescent="0.2">
      <c r="A42" s="52">
        <v>2</v>
      </c>
      <c r="B42" s="57" t="e">
        <f t="shared" si="2"/>
        <v>#REF!</v>
      </c>
      <c r="C42" s="57" t="e">
        <f t="shared" si="2"/>
        <v>#REF!</v>
      </c>
      <c r="D42" s="57" t="e">
        <f t="shared" si="2"/>
        <v>#REF!</v>
      </c>
      <c r="E42" s="57" t="e">
        <f t="shared" si="2"/>
        <v>#REF!</v>
      </c>
    </row>
    <row r="43" spans="1:5" s="36" customFormat="1" ht="12" customHeight="1" x14ac:dyDescent="0.2">
      <c r="A43" s="43" t="s">
        <v>176</v>
      </c>
      <c r="B43" s="57"/>
      <c r="C43" s="57"/>
      <c r="D43" s="57"/>
      <c r="E43" s="57"/>
    </row>
    <row r="44" spans="1:5" s="36" customFormat="1" ht="12" customHeight="1" x14ac:dyDescent="0.2">
      <c r="A44" s="183">
        <v>1</v>
      </c>
      <c r="B44" s="57" t="e">
        <f t="shared" ref="B44:E45" si="3">B12*0.88</f>
        <v>#REF!</v>
      </c>
      <c r="C44" s="57" t="e">
        <f t="shared" si="3"/>
        <v>#REF!</v>
      </c>
      <c r="D44" s="57" t="e">
        <f t="shared" si="3"/>
        <v>#REF!</v>
      </c>
      <c r="E44" s="57" t="e">
        <f t="shared" si="3"/>
        <v>#REF!</v>
      </c>
    </row>
    <row r="45" spans="1:5" s="36" customFormat="1" ht="12" customHeight="1" x14ac:dyDescent="0.2">
      <c r="A45" s="183">
        <v>2</v>
      </c>
      <c r="B45" s="57" t="e">
        <f t="shared" si="3"/>
        <v>#REF!</v>
      </c>
      <c r="C45" s="57" t="e">
        <f t="shared" si="3"/>
        <v>#REF!</v>
      </c>
      <c r="D45" s="57" t="e">
        <f t="shared" si="3"/>
        <v>#REF!</v>
      </c>
      <c r="E45" s="57" t="e">
        <f t="shared" si="3"/>
        <v>#REF!</v>
      </c>
    </row>
    <row r="46" spans="1:5" s="36" customFormat="1" ht="12" customHeight="1" x14ac:dyDescent="0.2">
      <c r="A46" s="43" t="s">
        <v>177</v>
      </c>
      <c r="B46" s="57"/>
      <c r="C46" s="57"/>
      <c r="D46" s="57"/>
      <c r="E46" s="57"/>
    </row>
    <row r="47" spans="1:5" s="36" customFormat="1" ht="12" customHeight="1" x14ac:dyDescent="0.2">
      <c r="A47" s="183">
        <v>1</v>
      </c>
      <c r="B47" s="57" t="e">
        <f t="shared" ref="B47:E48" si="4">B15*0.88</f>
        <v>#REF!</v>
      </c>
      <c r="C47" s="57" t="e">
        <f t="shared" si="4"/>
        <v>#REF!</v>
      </c>
      <c r="D47" s="57" t="e">
        <f t="shared" si="4"/>
        <v>#REF!</v>
      </c>
      <c r="E47" s="57" t="e">
        <f t="shared" si="4"/>
        <v>#REF!</v>
      </c>
    </row>
    <row r="48" spans="1:5" s="36" customFormat="1" ht="12" customHeight="1" x14ac:dyDescent="0.2">
      <c r="A48" s="183">
        <v>2</v>
      </c>
      <c r="B48" s="57" t="e">
        <f t="shared" si="4"/>
        <v>#REF!</v>
      </c>
      <c r="C48" s="57" t="e">
        <f t="shared" si="4"/>
        <v>#REF!</v>
      </c>
      <c r="D48" s="57" t="e">
        <f t="shared" si="4"/>
        <v>#REF!</v>
      </c>
      <c r="E48" s="57" t="e">
        <f t="shared" si="4"/>
        <v>#REF!</v>
      </c>
    </row>
    <row r="49" spans="1:5" s="36" customFormat="1" ht="12" customHeight="1" x14ac:dyDescent="0.2">
      <c r="A49" s="43" t="s">
        <v>178</v>
      </c>
      <c r="B49" s="57"/>
      <c r="C49" s="57"/>
      <c r="D49" s="57"/>
      <c r="E49" s="57"/>
    </row>
    <row r="50" spans="1:5" s="36" customFormat="1" ht="12" customHeight="1" x14ac:dyDescent="0.2">
      <c r="A50" s="183" t="s">
        <v>37</v>
      </c>
      <c r="B50" s="57" t="e">
        <f>B18*0.88</f>
        <v>#REF!</v>
      </c>
      <c r="C50" s="57" t="e">
        <f>C18*0.88</f>
        <v>#REF!</v>
      </c>
      <c r="D50" s="57" t="e">
        <f>D18*0.88</f>
        <v>#REF!</v>
      </c>
      <c r="E50" s="57" t="e">
        <f>E18*0.88</f>
        <v>#REF!</v>
      </c>
    </row>
    <row r="51" spans="1:5" s="36" customFormat="1" ht="12" customHeight="1" x14ac:dyDescent="0.2">
      <c r="A51" s="43" t="s">
        <v>179</v>
      </c>
      <c r="B51" s="57"/>
      <c r="C51" s="57"/>
      <c r="D51" s="57"/>
      <c r="E51" s="57"/>
    </row>
    <row r="52" spans="1:5" s="36" customFormat="1" ht="12" customHeight="1" x14ac:dyDescent="0.2">
      <c r="A52" s="183" t="s">
        <v>37</v>
      </c>
      <c r="B52" s="57" t="e">
        <f>B20*0.88</f>
        <v>#REF!</v>
      </c>
      <c r="C52" s="57" t="e">
        <f>C20*0.88</f>
        <v>#REF!</v>
      </c>
      <c r="D52" s="57" t="e">
        <f>D20*0.88</f>
        <v>#REF!</v>
      </c>
      <c r="E52" s="57" t="e">
        <f>E20*0.88</f>
        <v>#REF!</v>
      </c>
    </row>
    <row r="53" spans="1:5" s="36" customFormat="1" ht="12" customHeight="1" x14ac:dyDescent="0.2">
      <c r="A53" s="43" t="s">
        <v>180</v>
      </c>
      <c r="B53" s="57"/>
      <c r="C53" s="57"/>
      <c r="D53" s="57"/>
      <c r="E53" s="57"/>
    </row>
    <row r="54" spans="1:5" s="36" customFormat="1" ht="12" customHeight="1" x14ac:dyDescent="0.2">
      <c r="A54" s="52" t="s">
        <v>14</v>
      </c>
      <c r="B54" s="57" t="e">
        <f>B22*0.88</f>
        <v>#REF!</v>
      </c>
      <c r="C54" s="57" t="e">
        <f>C22*0.88</f>
        <v>#REF!</v>
      </c>
      <c r="D54" s="57" t="e">
        <f>D22*0.88</f>
        <v>#REF!</v>
      </c>
      <c r="E54" s="57" t="e">
        <f>E22*0.88</f>
        <v>#REF!</v>
      </c>
    </row>
    <row r="55" spans="1:5" s="36" customFormat="1" ht="12" customHeight="1" x14ac:dyDescent="0.2">
      <c r="A55" s="43" t="s">
        <v>181</v>
      </c>
      <c r="B55" s="57"/>
      <c r="C55" s="57"/>
      <c r="D55" s="57"/>
      <c r="E55" s="57"/>
    </row>
    <row r="56" spans="1:5" s="36" customFormat="1" ht="12" customHeight="1" x14ac:dyDescent="0.2">
      <c r="A56" s="52" t="s">
        <v>14</v>
      </c>
      <c r="B56" s="57" t="e">
        <f>B24*0.88</f>
        <v>#REF!</v>
      </c>
      <c r="C56" s="57" t="e">
        <f>C24*0.88</f>
        <v>#REF!</v>
      </c>
      <c r="D56" s="57" t="e">
        <f>D24*0.88</f>
        <v>#REF!</v>
      </c>
      <c r="E56" s="57" t="e">
        <f>E24*0.88</f>
        <v>#REF!</v>
      </c>
    </row>
    <row r="57" spans="1:5" s="36" customFormat="1" ht="12" customHeight="1" x14ac:dyDescent="0.2">
      <c r="A57" s="43" t="s">
        <v>182</v>
      </c>
      <c r="B57" s="57"/>
      <c r="C57" s="57"/>
      <c r="D57" s="57"/>
      <c r="E57" s="57"/>
    </row>
    <row r="58" spans="1:5" s="36" customFormat="1" ht="12" customHeight="1" x14ac:dyDescent="0.2">
      <c r="A58" s="183" t="s">
        <v>13</v>
      </c>
      <c r="B58" s="57" t="e">
        <f>B26*0.88</f>
        <v>#REF!</v>
      </c>
      <c r="C58" s="57" t="e">
        <f>C26*0.88</f>
        <v>#REF!</v>
      </c>
      <c r="D58" s="57" t="e">
        <f>D26*0.88</f>
        <v>#REF!</v>
      </c>
      <c r="E58" s="57" t="e">
        <f>E26*0.88</f>
        <v>#REF!</v>
      </c>
    </row>
    <row r="59" spans="1:5" s="36" customFormat="1" ht="12" customHeight="1" x14ac:dyDescent="0.2">
      <c r="A59" s="43" t="s">
        <v>183</v>
      </c>
      <c r="B59" s="57"/>
      <c r="C59" s="57"/>
      <c r="D59" s="57"/>
      <c r="E59" s="57"/>
    </row>
    <row r="60" spans="1:5" s="36" customFormat="1" ht="12" customHeight="1" x14ac:dyDescent="0.2">
      <c r="A60" s="183" t="s">
        <v>15</v>
      </c>
      <c r="B60" s="57" t="e">
        <f>B28*0.88</f>
        <v>#REF!</v>
      </c>
      <c r="C60" s="57" t="e">
        <f>C28*0.88</f>
        <v>#REF!</v>
      </c>
      <c r="D60" s="57" t="e">
        <f>D28*0.88</f>
        <v>#REF!</v>
      </c>
      <c r="E60" s="57" t="e">
        <f>E28*0.88</f>
        <v>#REF!</v>
      </c>
    </row>
    <row r="61" spans="1:5" s="36" customFormat="1" ht="12" customHeight="1" x14ac:dyDescent="0.2">
      <c r="A61" s="43" t="s">
        <v>72</v>
      </c>
      <c r="B61" s="57"/>
      <c r="C61" s="57"/>
      <c r="D61" s="57"/>
      <c r="E61" s="57"/>
    </row>
    <row r="62" spans="1:5" s="36" customFormat="1" ht="12" customHeight="1" x14ac:dyDescent="0.2">
      <c r="A62" s="52" t="s">
        <v>37</v>
      </c>
      <c r="B62" s="57" t="e">
        <f>B30*0.88</f>
        <v>#REF!</v>
      </c>
      <c r="C62" s="57" t="e">
        <f>C30*0.88</f>
        <v>#REF!</v>
      </c>
      <c r="D62" s="57" t="e">
        <f>D30*0.88</f>
        <v>#REF!</v>
      </c>
      <c r="E62" s="57" t="e">
        <f>E30*0.88</f>
        <v>#REF!</v>
      </c>
    </row>
    <row r="63" spans="1:5" s="36" customFormat="1" ht="12" customHeight="1" x14ac:dyDescent="0.2">
      <c r="A63" s="43" t="s">
        <v>184</v>
      </c>
      <c r="B63" s="57"/>
      <c r="C63" s="57"/>
      <c r="D63" s="57"/>
      <c r="E63" s="57"/>
    </row>
    <row r="64" spans="1:5" s="36" customFormat="1" ht="12" customHeight="1" x14ac:dyDescent="0.2">
      <c r="A64" s="52" t="s">
        <v>13</v>
      </c>
      <c r="B64" s="57" t="e">
        <f>B32*0.88</f>
        <v>#REF!</v>
      </c>
      <c r="C64" s="57" t="e">
        <f>C32*0.88</f>
        <v>#REF!</v>
      </c>
      <c r="D64" s="57" t="e">
        <f>D32*0.88</f>
        <v>#REF!</v>
      </c>
      <c r="E64" s="57" t="e">
        <f>E32*0.88</f>
        <v>#REF!</v>
      </c>
    </row>
    <row r="65" spans="1:1" s="36" customFormat="1" ht="12" customHeight="1" x14ac:dyDescent="0.2"/>
    <row r="66" spans="1:1" s="36" customFormat="1" ht="12" customHeight="1" x14ac:dyDescent="0.2">
      <c r="A66" s="295" t="s">
        <v>172</v>
      </c>
    </row>
    <row r="67" spans="1:1" s="36" customFormat="1" ht="12" customHeight="1" x14ac:dyDescent="0.2">
      <c r="A67" s="295"/>
    </row>
    <row r="69" spans="1:1" x14ac:dyDescent="0.2">
      <c r="A69" s="212" t="s">
        <v>83</v>
      </c>
    </row>
    <row r="70" spans="1:1" ht="24.75" customHeight="1" x14ac:dyDescent="0.2">
      <c r="A70" s="186" t="s">
        <v>218</v>
      </c>
    </row>
    <row r="71" spans="1:1" ht="24.75" customHeight="1" x14ac:dyDescent="0.2">
      <c r="A71" s="186" t="s">
        <v>219</v>
      </c>
    </row>
    <row r="72" spans="1:1" x14ac:dyDescent="0.2">
      <c r="A72" s="36"/>
    </row>
    <row r="73" spans="1:1" s="6" customFormat="1" ht="12.75" customHeight="1" x14ac:dyDescent="0.2">
      <c r="A73" s="174" t="s">
        <v>74</v>
      </c>
    </row>
    <row r="74" spans="1:1" s="6" customFormat="1" ht="12.75" customHeight="1" x14ac:dyDescent="0.2">
      <c r="A74" s="172" t="s">
        <v>75</v>
      </c>
    </row>
    <row r="75" spans="1:1" s="6" customFormat="1" ht="12.75" customHeight="1" x14ac:dyDescent="0.2">
      <c r="A75" s="173" t="s">
        <v>76</v>
      </c>
    </row>
    <row r="76" spans="1:1" s="6" customFormat="1" ht="12.75" customHeight="1" x14ac:dyDescent="0.2">
      <c r="A76" s="173" t="s">
        <v>77</v>
      </c>
    </row>
    <row r="77" spans="1:1" s="6" customFormat="1" ht="12.75" customHeight="1" x14ac:dyDescent="0.2">
      <c r="A77" s="173" t="s">
        <v>78</v>
      </c>
    </row>
    <row r="78" spans="1:1" s="6" customFormat="1" ht="23.25" customHeight="1" x14ac:dyDescent="0.2">
      <c r="A78" s="173" t="s">
        <v>79</v>
      </c>
    </row>
    <row r="79" spans="1:1" s="6" customFormat="1" ht="22.5" customHeight="1" x14ac:dyDescent="0.2">
      <c r="A79" s="175" t="s">
        <v>187</v>
      </c>
    </row>
    <row r="80" spans="1:1" x14ac:dyDescent="0.2">
      <c r="A80" s="33"/>
    </row>
    <row r="81" spans="1:1" x14ac:dyDescent="0.2">
      <c r="A81" s="171" t="s">
        <v>81</v>
      </c>
    </row>
    <row r="82" spans="1:1" ht="60" x14ac:dyDescent="0.2">
      <c r="A82" s="176" t="s">
        <v>217</v>
      </c>
    </row>
    <row r="84" spans="1:1" s="33" customFormat="1" x14ac:dyDescent="0.2"/>
    <row r="85" spans="1:1" s="33" customFormat="1" x14ac:dyDescent="0.2"/>
    <row r="86" spans="1:1" s="33" customFormat="1" x14ac:dyDescent="0.2"/>
    <row r="87" spans="1:1" s="33" customFormat="1" x14ac:dyDescent="0.2"/>
    <row r="88" spans="1:1" s="33" customFormat="1" x14ac:dyDescent="0.2"/>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sheetData>
  <mergeCells count="1">
    <mergeCell ref="A66:A67"/>
  </mergeCells>
  <pageMargins left="0.75" right="0.75" top="1" bottom="1" header="0.5" footer="0.5"/>
  <pageSetup paperSize="9" orientation="portrait" horizontalDpi="4294967295" verticalDpi="4294967295"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
  <sheetViews>
    <sheetView workbookViewId="0">
      <pane xSplit="1" topLeftCell="B1" activePane="topRight" state="frozen"/>
      <selection activeCell="A10" sqref="A10"/>
      <selection pane="topRight" activeCell="C11" sqref="C11"/>
    </sheetView>
  </sheetViews>
  <sheetFormatPr defaultColWidth="10" defaultRowHeight="12.75" x14ac:dyDescent="0.2"/>
  <cols>
    <col min="1" max="1" width="46.5703125" style="32" customWidth="1"/>
    <col min="2" max="16384" width="10" style="31"/>
  </cols>
  <sheetData>
    <row r="1" spans="1:3" ht="24" x14ac:dyDescent="0.2">
      <c r="A1" s="180" t="s">
        <v>61</v>
      </c>
    </row>
    <row r="2" spans="1:3" ht="24" x14ac:dyDescent="0.2">
      <c r="A2" s="167" t="s">
        <v>213</v>
      </c>
    </row>
    <row r="3" spans="1:3" x14ac:dyDescent="0.2">
      <c r="A3" s="167" t="s">
        <v>275</v>
      </c>
    </row>
    <row r="4" spans="1:3" s="154" customFormat="1" ht="21.75" customHeight="1" x14ac:dyDescent="0.2">
      <c r="A4" s="88" t="s">
        <v>62</v>
      </c>
      <c r="B4" s="115">
        <f>'BAR BB| Open rates'!B3</f>
        <v>45772</v>
      </c>
      <c r="C4" s="115">
        <f>'BAR BB| Open rates'!C3</f>
        <v>45773</v>
      </c>
    </row>
    <row r="5" spans="1:3" s="154" customFormat="1" ht="21.75" customHeight="1" x14ac:dyDescent="0.2">
      <c r="A5" s="104"/>
      <c r="B5" s="115">
        <f>'BAR BB| Open rates'!B4</f>
        <v>45772</v>
      </c>
      <c r="C5" s="115">
        <f>'BAR BB| Open rates'!C4</f>
        <v>45773</v>
      </c>
    </row>
    <row r="6" spans="1:3" s="154" customFormat="1" x14ac:dyDescent="0.2">
      <c r="A6" s="163" t="s">
        <v>63</v>
      </c>
    </row>
    <row r="7" spans="1:3" s="154" customFormat="1" x14ac:dyDescent="0.2">
      <c r="A7" s="163">
        <v>1</v>
      </c>
      <c r="B7" s="57">
        <f>'BAR BB| Open rates'!B6*0.75*0.87</f>
        <v>7764.75</v>
      </c>
      <c r="C7" s="57">
        <f>'BAR BB| Open rates'!C6*0.75*0.87</f>
        <v>7764.75</v>
      </c>
    </row>
    <row r="8" spans="1:3" s="154" customFormat="1" x14ac:dyDescent="0.2">
      <c r="A8" s="163">
        <v>2</v>
      </c>
      <c r="B8" s="57">
        <f>'BAR BB| Open rates'!B7*0.75*0.87</f>
        <v>9396</v>
      </c>
      <c r="C8" s="57">
        <f>'BAR BB| Open rates'!C7*0.75*0.87</f>
        <v>9396</v>
      </c>
    </row>
    <row r="9" spans="1:3" s="154" customFormat="1" x14ac:dyDescent="0.2">
      <c r="A9" s="163" t="s">
        <v>175</v>
      </c>
      <c r="B9" s="57"/>
      <c r="C9" s="57"/>
    </row>
    <row r="10" spans="1:3" s="154" customFormat="1" x14ac:dyDescent="0.2">
      <c r="A10" s="163">
        <v>1</v>
      </c>
      <c r="B10" s="57">
        <f>'BAR BB| Open rates'!B9*0.75*0.87</f>
        <v>9722.25</v>
      </c>
      <c r="C10" s="57">
        <f>'BAR BB| Open rates'!C9*0.75*0.87</f>
        <v>9722.25</v>
      </c>
    </row>
    <row r="11" spans="1:3" s="154" customFormat="1" x14ac:dyDescent="0.2">
      <c r="A11" s="163">
        <v>2</v>
      </c>
      <c r="B11" s="57">
        <f>'BAR BB| Open rates'!B10*0.75*0.87</f>
        <v>11353.5</v>
      </c>
      <c r="C11" s="57">
        <f>'BAR BB| Open rates'!C10*0.75*0.87</f>
        <v>11353.5</v>
      </c>
    </row>
    <row r="12" spans="1:3" s="154" customFormat="1" x14ac:dyDescent="0.2">
      <c r="A12" s="163" t="s">
        <v>176</v>
      </c>
      <c r="B12" s="57"/>
      <c r="C12" s="57"/>
    </row>
    <row r="13" spans="1:3" s="154" customFormat="1" x14ac:dyDescent="0.2">
      <c r="A13" s="163">
        <v>1</v>
      </c>
      <c r="B13" s="57">
        <f>'BAR BB| Open rates'!B12*0.75*0.87</f>
        <v>12267</v>
      </c>
      <c r="C13" s="57">
        <f>'BAR BB| Open rates'!C12*0.75*0.87</f>
        <v>12267</v>
      </c>
    </row>
    <row r="14" spans="1:3" s="154" customFormat="1" x14ac:dyDescent="0.2">
      <c r="A14" s="163">
        <v>2</v>
      </c>
      <c r="B14" s="57">
        <f>'BAR BB| Open rates'!B13*0.75*0.87</f>
        <v>13898.25</v>
      </c>
      <c r="C14" s="57">
        <f>'BAR BB| Open rates'!C13*0.75*0.87</f>
        <v>13898.25</v>
      </c>
    </row>
    <row r="15" spans="1:3" s="154" customFormat="1" x14ac:dyDescent="0.2">
      <c r="A15" s="193"/>
    </row>
    <row r="16" spans="1:3" x14ac:dyDescent="0.2">
      <c r="A16" s="295" t="s">
        <v>172</v>
      </c>
    </row>
    <row r="17" spans="1:1" x14ac:dyDescent="0.2">
      <c r="A17" s="295"/>
    </row>
    <row r="18" spans="1:1" s="154" customFormat="1" ht="12.75" customHeight="1" x14ac:dyDescent="0.2"/>
    <row r="19" spans="1:1" x14ac:dyDescent="0.2">
      <c r="A19" s="190" t="s">
        <v>83</v>
      </c>
    </row>
    <row r="20" spans="1:1" ht="25.5" customHeight="1" x14ac:dyDescent="0.2">
      <c r="A20" s="213" t="s">
        <v>362</v>
      </c>
    </row>
    <row r="21" spans="1:1" ht="24.75" customHeight="1" x14ac:dyDescent="0.2">
      <c r="A21" s="213" t="s">
        <v>365</v>
      </c>
    </row>
    <row r="22" spans="1:1" x14ac:dyDescent="0.2">
      <c r="A22" s="33"/>
    </row>
    <row r="23" spans="1:1" x14ac:dyDescent="0.2">
      <c r="A23" s="174" t="s">
        <v>74</v>
      </c>
    </row>
    <row r="24" spans="1:1" x14ac:dyDescent="0.2">
      <c r="A24" s="178" t="s">
        <v>75</v>
      </c>
    </row>
    <row r="25" spans="1:1" ht="24" x14ac:dyDescent="0.2">
      <c r="A25" s="175" t="s">
        <v>76</v>
      </c>
    </row>
    <row r="26" spans="1:1" ht="24" x14ac:dyDescent="0.2">
      <c r="A26" s="175" t="s">
        <v>89</v>
      </c>
    </row>
    <row r="27" spans="1:1" x14ac:dyDescent="0.2">
      <c r="A27" s="175" t="s">
        <v>78</v>
      </c>
    </row>
    <row r="28" spans="1:1" ht="24" x14ac:dyDescent="0.2">
      <c r="A28" s="175" t="s">
        <v>79</v>
      </c>
    </row>
    <row r="29" spans="1:1" ht="24" x14ac:dyDescent="0.2">
      <c r="A29" s="175" t="s">
        <v>187</v>
      </c>
    </row>
    <row r="30" spans="1:1" x14ac:dyDescent="0.2">
      <c r="A30" s="175"/>
    </row>
    <row r="31" spans="1:1" x14ac:dyDescent="0.2">
      <c r="A31" s="6"/>
    </row>
    <row r="32" spans="1:1" x14ac:dyDescent="0.2">
      <c r="A32" s="171" t="s">
        <v>81</v>
      </c>
    </row>
    <row r="33" spans="1:1" ht="130.5" customHeight="1" x14ac:dyDescent="0.2">
      <c r="A33" s="186" t="s">
        <v>363</v>
      </c>
    </row>
    <row r="34" spans="1:1" x14ac:dyDescent="0.2">
      <c r="A34" s="31"/>
    </row>
    <row r="35" spans="1:1" x14ac:dyDescent="0.2">
      <c r="A35" s="171"/>
    </row>
    <row r="36" spans="1:1" ht="26.25" customHeight="1" x14ac:dyDescent="0.2">
      <c r="A36" s="179" t="s">
        <v>214</v>
      </c>
    </row>
    <row r="37" spans="1:1" x14ac:dyDescent="0.2">
      <c r="A37" s="171"/>
    </row>
    <row r="38" spans="1:1" ht="26.25" customHeight="1" x14ac:dyDescent="0.2">
      <c r="A38" s="179" t="s">
        <v>215</v>
      </c>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sheetData>
  <mergeCells count="1">
    <mergeCell ref="A16:A17"/>
  </mergeCells>
  <pageMargins left="0.7" right="0.7" top="0.75" bottom="0.75" header="0.3" footer="0.3"/>
  <pageSetup paperSize="9"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
  <sheetViews>
    <sheetView workbookViewId="0">
      <pane xSplit="1" topLeftCell="B1" activePane="topRight" state="frozen"/>
      <selection activeCell="A10" sqref="A10"/>
      <selection pane="topRight" activeCell="C13" sqref="C13"/>
    </sheetView>
  </sheetViews>
  <sheetFormatPr defaultColWidth="10" defaultRowHeight="12.75" x14ac:dyDescent="0.2"/>
  <cols>
    <col min="1" max="1" width="46.5703125" style="32" customWidth="1"/>
    <col min="2" max="16384" width="10" style="31"/>
  </cols>
  <sheetData>
    <row r="1" spans="1:3" ht="24" x14ac:dyDescent="0.2">
      <c r="A1" s="180" t="s">
        <v>61</v>
      </c>
    </row>
    <row r="2" spans="1:3" x14ac:dyDescent="0.2">
      <c r="A2" s="89"/>
    </row>
    <row r="3" spans="1:3" ht="24" x14ac:dyDescent="0.2">
      <c r="A3" s="167" t="s">
        <v>213</v>
      </c>
    </row>
    <row r="4" spans="1:3" x14ac:dyDescent="0.2">
      <c r="A4" s="167" t="s">
        <v>304</v>
      </c>
    </row>
    <row r="5" spans="1:3" s="154" customFormat="1" ht="21.75" customHeight="1" x14ac:dyDescent="0.2">
      <c r="A5" s="88" t="s">
        <v>62</v>
      </c>
      <c r="B5" s="115">
        <f>'Stay&amp;Get 4=3 | FIT18'!B4</f>
        <v>45772</v>
      </c>
      <c r="C5" s="115">
        <f>'Stay&amp;Get 4=3 | FIT18'!C4</f>
        <v>45773</v>
      </c>
    </row>
    <row r="6" spans="1:3" s="154" customFormat="1" ht="21.75" customHeight="1" x14ac:dyDescent="0.2">
      <c r="A6" s="104"/>
      <c r="B6" s="115">
        <f>'Stay&amp;Get 4=3 | FIT18'!B5</f>
        <v>45772</v>
      </c>
      <c r="C6" s="115">
        <f>'Stay&amp;Get 4=3 | FIT18'!C5</f>
        <v>45773</v>
      </c>
    </row>
    <row r="7" spans="1:3" s="154" customFormat="1" x14ac:dyDescent="0.2">
      <c r="A7" s="163" t="s">
        <v>63</v>
      </c>
    </row>
    <row r="8" spans="1:3" s="154" customFormat="1" x14ac:dyDescent="0.2">
      <c r="A8" s="163">
        <v>1</v>
      </c>
      <c r="B8" s="57">
        <f>'BAR BB| Open rates'!B6*0.75*0.87+25</f>
        <v>7789.75</v>
      </c>
      <c r="C8" s="57">
        <f>'BAR BB| Open rates'!C6*0.75*0.87+25</f>
        <v>7789.75</v>
      </c>
    </row>
    <row r="9" spans="1:3" s="154" customFormat="1" x14ac:dyDescent="0.2">
      <c r="A9" s="163">
        <v>2</v>
      </c>
      <c r="B9" s="57">
        <f>'BAR BB| Open rates'!B7*0.75*0.87+25</f>
        <v>9421</v>
      </c>
      <c r="C9" s="57">
        <f>'BAR BB| Open rates'!C7*0.75*0.87+25</f>
        <v>9421</v>
      </c>
    </row>
    <row r="10" spans="1:3" s="154" customFormat="1" x14ac:dyDescent="0.2">
      <c r="A10" s="163" t="s">
        <v>175</v>
      </c>
      <c r="B10" s="57"/>
      <c r="C10" s="57"/>
    </row>
    <row r="11" spans="1:3" s="154" customFormat="1" x14ac:dyDescent="0.2">
      <c r="A11" s="163">
        <v>1</v>
      </c>
      <c r="B11" s="57">
        <f>'BAR BB| Open rates'!B9*0.75*0.87+25</f>
        <v>9747.25</v>
      </c>
      <c r="C11" s="57">
        <f>'BAR BB| Open rates'!C9*0.75*0.87+25</f>
        <v>9747.25</v>
      </c>
    </row>
    <row r="12" spans="1:3" s="154" customFormat="1" x14ac:dyDescent="0.2">
      <c r="A12" s="163">
        <v>2</v>
      </c>
      <c r="B12" s="57">
        <f>'BAR BB| Open rates'!B10*0.75*0.87+25</f>
        <v>11378.5</v>
      </c>
      <c r="C12" s="57">
        <f>'BAR BB| Open rates'!C10*0.75*0.87+25</f>
        <v>11378.5</v>
      </c>
    </row>
    <row r="13" spans="1:3" s="154" customFormat="1" x14ac:dyDescent="0.2">
      <c r="A13" s="163" t="s">
        <v>176</v>
      </c>
      <c r="B13" s="57"/>
      <c r="C13" s="57"/>
    </row>
    <row r="14" spans="1:3" s="154" customFormat="1" x14ac:dyDescent="0.2">
      <c r="A14" s="163">
        <v>1</v>
      </c>
      <c r="B14" s="57">
        <f>'BAR BB| Open rates'!B12*0.75*0.87+25</f>
        <v>12292</v>
      </c>
      <c r="C14" s="57">
        <f>'BAR BB| Open rates'!C12*0.75*0.87+25</f>
        <v>12292</v>
      </c>
    </row>
    <row r="15" spans="1:3" s="154" customFormat="1" x14ac:dyDescent="0.2">
      <c r="A15" s="163">
        <v>2</v>
      </c>
      <c r="B15" s="57">
        <f>'BAR BB| Open rates'!B13*0.75*0.87+25</f>
        <v>13923.25</v>
      </c>
      <c r="C15" s="57">
        <f>'BAR BB| Open rates'!C13*0.75*0.87+25</f>
        <v>13923.25</v>
      </c>
    </row>
    <row r="16" spans="1:3" s="154" customFormat="1" x14ac:dyDescent="0.2">
      <c r="A16" s="193"/>
    </row>
    <row r="17" spans="1:1" x14ac:dyDescent="0.2">
      <c r="A17" s="295" t="s">
        <v>172</v>
      </c>
    </row>
    <row r="18" spans="1:1" x14ac:dyDescent="0.2">
      <c r="A18" s="295"/>
    </row>
    <row r="19" spans="1:1" s="154" customFormat="1" ht="12.75" customHeight="1" x14ac:dyDescent="0.2"/>
    <row r="20" spans="1:1" x14ac:dyDescent="0.2">
      <c r="A20" s="190" t="s">
        <v>83</v>
      </c>
    </row>
    <row r="21" spans="1:1" ht="25.5" customHeight="1" x14ac:dyDescent="0.2">
      <c r="A21" s="213" t="s">
        <v>362</v>
      </c>
    </row>
    <row r="22" spans="1:1" ht="24.75" customHeight="1" x14ac:dyDescent="0.2">
      <c r="A22" s="213" t="s">
        <v>365</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x14ac:dyDescent="0.2">
      <c r="A28" s="175" t="s">
        <v>78</v>
      </c>
    </row>
    <row r="29" spans="1:1" ht="24"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363</v>
      </c>
    </row>
    <row r="35" spans="1:1" x14ac:dyDescent="0.2">
      <c r="A35" s="31"/>
    </row>
    <row r="36" spans="1:1" x14ac:dyDescent="0.2">
      <c r="A36" s="171"/>
    </row>
    <row r="37" spans="1:1" ht="26.25" customHeight="1" x14ac:dyDescent="0.2">
      <c r="A37" s="179" t="s">
        <v>214</v>
      </c>
    </row>
    <row r="38" spans="1:1" x14ac:dyDescent="0.2">
      <c r="A38" s="171"/>
    </row>
    <row r="39" spans="1:1" ht="26.25" customHeight="1" x14ac:dyDescent="0.2">
      <c r="A39" s="179" t="s">
        <v>215</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sheetData>
  <mergeCells count="1">
    <mergeCell ref="A17:A18"/>
  </mergeCells>
  <pageMargins left="0.7" right="0.7" top="0.75" bottom="0.75" header="0.3" footer="0.3"/>
  <pageSetup paperSize="9"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
  <sheetViews>
    <sheetView workbookViewId="0">
      <pane xSplit="1" topLeftCell="B1" activePane="topRight" state="frozen"/>
      <selection activeCell="A10" sqref="A10"/>
      <selection pane="topRight" activeCell="D13" sqref="D13"/>
    </sheetView>
  </sheetViews>
  <sheetFormatPr defaultColWidth="10" defaultRowHeight="12.75" x14ac:dyDescent="0.2"/>
  <cols>
    <col min="1" max="1" width="46.5703125" style="32" customWidth="1"/>
    <col min="2" max="16384" width="10" style="31"/>
  </cols>
  <sheetData>
    <row r="1" spans="1:3" ht="24" x14ac:dyDescent="0.2">
      <c r="A1" s="180" t="s">
        <v>61</v>
      </c>
    </row>
    <row r="2" spans="1:3" x14ac:dyDescent="0.2">
      <c r="A2" s="89"/>
    </row>
    <row r="3" spans="1:3" ht="24" x14ac:dyDescent="0.2">
      <c r="A3" s="167" t="s">
        <v>213</v>
      </c>
    </row>
    <row r="4" spans="1:3" x14ac:dyDescent="0.2">
      <c r="A4" s="167" t="s">
        <v>304</v>
      </c>
    </row>
    <row r="5" spans="1:3" s="154" customFormat="1" ht="21.75" customHeight="1" x14ac:dyDescent="0.2">
      <c r="A5" s="88" t="s">
        <v>62</v>
      </c>
      <c r="B5" s="115">
        <f>'Stay&amp;Get 4=3 | FIT18'!B4</f>
        <v>45772</v>
      </c>
      <c r="C5" s="115">
        <f>'Stay&amp;Get 4=3 | FIT18'!C4</f>
        <v>45773</v>
      </c>
    </row>
    <row r="6" spans="1:3" s="154" customFormat="1" ht="21.75" customHeight="1" x14ac:dyDescent="0.2">
      <c r="A6" s="104"/>
      <c r="B6" s="115">
        <f>'Stay&amp;Get 4=3 | FIT18'!B5</f>
        <v>45772</v>
      </c>
      <c r="C6" s="115">
        <f>'Stay&amp;Get 4=3 | FIT18'!C5</f>
        <v>45773</v>
      </c>
    </row>
    <row r="7" spans="1:3" s="154" customFormat="1" x14ac:dyDescent="0.2">
      <c r="A7" s="163" t="s">
        <v>63</v>
      </c>
    </row>
    <row r="8" spans="1:3" s="154" customFormat="1" x14ac:dyDescent="0.2">
      <c r="A8" s="163">
        <v>1</v>
      </c>
      <c r="B8" s="57">
        <f>'Stay&amp;Get 4=3 | FIT18+25'!B8</f>
        <v>7789.75</v>
      </c>
      <c r="C8" s="57">
        <f>'Stay&amp;Get 4=3 | FIT18+25'!C8</f>
        <v>7789.75</v>
      </c>
    </row>
    <row r="9" spans="1:3" s="154" customFormat="1" x14ac:dyDescent="0.2">
      <c r="A9" s="163">
        <v>2</v>
      </c>
      <c r="B9" s="57">
        <f>'Stay&amp;Get 4=3 | FIT18+25'!B9</f>
        <v>9421</v>
      </c>
      <c r="C9" s="57">
        <f>'Stay&amp;Get 4=3 | FIT18+25'!C9</f>
        <v>9421</v>
      </c>
    </row>
    <row r="10" spans="1:3" s="154" customFormat="1" x14ac:dyDescent="0.2">
      <c r="A10" s="163" t="s">
        <v>175</v>
      </c>
      <c r="B10" s="57"/>
      <c r="C10" s="57"/>
    </row>
    <row r="11" spans="1:3" s="154" customFormat="1" x14ac:dyDescent="0.2">
      <c r="A11" s="163">
        <v>1</v>
      </c>
      <c r="B11" s="57">
        <f>'Stay&amp;Get 4=3 | FIT18+25'!B11</f>
        <v>9747.25</v>
      </c>
      <c r="C11" s="57">
        <f>'Stay&amp;Get 4=3 | FIT18+25'!C11</f>
        <v>9747.25</v>
      </c>
    </row>
    <row r="12" spans="1:3" s="154" customFormat="1" x14ac:dyDescent="0.2">
      <c r="A12" s="163">
        <v>2</v>
      </c>
      <c r="B12" s="57">
        <f>'Stay&amp;Get 4=3 | FIT18+25'!B12</f>
        <v>11378.5</v>
      </c>
      <c r="C12" s="57">
        <f>'Stay&amp;Get 4=3 | FIT18+25'!C12</f>
        <v>11378.5</v>
      </c>
    </row>
    <row r="13" spans="1:3" s="154" customFormat="1" x14ac:dyDescent="0.2">
      <c r="A13" s="163" t="s">
        <v>176</v>
      </c>
      <c r="B13" s="57"/>
      <c r="C13" s="57"/>
    </row>
    <row r="14" spans="1:3" s="154" customFormat="1" x14ac:dyDescent="0.2">
      <c r="A14" s="163">
        <v>1</v>
      </c>
      <c r="B14" s="57">
        <f>'Stay&amp;Get 4=3 | FIT18+25'!B14</f>
        <v>12292</v>
      </c>
      <c r="C14" s="57">
        <f>'Stay&amp;Get 4=3 | FIT18+25'!C14</f>
        <v>12292</v>
      </c>
    </row>
    <row r="15" spans="1:3" s="154" customFormat="1" x14ac:dyDescent="0.2">
      <c r="A15" s="163">
        <v>2</v>
      </c>
      <c r="B15" s="57">
        <f>'Stay&amp;Get 4=3 | FIT18+25'!B15</f>
        <v>13923.25</v>
      </c>
      <c r="C15" s="57">
        <f>'Stay&amp;Get 4=3 | FIT18+25'!C15</f>
        <v>13923.25</v>
      </c>
    </row>
    <row r="16" spans="1:3" s="154" customFormat="1" x14ac:dyDescent="0.2">
      <c r="A16" s="193"/>
    </row>
    <row r="17" spans="1:1" x14ac:dyDescent="0.2">
      <c r="A17" s="295" t="s">
        <v>172</v>
      </c>
    </row>
    <row r="18" spans="1:1" x14ac:dyDescent="0.2">
      <c r="A18" s="295"/>
    </row>
    <row r="19" spans="1:1" s="154" customFormat="1" ht="12.75" customHeight="1" x14ac:dyDescent="0.2"/>
    <row r="20" spans="1:1" x14ac:dyDescent="0.2">
      <c r="A20" s="190" t="s">
        <v>83</v>
      </c>
    </row>
    <row r="21" spans="1:1" ht="25.5" customHeight="1" x14ac:dyDescent="0.2">
      <c r="A21" s="213" t="s">
        <v>362</v>
      </c>
    </row>
    <row r="22" spans="1:1" ht="24.75" customHeight="1" x14ac:dyDescent="0.2">
      <c r="A22" s="213" t="s">
        <v>366</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x14ac:dyDescent="0.2">
      <c r="A28" s="175" t="s">
        <v>78</v>
      </c>
    </row>
    <row r="29" spans="1:1" ht="24"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363</v>
      </c>
    </row>
    <row r="35" spans="1:1" x14ac:dyDescent="0.2">
      <c r="A35" s="31"/>
    </row>
    <row r="36" spans="1:1" x14ac:dyDescent="0.2">
      <c r="A36" s="171"/>
    </row>
    <row r="37" spans="1:1" ht="26.25" customHeight="1" x14ac:dyDescent="0.2">
      <c r="A37" s="179" t="s">
        <v>214</v>
      </c>
    </row>
    <row r="38" spans="1:1" x14ac:dyDescent="0.2">
      <c r="A38" s="171"/>
    </row>
    <row r="39" spans="1:1" ht="26.25" customHeight="1" x14ac:dyDescent="0.2">
      <c r="A39" s="179" t="s">
        <v>215</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sheetData>
  <mergeCells count="1">
    <mergeCell ref="A17:A18"/>
  </mergeCells>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3"/>
  <sheetViews>
    <sheetView workbookViewId="0">
      <pane xSplit="1" topLeftCell="B1" activePane="topRight" state="frozen"/>
      <selection activeCell="A10" sqref="A10"/>
      <selection pane="topRight" activeCell="C12" sqref="C12"/>
    </sheetView>
  </sheetViews>
  <sheetFormatPr defaultColWidth="10" defaultRowHeight="12.75" x14ac:dyDescent="0.2"/>
  <cols>
    <col min="1" max="1" width="46.5703125" style="32" customWidth="1"/>
    <col min="2" max="16384" width="10" style="31"/>
  </cols>
  <sheetData>
    <row r="1" spans="1:3" ht="24" x14ac:dyDescent="0.2">
      <c r="A1" s="180" t="s">
        <v>61</v>
      </c>
    </row>
    <row r="2" spans="1:3" x14ac:dyDescent="0.2">
      <c r="A2" s="89"/>
    </row>
    <row r="3" spans="1:3" ht="24" x14ac:dyDescent="0.2">
      <c r="A3" s="167" t="s">
        <v>213</v>
      </c>
    </row>
    <row r="4" spans="1:3" x14ac:dyDescent="0.2">
      <c r="A4" s="167" t="s">
        <v>364</v>
      </c>
    </row>
    <row r="5" spans="1:3" s="154" customFormat="1" ht="21.75" customHeight="1" x14ac:dyDescent="0.2">
      <c r="A5" s="88" t="s">
        <v>62</v>
      </c>
      <c r="B5" s="115">
        <f>'Stay&amp;Get 4=3 | FIT18+25 Мант '!B5</f>
        <v>45772</v>
      </c>
      <c r="C5" s="115">
        <f>'Stay&amp;Get 4=3 | FIT18+25 Мант '!C5</f>
        <v>45773</v>
      </c>
    </row>
    <row r="6" spans="1:3" s="154" customFormat="1" ht="21.75" customHeight="1" x14ac:dyDescent="0.2">
      <c r="A6" s="104"/>
      <c r="B6" s="115">
        <f>'Stay&amp;Get 4=3 | FIT18+25 Мант '!B6</f>
        <v>45772</v>
      </c>
      <c r="C6" s="115">
        <f>'Stay&amp;Get 4=3 | FIT18+25 Мант '!C6</f>
        <v>45773</v>
      </c>
    </row>
    <row r="7" spans="1:3" s="154" customFormat="1" x14ac:dyDescent="0.2">
      <c r="A7" s="163" t="s">
        <v>63</v>
      </c>
    </row>
    <row r="8" spans="1:3" s="154" customFormat="1" x14ac:dyDescent="0.2">
      <c r="A8" s="163">
        <v>1</v>
      </c>
      <c r="B8" s="57">
        <f>'BAR BB| Open rates'!B6*0.75*0.85</f>
        <v>7586.25</v>
      </c>
      <c r="C8" s="57">
        <f>'BAR BB| Open rates'!C6*0.75*0.85</f>
        <v>7586.25</v>
      </c>
    </row>
    <row r="9" spans="1:3" s="154" customFormat="1" x14ac:dyDescent="0.2">
      <c r="A9" s="163">
        <v>2</v>
      </c>
      <c r="B9" s="57">
        <f>'BAR BB| Open rates'!B7*0.75*0.85</f>
        <v>9180</v>
      </c>
      <c r="C9" s="57">
        <f>'BAR BB| Open rates'!C7*0.75*0.85</f>
        <v>9180</v>
      </c>
    </row>
    <row r="10" spans="1:3" s="154" customFormat="1" x14ac:dyDescent="0.2">
      <c r="A10" s="163" t="s">
        <v>175</v>
      </c>
      <c r="B10" s="57"/>
      <c r="C10" s="57"/>
    </row>
    <row r="11" spans="1:3" s="154" customFormat="1" x14ac:dyDescent="0.2">
      <c r="A11" s="163">
        <v>1</v>
      </c>
      <c r="B11" s="57">
        <f>'BAR BB| Open rates'!B9*0.75*0.85</f>
        <v>9498.75</v>
      </c>
      <c r="C11" s="57">
        <f>'BAR BB| Open rates'!C9*0.75*0.85</f>
        <v>9498.75</v>
      </c>
    </row>
    <row r="12" spans="1:3" s="154" customFormat="1" x14ac:dyDescent="0.2">
      <c r="A12" s="163">
        <v>2</v>
      </c>
      <c r="B12" s="57">
        <f>'BAR BB| Open rates'!B10*0.75*0.85</f>
        <v>11092.5</v>
      </c>
      <c r="C12" s="57">
        <f>'BAR BB| Open rates'!C10*0.75*0.85</f>
        <v>11092.5</v>
      </c>
    </row>
    <row r="13" spans="1:3" s="154" customFormat="1" x14ac:dyDescent="0.2">
      <c r="A13" s="163" t="s">
        <v>176</v>
      </c>
      <c r="B13" s="57"/>
      <c r="C13" s="57"/>
    </row>
    <row r="14" spans="1:3" s="154" customFormat="1" x14ac:dyDescent="0.2">
      <c r="A14" s="163">
        <v>1</v>
      </c>
      <c r="B14" s="57">
        <f>'BAR BB| Open rates'!B12*0.75*0.85</f>
        <v>11985</v>
      </c>
      <c r="C14" s="57">
        <f>'BAR BB| Open rates'!C12*0.75*0.85</f>
        <v>11985</v>
      </c>
    </row>
    <row r="15" spans="1:3" s="154" customFormat="1" x14ac:dyDescent="0.2">
      <c r="A15" s="163">
        <v>2</v>
      </c>
      <c r="B15" s="57">
        <f>'BAR BB| Open rates'!B13*0.75*0.85</f>
        <v>13578.75</v>
      </c>
      <c r="C15" s="57">
        <f>'BAR BB| Open rates'!C13*0.75*0.85</f>
        <v>13578.75</v>
      </c>
    </row>
    <row r="16" spans="1:3" s="154" customFormat="1" x14ac:dyDescent="0.2">
      <c r="A16" s="193"/>
    </row>
    <row r="17" spans="1:1" x14ac:dyDescent="0.2">
      <c r="A17" s="295" t="s">
        <v>172</v>
      </c>
    </row>
    <row r="18" spans="1:1" x14ac:dyDescent="0.2">
      <c r="A18" s="295"/>
    </row>
    <row r="19" spans="1:1" s="154" customFormat="1" ht="12.75" customHeight="1" x14ac:dyDescent="0.2"/>
    <row r="20" spans="1:1" x14ac:dyDescent="0.2">
      <c r="A20" s="190" t="s">
        <v>83</v>
      </c>
    </row>
    <row r="21" spans="1:1" ht="25.5" customHeight="1" x14ac:dyDescent="0.2">
      <c r="A21" s="213" t="s">
        <v>362</v>
      </c>
    </row>
    <row r="22" spans="1:1" ht="24.75" customHeight="1" x14ac:dyDescent="0.2">
      <c r="A22" s="213" t="s">
        <v>365</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x14ac:dyDescent="0.2">
      <c r="A28" s="175" t="s">
        <v>78</v>
      </c>
    </row>
    <row r="29" spans="1:1" ht="24"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363</v>
      </c>
    </row>
    <row r="35" spans="1:1" x14ac:dyDescent="0.2">
      <c r="A35" s="31"/>
    </row>
    <row r="36" spans="1:1" x14ac:dyDescent="0.2">
      <c r="A36" s="171"/>
    </row>
    <row r="37" spans="1:1" ht="26.25" customHeight="1" x14ac:dyDescent="0.2">
      <c r="A37" s="179" t="s">
        <v>214</v>
      </c>
    </row>
    <row r="38" spans="1:1" x14ac:dyDescent="0.2">
      <c r="A38" s="171"/>
    </row>
    <row r="39" spans="1:1" ht="26.25" customHeight="1" x14ac:dyDescent="0.2">
      <c r="A39" s="179" t="s">
        <v>215</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sheetData>
  <mergeCells count="1">
    <mergeCell ref="A17:A18"/>
  </mergeCells>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workbookViewId="0">
      <pane xSplit="1" topLeftCell="B1" activePane="topRight" state="frozen"/>
      <selection activeCell="A10" sqref="A10"/>
      <selection pane="topRight" activeCell="C14" sqref="C14"/>
    </sheetView>
  </sheetViews>
  <sheetFormatPr defaultColWidth="10" defaultRowHeight="12.75" x14ac:dyDescent="0.2"/>
  <cols>
    <col min="1" max="1" width="46.5703125" style="32" customWidth="1"/>
    <col min="2" max="16384" width="10" style="31"/>
  </cols>
  <sheetData>
    <row r="1" spans="1:3" ht="24" x14ac:dyDescent="0.2">
      <c r="A1" s="180" t="s">
        <v>61</v>
      </c>
    </row>
    <row r="2" spans="1:3" ht="24" x14ac:dyDescent="0.2">
      <c r="A2" s="167" t="s">
        <v>213</v>
      </c>
    </row>
    <row r="3" spans="1:3" x14ac:dyDescent="0.2">
      <c r="A3" s="167" t="s">
        <v>198</v>
      </c>
    </row>
    <row r="4" spans="1:3" s="154" customFormat="1" ht="21.75" customHeight="1" x14ac:dyDescent="0.2">
      <c r="A4" s="88" t="s">
        <v>62</v>
      </c>
      <c r="B4" s="115">
        <f>'Stay&amp;Get 4=3 | FIT20 Мант '!B5</f>
        <v>45772</v>
      </c>
      <c r="C4" s="115">
        <f>'Stay&amp;Get 4=3 | FIT20 Мант '!C5</f>
        <v>45773</v>
      </c>
    </row>
    <row r="5" spans="1:3" s="154" customFormat="1" ht="21.75" customHeight="1" x14ac:dyDescent="0.2">
      <c r="A5" s="104"/>
      <c r="B5" s="115">
        <f>'Stay&amp;Get 4=3 | FIT20 Мант '!B6</f>
        <v>45772</v>
      </c>
      <c r="C5" s="115">
        <f>'Stay&amp;Get 4=3 | FIT20 Мант '!C6</f>
        <v>45773</v>
      </c>
    </row>
    <row r="6" spans="1:3" s="154" customFormat="1" x14ac:dyDescent="0.2">
      <c r="A6" s="163" t="s">
        <v>63</v>
      </c>
    </row>
    <row r="7" spans="1:3" s="154" customFormat="1" x14ac:dyDescent="0.2">
      <c r="A7" s="163">
        <v>1</v>
      </c>
      <c r="B7" s="57">
        <f>'BAR BB| Open rates'!B6*0.75*0.9</f>
        <v>8032.5</v>
      </c>
      <c r="C7" s="57">
        <f>'BAR BB| Open rates'!C6*0.75*0.9</f>
        <v>8032.5</v>
      </c>
    </row>
    <row r="8" spans="1:3" s="154" customFormat="1" x14ac:dyDescent="0.2">
      <c r="A8" s="163">
        <v>2</v>
      </c>
      <c r="B8" s="57">
        <f>'BAR BB| Open rates'!B7*0.75*0.9</f>
        <v>9720</v>
      </c>
      <c r="C8" s="57">
        <f>'BAR BB| Open rates'!C7*0.75*0.9</f>
        <v>9720</v>
      </c>
    </row>
    <row r="9" spans="1:3" s="154" customFormat="1" x14ac:dyDescent="0.2">
      <c r="A9" s="163" t="s">
        <v>175</v>
      </c>
      <c r="B9" s="57"/>
      <c r="C9" s="57"/>
    </row>
    <row r="10" spans="1:3" s="154" customFormat="1" x14ac:dyDescent="0.2">
      <c r="A10" s="163">
        <v>1</v>
      </c>
      <c r="B10" s="57">
        <f>'BAR BB| Open rates'!B9*0.75*0.9</f>
        <v>10057.5</v>
      </c>
      <c r="C10" s="57">
        <f>'BAR BB| Open rates'!C9*0.75*0.9</f>
        <v>10057.5</v>
      </c>
    </row>
    <row r="11" spans="1:3" s="154" customFormat="1" x14ac:dyDescent="0.2">
      <c r="A11" s="163">
        <v>2</v>
      </c>
      <c r="B11" s="57">
        <f>'BAR BB| Open rates'!B10*0.75*0.9</f>
        <v>11745</v>
      </c>
      <c r="C11" s="57">
        <f>'BAR BB| Open rates'!C10*0.75*0.9</f>
        <v>11745</v>
      </c>
    </row>
    <row r="12" spans="1:3" s="154" customFormat="1" x14ac:dyDescent="0.2">
      <c r="A12" s="163" t="s">
        <v>176</v>
      </c>
      <c r="B12" s="57"/>
      <c r="C12" s="57"/>
    </row>
    <row r="13" spans="1:3" s="154" customFormat="1" x14ac:dyDescent="0.2">
      <c r="A13" s="163">
        <v>1</v>
      </c>
      <c r="B13" s="57">
        <f>'BAR BB| Open rates'!B12*0.75*0.9</f>
        <v>12690</v>
      </c>
      <c r="C13" s="57">
        <f>'BAR BB| Open rates'!C12*0.75*0.9</f>
        <v>12690</v>
      </c>
    </row>
    <row r="14" spans="1:3" s="154" customFormat="1" x14ac:dyDescent="0.2">
      <c r="A14" s="163">
        <v>2</v>
      </c>
      <c r="B14" s="57">
        <f>'BAR BB| Open rates'!B13*0.75*0.9</f>
        <v>14377.5</v>
      </c>
      <c r="C14" s="57">
        <f>'BAR BB| Open rates'!C13*0.75*0.9</f>
        <v>14377.5</v>
      </c>
    </row>
    <row r="15" spans="1:3" x14ac:dyDescent="0.2">
      <c r="A15" s="89"/>
    </row>
    <row r="16" spans="1:3" x14ac:dyDescent="0.2">
      <c r="A16" s="295" t="s">
        <v>172</v>
      </c>
    </row>
    <row r="17" spans="1:1" x14ac:dyDescent="0.2">
      <c r="A17" s="295"/>
    </row>
    <row r="18" spans="1:1" s="154" customFormat="1" ht="12.75" customHeight="1" x14ac:dyDescent="0.2"/>
    <row r="19" spans="1:1" x14ac:dyDescent="0.2">
      <c r="A19" s="190" t="s">
        <v>83</v>
      </c>
    </row>
    <row r="20" spans="1:1" ht="25.5" customHeight="1" x14ac:dyDescent="0.2">
      <c r="A20" s="213" t="s">
        <v>362</v>
      </c>
    </row>
    <row r="21" spans="1:1" ht="24.75" customHeight="1" x14ac:dyDescent="0.2">
      <c r="A21" s="213" t="s">
        <v>365</v>
      </c>
    </row>
    <row r="22" spans="1:1" x14ac:dyDescent="0.2">
      <c r="A22" s="33"/>
    </row>
    <row r="23" spans="1:1" x14ac:dyDescent="0.2">
      <c r="A23" s="174" t="s">
        <v>74</v>
      </c>
    </row>
    <row r="24" spans="1:1" x14ac:dyDescent="0.2">
      <c r="A24" s="178" t="s">
        <v>75</v>
      </c>
    </row>
    <row r="25" spans="1:1" ht="24" x14ac:dyDescent="0.2">
      <c r="A25" s="175" t="s">
        <v>76</v>
      </c>
    </row>
    <row r="26" spans="1:1" ht="24" x14ac:dyDescent="0.2">
      <c r="A26" s="175" t="s">
        <v>89</v>
      </c>
    </row>
    <row r="27" spans="1:1" x14ac:dyDescent="0.2">
      <c r="A27" s="175" t="s">
        <v>78</v>
      </c>
    </row>
    <row r="28" spans="1:1" ht="24" x14ac:dyDescent="0.2">
      <c r="A28" s="175" t="s">
        <v>79</v>
      </c>
    </row>
    <row r="29" spans="1:1" ht="24" x14ac:dyDescent="0.2">
      <c r="A29" s="175" t="s">
        <v>187</v>
      </c>
    </row>
    <row r="30" spans="1:1" x14ac:dyDescent="0.2">
      <c r="A30" s="175"/>
    </row>
    <row r="31" spans="1:1" x14ac:dyDescent="0.2">
      <c r="A31" s="6"/>
    </row>
    <row r="32" spans="1:1" x14ac:dyDescent="0.2">
      <c r="A32" s="171" t="s">
        <v>81</v>
      </c>
    </row>
    <row r="33" spans="1:1" ht="130.5" customHeight="1" x14ac:dyDescent="0.2">
      <c r="A33" s="186" t="s">
        <v>363</v>
      </c>
    </row>
    <row r="34" spans="1:1" x14ac:dyDescent="0.2">
      <c r="A34" s="31"/>
    </row>
    <row r="35" spans="1:1" x14ac:dyDescent="0.2">
      <c r="A35" s="171"/>
    </row>
    <row r="36" spans="1:1" ht="26.25" customHeight="1" x14ac:dyDescent="0.2">
      <c r="A36" s="179" t="s">
        <v>214</v>
      </c>
    </row>
    <row r="37" spans="1:1" x14ac:dyDescent="0.2">
      <c r="A37" s="171"/>
    </row>
    <row r="38" spans="1:1" ht="26.25" customHeight="1" x14ac:dyDescent="0.2">
      <c r="A38" s="179" t="s">
        <v>215</v>
      </c>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sheetData>
  <mergeCells count="1">
    <mergeCell ref="A16:A17"/>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3"/>
  <sheetViews>
    <sheetView topLeftCell="A28" workbookViewId="0">
      <pane xSplit="1" topLeftCell="B1" activePane="topRight" state="frozen"/>
      <selection activeCell="A10" sqref="A10"/>
      <selection pane="topRight" activeCell="C35" sqref="C35"/>
    </sheetView>
  </sheetViews>
  <sheetFormatPr defaultColWidth="10" defaultRowHeight="12.75" x14ac:dyDescent="0.2"/>
  <cols>
    <col min="1" max="1" width="46.5703125" style="32" customWidth="1"/>
    <col min="2" max="16384" width="10" style="31"/>
  </cols>
  <sheetData>
    <row r="1" spans="1:3" ht="24" x14ac:dyDescent="0.2">
      <c r="A1" s="180" t="s">
        <v>61</v>
      </c>
    </row>
    <row r="2" spans="1:3" ht="24" x14ac:dyDescent="0.2">
      <c r="A2" s="167" t="s">
        <v>213</v>
      </c>
    </row>
    <row r="3" spans="1:3" x14ac:dyDescent="0.2">
      <c r="A3" s="167" t="s">
        <v>192</v>
      </c>
    </row>
    <row r="4" spans="1:3" s="154" customFormat="1" ht="21.75" customHeight="1" x14ac:dyDescent="0.2">
      <c r="A4" s="88" t="s">
        <v>62</v>
      </c>
      <c r="B4" s="115">
        <f>'Stay&amp;Get 4=3 |  FIT15 '!B4</f>
        <v>45772</v>
      </c>
      <c r="C4" s="115">
        <f>'Stay&amp;Get 4=3 |  FIT15 '!C4</f>
        <v>45773</v>
      </c>
    </row>
    <row r="5" spans="1:3" s="154" customFormat="1" ht="21.75" customHeight="1" x14ac:dyDescent="0.2">
      <c r="A5" s="104"/>
      <c r="B5" s="115">
        <f>'Stay&amp;Get 4=3 |  FIT15 '!B5</f>
        <v>45772</v>
      </c>
      <c r="C5" s="115">
        <f>'Stay&amp;Get 4=3 |  FIT15 '!C5</f>
        <v>45773</v>
      </c>
    </row>
    <row r="6" spans="1:3" s="154" customFormat="1" x14ac:dyDescent="0.2">
      <c r="A6" s="145" t="s">
        <v>63</v>
      </c>
    </row>
    <row r="7" spans="1:3" s="154" customFormat="1" x14ac:dyDescent="0.2">
      <c r="A7" s="145">
        <v>1</v>
      </c>
      <c r="B7" s="57">
        <f>'BAR BB| Open rates'!B6*0.75</f>
        <v>8925</v>
      </c>
      <c r="C7" s="57">
        <f>'BAR BB| Open rates'!C6*0.75</f>
        <v>8925</v>
      </c>
    </row>
    <row r="8" spans="1:3" s="154" customFormat="1" x14ac:dyDescent="0.2">
      <c r="A8" s="145">
        <v>2</v>
      </c>
      <c r="B8" s="57">
        <f>'BAR BB| Open rates'!B7*0.75</f>
        <v>10800</v>
      </c>
      <c r="C8" s="57">
        <f>'BAR BB| Open rates'!C7*0.75</f>
        <v>10800</v>
      </c>
    </row>
    <row r="9" spans="1:3" s="154" customFormat="1" x14ac:dyDescent="0.2">
      <c r="A9" s="145" t="s">
        <v>175</v>
      </c>
      <c r="B9" s="57"/>
      <c r="C9" s="57"/>
    </row>
    <row r="10" spans="1:3" s="154" customFormat="1" x14ac:dyDescent="0.2">
      <c r="A10" s="145">
        <v>1</v>
      </c>
      <c r="B10" s="57">
        <f>'BAR BB| Open rates'!B9*0.75</f>
        <v>11175</v>
      </c>
      <c r="C10" s="57">
        <f>'BAR BB| Open rates'!C9*0.75</f>
        <v>11175</v>
      </c>
    </row>
    <row r="11" spans="1:3" s="154" customFormat="1" x14ac:dyDescent="0.2">
      <c r="A11" s="145">
        <v>2</v>
      </c>
      <c r="B11" s="57">
        <f>'BAR BB| Open rates'!B10*0.75</f>
        <v>13050</v>
      </c>
      <c r="C11" s="57">
        <f>'BAR BB| Open rates'!C10*0.75</f>
        <v>13050</v>
      </c>
    </row>
    <row r="12" spans="1:3" s="154" customFormat="1" x14ac:dyDescent="0.2">
      <c r="A12" s="145" t="s">
        <v>176</v>
      </c>
      <c r="B12" s="57"/>
      <c r="C12" s="57"/>
    </row>
    <row r="13" spans="1:3" s="154" customFormat="1" x14ac:dyDescent="0.2">
      <c r="A13" s="145">
        <v>1</v>
      </c>
      <c r="B13" s="57">
        <f>'BAR BB| Open rates'!B12*0.75</f>
        <v>14100</v>
      </c>
      <c r="C13" s="57">
        <f>'BAR BB| Open rates'!C12*0.75</f>
        <v>14100</v>
      </c>
    </row>
    <row r="14" spans="1:3" s="154" customFormat="1" x14ac:dyDescent="0.2">
      <c r="A14" s="145">
        <v>2</v>
      </c>
      <c r="B14" s="57">
        <f>'BAR BB| Open rates'!B13*0.75</f>
        <v>15975</v>
      </c>
      <c r="C14" s="57">
        <f>'BAR BB| Open rates'!C13*0.75</f>
        <v>15975</v>
      </c>
    </row>
    <row r="15" spans="1:3" x14ac:dyDescent="0.2">
      <c r="A15" s="89"/>
    </row>
    <row r="16" spans="1:3" x14ac:dyDescent="0.2">
      <c r="A16" s="168"/>
    </row>
    <row r="17" spans="1:1" x14ac:dyDescent="0.2">
      <c r="A17" s="295" t="s">
        <v>172</v>
      </c>
    </row>
    <row r="18" spans="1:1" x14ac:dyDescent="0.2">
      <c r="A18" s="295"/>
    </row>
    <row r="19" spans="1:1" s="154" customFormat="1" ht="12.75" customHeight="1" x14ac:dyDescent="0.2"/>
    <row r="20" spans="1:1" x14ac:dyDescent="0.2">
      <c r="A20" s="190" t="s">
        <v>83</v>
      </c>
    </row>
    <row r="21" spans="1:1" ht="25.5" customHeight="1" x14ac:dyDescent="0.2">
      <c r="A21" s="213" t="s">
        <v>362</v>
      </c>
    </row>
    <row r="22" spans="1:1" ht="24.75" customHeight="1" x14ac:dyDescent="0.2">
      <c r="A22" s="213" t="s">
        <v>366</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x14ac:dyDescent="0.2">
      <c r="A28" s="175" t="s">
        <v>78</v>
      </c>
    </row>
    <row r="29" spans="1:1" ht="24"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401</v>
      </c>
    </row>
    <row r="35" spans="1:1" x14ac:dyDescent="0.2">
      <c r="A35" s="31"/>
    </row>
    <row r="36" spans="1:1" x14ac:dyDescent="0.2">
      <c r="A36" s="171"/>
    </row>
    <row r="37" spans="1:1" ht="26.25" customHeight="1" x14ac:dyDescent="0.2">
      <c r="A37" s="179" t="s">
        <v>214</v>
      </c>
    </row>
    <row r="38" spans="1:1" x14ac:dyDescent="0.2">
      <c r="A38" s="171"/>
    </row>
    <row r="39" spans="1:1" ht="26.25" customHeight="1" x14ac:dyDescent="0.2">
      <c r="A39" s="179" t="s">
        <v>215</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sheetData>
  <mergeCells count="1">
    <mergeCell ref="A17:A18"/>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9"/>
  <sheetViews>
    <sheetView showGridLines="0" zoomScaleNormal="100" workbookViewId="0">
      <pane xSplit="1" ySplit="4" topLeftCell="B5" activePane="bottomRight" state="frozen"/>
      <selection pane="topRight" activeCell="B1" sqref="B1"/>
      <selection pane="bottomLeft" activeCell="A5" sqref="A5"/>
      <selection pane="bottomRight" activeCell="C14" sqref="C14"/>
    </sheetView>
  </sheetViews>
  <sheetFormatPr defaultColWidth="9.5703125" defaultRowHeight="12.75" x14ac:dyDescent="0.2"/>
  <cols>
    <col min="1" max="1" width="58" style="32" customWidth="1"/>
    <col min="2" max="4" width="9.5703125" style="32"/>
    <col min="5" max="8" width="9.85546875" style="268" hidden="1" customWidth="1"/>
    <col min="9" max="16384" width="9.5703125" style="32"/>
  </cols>
  <sheetData>
    <row r="1" spans="1:21" ht="19.5" customHeight="1" x14ac:dyDescent="0.2">
      <c r="A1" s="63" t="s">
        <v>61</v>
      </c>
    </row>
    <row r="2" spans="1:21" s="33" customFormat="1" ht="26.25" customHeight="1" x14ac:dyDescent="0.2">
      <c r="A2" s="11" t="s">
        <v>216</v>
      </c>
      <c r="E2" s="269"/>
      <c r="F2" s="269"/>
      <c r="G2" s="269"/>
      <c r="H2" s="269"/>
    </row>
    <row r="3" spans="1:21" s="33" customFormat="1" ht="26.25" customHeight="1" x14ac:dyDescent="0.2">
      <c r="A3" s="211" t="s">
        <v>62</v>
      </c>
      <c r="B3" s="108">
        <f>'BAR BB| Open rates'!B3</f>
        <v>45772</v>
      </c>
      <c r="C3" s="108">
        <f>'BAR BB| Open rates'!C3</f>
        <v>45773</v>
      </c>
      <c r="D3" s="108">
        <f>'BAR BB| Open rates'!D3</f>
        <v>45774</v>
      </c>
      <c r="E3" s="108">
        <f>'BAR BB| Open rates'!E3</f>
        <v>45778</v>
      </c>
      <c r="F3" s="108">
        <f>'BAR BB| Open rates'!F3</f>
        <v>45781</v>
      </c>
      <c r="G3" s="108">
        <f>'BAR BB| Open rates'!G3</f>
        <v>45782</v>
      </c>
      <c r="H3" s="108">
        <f>'BAR BB| Open rates'!H3</f>
        <v>45785</v>
      </c>
      <c r="I3" s="108">
        <f>'BAR BB| Open rates'!I3</f>
        <v>45787</v>
      </c>
      <c r="J3" s="108">
        <f>'BAR BB| Open rates'!J3</f>
        <v>45788</v>
      </c>
      <c r="K3" s="108">
        <f>'BAR BB| Open rates'!K3</f>
        <v>45793</v>
      </c>
      <c r="L3" s="108">
        <f>'BAR BB| Open rates'!L3</f>
        <v>45795</v>
      </c>
      <c r="M3" s="108">
        <f>'BAR BB| Open rates'!M3</f>
        <v>45799</v>
      </c>
      <c r="N3" s="108">
        <f>'BAR BB| Open rates'!N3</f>
        <v>45802</v>
      </c>
      <c r="O3" s="108">
        <f>'BAR BB| Open rates'!O3</f>
        <v>45807</v>
      </c>
      <c r="P3" s="108">
        <f>'BAR BB| Open rates'!P3</f>
        <v>45809</v>
      </c>
      <c r="Q3" s="108">
        <f>'BAR BB| Open rates'!Q3</f>
        <v>45810</v>
      </c>
      <c r="R3" s="108">
        <f>'BAR BB| Open rates'!R3</f>
        <v>45816</v>
      </c>
      <c r="S3" s="108">
        <f>'BAR BB| Open rates'!S3</f>
        <v>45821</v>
      </c>
      <c r="T3" s="108">
        <f>'BAR BB| Open rates'!T3</f>
        <v>45823</v>
      </c>
      <c r="U3" s="108">
        <f>'BAR BB| Open rates'!U3</f>
        <v>45828</v>
      </c>
    </row>
    <row r="4" spans="1:21" s="33" customFormat="1" ht="26.25" customHeight="1" x14ac:dyDescent="0.2">
      <c r="A4" s="211"/>
      <c r="B4" s="108">
        <f>'BAR BB| Open rates'!B4</f>
        <v>45772</v>
      </c>
      <c r="C4" s="108">
        <f>'BAR BB| Open rates'!C4</f>
        <v>45773</v>
      </c>
      <c r="D4" s="108">
        <f>'BAR BB| Open rates'!D4</f>
        <v>45777</v>
      </c>
      <c r="E4" s="108">
        <f>'BAR BB| Open rates'!E4</f>
        <v>45780</v>
      </c>
      <c r="F4" s="108">
        <f>'BAR BB| Open rates'!F4</f>
        <v>45781</v>
      </c>
      <c r="G4" s="108">
        <f>'BAR BB| Open rates'!G4</f>
        <v>45784</v>
      </c>
      <c r="H4" s="108">
        <f>'BAR BB| Open rates'!H4</f>
        <v>45786</v>
      </c>
      <c r="I4" s="108">
        <f>'BAR BB| Open rates'!I4</f>
        <v>45787</v>
      </c>
      <c r="J4" s="108">
        <f>'BAR BB| Open rates'!J4</f>
        <v>45792</v>
      </c>
      <c r="K4" s="108">
        <f>'BAR BB| Open rates'!K4</f>
        <v>45794</v>
      </c>
      <c r="L4" s="108">
        <f>'BAR BB| Open rates'!L4</f>
        <v>45798</v>
      </c>
      <c r="M4" s="108">
        <f>'BAR BB| Open rates'!M4</f>
        <v>45801</v>
      </c>
      <c r="N4" s="108">
        <f>'BAR BB| Open rates'!N4</f>
        <v>45806</v>
      </c>
      <c r="O4" s="108">
        <f>'BAR BB| Open rates'!O4</f>
        <v>45808</v>
      </c>
      <c r="P4" s="108">
        <f>'BAR BB| Open rates'!P4</f>
        <v>45809</v>
      </c>
      <c r="Q4" s="108">
        <f>'BAR BB| Open rates'!Q4</f>
        <v>45815</v>
      </c>
      <c r="R4" s="108">
        <f>'BAR BB| Open rates'!R4</f>
        <v>45820</v>
      </c>
      <c r="S4" s="108">
        <f>'BAR BB| Open rates'!S4</f>
        <v>45822</v>
      </c>
      <c r="T4" s="108">
        <f>'BAR BB| Open rates'!T4</f>
        <v>45827</v>
      </c>
      <c r="U4" s="108">
        <f>'BAR BB| Open rates'!U4</f>
        <v>45830</v>
      </c>
    </row>
    <row r="5" spans="1:21" s="36" customFormat="1" ht="12" customHeight="1" x14ac:dyDescent="0.2">
      <c r="A5" s="264" t="s">
        <v>63</v>
      </c>
    </row>
    <row r="6" spans="1:21" s="36" customFormat="1" ht="12" customHeight="1" x14ac:dyDescent="0.2">
      <c r="A6" s="183">
        <v>1</v>
      </c>
      <c r="B6" s="57">
        <f>'BAR BB| Open rates'!B6*0.75</f>
        <v>8925</v>
      </c>
      <c r="C6" s="57">
        <f>'BAR BB| Open rates'!C6*0.75</f>
        <v>8925</v>
      </c>
      <c r="D6" s="57">
        <f>'BAR BB| Open rates'!D6*0.75</f>
        <v>8925</v>
      </c>
      <c r="E6" s="57">
        <f>'BAR BB| Open rates'!E6*0.75</f>
        <v>22350</v>
      </c>
      <c r="F6" s="57">
        <f>'BAR BB| Open rates'!F6*0.75</f>
        <v>16350</v>
      </c>
      <c r="G6" s="57">
        <f>'BAR BB| Open rates'!G6*0.75</f>
        <v>14100</v>
      </c>
      <c r="H6" s="57">
        <f>'BAR BB| Open rates'!H6*0.75</f>
        <v>16350</v>
      </c>
      <c r="I6" s="57">
        <f>'BAR BB| Open rates'!I6*0.75</f>
        <v>14100</v>
      </c>
      <c r="J6" s="57">
        <f>'BAR BB| Open rates'!J6*0.75</f>
        <v>11175</v>
      </c>
      <c r="K6" s="57">
        <f>'BAR BB| Open rates'!K6*0.75</f>
        <v>11175</v>
      </c>
      <c r="L6" s="57">
        <f>'BAR BB| Open rates'!L6*0.75</f>
        <v>11175</v>
      </c>
      <c r="M6" s="57">
        <f>'BAR BB| Open rates'!M6*0.75</f>
        <v>14100</v>
      </c>
      <c r="N6" s="57">
        <f>'BAR BB| Open rates'!N6*0.75</f>
        <v>12450</v>
      </c>
      <c r="O6" s="57">
        <f>'BAR BB| Open rates'!O6*0.75</f>
        <v>14100</v>
      </c>
      <c r="P6" s="57">
        <f>'BAR BB| Open rates'!P6*0.75</f>
        <v>14100</v>
      </c>
      <c r="Q6" s="57">
        <f>'BAR BB| Open rates'!Q6*0.75</f>
        <v>15600</v>
      </c>
      <c r="R6" s="57">
        <f>'BAR BB| Open rates'!R6*0.75</f>
        <v>14100</v>
      </c>
      <c r="S6" s="57">
        <f>'BAR BB| Open rates'!S6*0.75</f>
        <v>15600</v>
      </c>
      <c r="T6" s="57">
        <f>'BAR BB| Open rates'!T6*0.75</f>
        <v>14100</v>
      </c>
      <c r="U6" s="57">
        <f>'BAR BB| Open rates'!U6*0.75</f>
        <v>12450</v>
      </c>
    </row>
    <row r="7" spans="1:21" s="36" customFormat="1" ht="12" customHeight="1" x14ac:dyDescent="0.2">
      <c r="A7" s="183">
        <v>2</v>
      </c>
      <c r="B7" s="57">
        <f>'BAR BB| Open rates'!B7*0.75</f>
        <v>10800</v>
      </c>
      <c r="C7" s="57">
        <f>'BAR BB| Open rates'!C7*0.75</f>
        <v>10800</v>
      </c>
      <c r="D7" s="57">
        <f>'BAR BB| Open rates'!D7*0.75</f>
        <v>10800</v>
      </c>
      <c r="E7" s="57">
        <f>'BAR BB| Open rates'!E7*0.75</f>
        <v>24225</v>
      </c>
      <c r="F7" s="57">
        <f>'BAR BB| Open rates'!F7*0.75</f>
        <v>18225</v>
      </c>
      <c r="G7" s="57">
        <f>'BAR BB| Open rates'!G7*0.75</f>
        <v>15975</v>
      </c>
      <c r="H7" s="57">
        <f>'BAR BB| Open rates'!H7*0.75</f>
        <v>18225</v>
      </c>
      <c r="I7" s="57">
        <f>'BAR BB| Open rates'!I7*0.75</f>
        <v>15975</v>
      </c>
      <c r="J7" s="57">
        <f>'BAR BB| Open rates'!J7*0.75</f>
        <v>13050</v>
      </c>
      <c r="K7" s="57">
        <f>'BAR BB| Open rates'!K7*0.75</f>
        <v>13050</v>
      </c>
      <c r="L7" s="57">
        <f>'BAR BB| Open rates'!L7*0.75</f>
        <v>13050</v>
      </c>
      <c r="M7" s="57">
        <f>'BAR BB| Open rates'!M7*0.75</f>
        <v>15975</v>
      </c>
      <c r="N7" s="57">
        <f>'BAR BB| Open rates'!N7*0.75</f>
        <v>14325</v>
      </c>
      <c r="O7" s="57">
        <f>'BAR BB| Open rates'!O7*0.75</f>
        <v>15975</v>
      </c>
      <c r="P7" s="57">
        <f>'BAR BB| Open rates'!P7*0.75</f>
        <v>15975</v>
      </c>
      <c r="Q7" s="57">
        <f>'BAR BB| Open rates'!Q7*0.75</f>
        <v>17475</v>
      </c>
      <c r="R7" s="57">
        <f>'BAR BB| Open rates'!R7*0.75</f>
        <v>15975</v>
      </c>
      <c r="S7" s="57">
        <f>'BAR BB| Open rates'!S7*0.75</f>
        <v>17475</v>
      </c>
      <c r="T7" s="57">
        <f>'BAR BB| Open rates'!T7*0.75</f>
        <v>15975</v>
      </c>
      <c r="U7" s="57">
        <f>'BAR BB| Open rates'!U7*0.75</f>
        <v>14325</v>
      </c>
    </row>
    <row r="8" spans="1:21" s="36" customFormat="1" ht="12" customHeight="1" x14ac:dyDescent="0.2">
      <c r="A8" s="236" t="s">
        <v>175</v>
      </c>
      <c r="B8" s="57"/>
      <c r="C8" s="57"/>
      <c r="D8" s="57"/>
      <c r="E8" s="57"/>
      <c r="F8" s="57"/>
      <c r="G8" s="57"/>
      <c r="H8" s="57"/>
      <c r="I8" s="57"/>
      <c r="J8" s="57"/>
      <c r="K8" s="57"/>
      <c r="L8" s="57"/>
      <c r="M8" s="57"/>
      <c r="N8" s="57"/>
      <c r="O8" s="57"/>
      <c r="P8" s="57"/>
      <c r="Q8" s="57"/>
      <c r="R8" s="57"/>
      <c r="S8" s="57"/>
      <c r="T8" s="57"/>
      <c r="U8" s="57"/>
    </row>
    <row r="9" spans="1:21" s="36" customFormat="1" ht="12" customHeight="1" x14ac:dyDescent="0.2">
      <c r="A9" s="237">
        <v>1</v>
      </c>
      <c r="B9" s="57">
        <f>'BAR BB| Open rates'!B9*0.75</f>
        <v>11175</v>
      </c>
      <c r="C9" s="57">
        <f>'BAR BB| Open rates'!C9*0.75</f>
        <v>11175</v>
      </c>
      <c r="D9" s="57">
        <f>'BAR BB| Open rates'!D9*0.75</f>
        <v>11175</v>
      </c>
      <c r="E9" s="57">
        <f>'BAR BB| Open rates'!E9*0.75</f>
        <v>24600</v>
      </c>
      <c r="F9" s="57">
        <f>'BAR BB| Open rates'!F9*0.75</f>
        <v>18600</v>
      </c>
      <c r="G9" s="57">
        <f>'BAR BB| Open rates'!G9*0.75</f>
        <v>16350</v>
      </c>
      <c r="H9" s="57">
        <f>'BAR BB| Open rates'!H9*0.75</f>
        <v>18600</v>
      </c>
      <c r="I9" s="57">
        <f>'BAR BB| Open rates'!I9*0.75</f>
        <v>16350</v>
      </c>
      <c r="J9" s="57">
        <f>'BAR BB| Open rates'!J9*0.75</f>
        <v>13425</v>
      </c>
      <c r="K9" s="57">
        <f>'BAR BB| Open rates'!K9*0.75</f>
        <v>13425</v>
      </c>
      <c r="L9" s="57">
        <f>'BAR BB| Open rates'!L9*0.75</f>
        <v>13425</v>
      </c>
      <c r="M9" s="57">
        <f>'BAR BB| Open rates'!M9*0.75</f>
        <v>16350</v>
      </c>
      <c r="N9" s="57">
        <f>'BAR BB| Open rates'!N9*0.75</f>
        <v>14700</v>
      </c>
      <c r="O9" s="57">
        <f>'BAR BB| Open rates'!O9*0.75</f>
        <v>16350</v>
      </c>
      <c r="P9" s="57">
        <f>'BAR BB| Open rates'!P9*0.75</f>
        <v>16350</v>
      </c>
      <c r="Q9" s="57">
        <f>'BAR BB| Open rates'!Q9*0.75</f>
        <v>17850</v>
      </c>
      <c r="R9" s="57">
        <f>'BAR BB| Open rates'!R9*0.75</f>
        <v>16350</v>
      </c>
      <c r="S9" s="57">
        <f>'BAR BB| Open rates'!S9*0.75</f>
        <v>17850</v>
      </c>
      <c r="T9" s="57">
        <f>'BAR BB| Open rates'!T9*0.75</f>
        <v>16350</v>
      </c>
      <c r="U9" s="57">
        <f>'BAR BB| Open rates'!U9*0.75</f>
        <v>14700</v>
      </c>
    </row>
    <row r="10" spans="1:21" s="36" customFormat="1" ht="12" customHeight="1" x14ac:dyDescent="0.2">
      <c r="A10" s="237">
        <v>2</v>
      </c>
      <c r="B10" s="57">
        <f>'BAR BB| Open rates'!B10*0.75</f>
        <v>13050</v>
      </c>
      <c r="C10" s="57">
        <f>'BAR BB| Open rates'!C10*0.75</f>
        <v>13050</v>
      </c>
      <c r="D10" s="57">
        <f>'BAR BB| Open rates'!D10*0.75</f>
        <v>13050</v>
      </c>
      <c r="E10" s="57">
        <f>'BAR BB| Open rates'!E10*0.75</f>
        <v>26475</v>
      </c>
      <c r="F10" s="57">
        <f>'BAR BB| Open rates'!F10*0.75</f>
        <v>20475</v>
      </c>
      <c r="G10" s="57">
        <f>'BAR BB| Open rates'!G10*0.75</f>
        <v>18225</v>
      </c>
      <c r="H10" s="57">
        <f>'BAR BB| Open rates'!H10*0.75</f>
        <v>20475</v>
      </c>
      <c r="I10" s="57">
        <f>'BAR BB| Open rates'!I10*0.75</f>
        <v>18225</v>
      </c>
      <c r="J10" s="57">
        <f>'BAR BB| Open rates'!J10*0.75</f>
        <v>15300</v>
      </c>
      <c r="K10" s="57">
        <f>'BAR BB| Open rates'!K10*0.75</f>
        <v>15300</v>
      </c>
      <c r="L10" s="57">
        <f>'BAR BB| Open rates'!L10*0.75</f>
        <v>15300</v>
      </c>
      <c r="M10" s="57">
        <f>'BAR BB| Open rates'!M10*0.75</f>
        <v>18225</v>
      </c>
      <c r="N10" s="57">
        <f>'BAR BB| Open rates'!N10*0.75</f>
        <v>16575</v>
      </c>
      <c r="O10" s="57">
        <f>'BAR BB| Open rates'!O10*0.75</f>
        <v>18225</v>
      </c>
      <c r="P10" s="57">
        <f>'BAR BB| Open rates'!P10*0.75</f>
        <v>18225</v>
      </c>
      <c r="Q10" s="57">
        <f>'BAR BB| Open rates'!Q10*0.75</f>
        <v>19725</v>
      </c>
      <c r="R10" s="57">
        <f>'BAR BB| Open rates'!R10*0.75</f>
        <v>18225</v>
      </c>
      <c r="S10" s="57">
        <f>'BAR BB| Open rates'!S10*0.75</f>
        <v>19725</v>
      </c>
      <c r="T10" s="57">
        <f>'BAR BB| Open rates'!T10*0.75</f>
        <v>18225</v>
      </c>
      <c r="U10" s="57">
        <f>'BAR BB| Open rates'!U10*0.75</f>
        <v>16575</v>
      </c>
    </row>
    <row r="11" spans="1:21"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row>
    <row r="12" spans="1:21" s="36" customFormat="1" ht="12" customHeight="1" x14ac:dyDescent="0.2">
      <c r="A12" s="237">
        <v>1</v>
      </c>
      <c r="B12" s="57">
        <f>'BAR BB| Open rates'!B12*0.75</f>
        <v>14100</v>
      </c>
      <c r="C12" s="57">
        <f>'BAR BB| Open rates'!C12*0.75</f>
        <v>14100</v>
      </c>
      <c r="D12" s="57">
        <f>'BAR BB| Open rates'!D12*0.75</f>
        <v>14100</v>
      </c>
      <c r="E12" s="57">
        <f>'BAR BB| Open rates'!E12*0.75</f>
        <v>27525</v>
      </c>
      <c r="F12" s="57">
        <f>'BAR BB| Open rates'!F12*0.75</f>
        <v>21525</v>
      </c>
      <c r="G12" s="57">
        <f>'BAR BB| Open rates'!G12*0.75</f>
        <v>19275</v>
      </c>
      <c r="H12" s="57">
        <f>'BAR BB| Open rates'!H12*0.75</f>
        <v>21525</v>
      </c>
      <c r="I12" s="57">
        <f>'BAR BB| Open rates'!I12*0.75</f>
        <v>19275</v>
      </c>
      <c r="J12" s="57">
        <f>'BAR BB| Open rates'!J12*0.75</f>
        <v>16350</v>
      </c>
      <c r="K12" s="57">
        <f>'BAR BB| Open rates'!K12*0.75</f>
        <v>16350</v>
      </c>
      <c r="L12" s="57">
        <f>'BAR BB| Open rates'!L12*0.75</f>
        <v>16350</v>
      </c>
      <c r="M12" s="57">
        <f>'BAR BB| Open rates'!M12*0.75</f>
        <v>19275</v>
      </c>
      <c r="N12" s="57">
        <f>'BAR BB| Open rates'!N12*0.75</f>
        <v>17625</v>
      </c>
      <c r="O12" s="57">
        <f>'BAR BB| Open rates'!O12*0.75</f>
        <v>19275</v>
      </c>
      <c r="P12" s="57">
        <f>'BAR BB| Open rates'!P12*0.75</f>
        <v>19275</v>
      </c>
      <c r="Q12" s="57">
        <f>'BAR BB| Open rates'!Q12*0.75</f>
        <v>20775</v>
      </c>
      <c r="R12" s="57">
        <f>'BAR BB| Open rates'!R12*0.75</f>
        <v>19275</v>
      </c>
      <c r="S12" s="57">
        <f>'BAR BB| Open rates'!S12*0.75</f>
        <v>20775</v>
      </c>
      <c r="T12" s="57">
        <f>'BAR BB| Open rates'!T12*0.75</f>
        <v>19275</v>
      </c>
      <c r="U12" s="57">
        <f>'BAR BB| Open rates'!U12*0.75</f>
        <v>17625</v>
      </c>
    </row>
    <row r="13" spans="1:21" s="36" customFormat="1" ht="12" customHeight="1" x14ac:dyDescent="0.2">
      <c r="A13" s="237">
        <v>2</v>
      </c>
      <c r="B13" s="57">
        <f>'BAR BB| Open rates'!B13*0.75</f>
        <v>15975</v>
      </c>
      <c r="C13" s="57">
        <f>'BAR BB| Open rates'!C13*0.75</f>
        <v>15975</v>
      </c>
      <c r="D13" s="57">
        <f>'BAR BB| Open rates'!D13*0.75</f>
        <v>15975</v>
      </c>
      <c r="E13" s="57">
        <f>'BAR BB| Open rates'!E13*0.75</f>
        <v>29400</v>
      </c>
      <c r="F13" s="57">
        <f>'BAR BB| Open rates'!F13*0.75</f>
        <v>23400</v>
      </c>
      <c r="G13" s="57">
        <f>'BAR BB| Open rates'!G13*0.75</f>
        <v>21150</v>
      </c>
      <c r="H13" s="57">
        <f>'BAR BB| Open rates'!H13*0.75</f>
        <v>23400</v>
      </c>
      <c r="I13" s="57">
        <f>'BAR BB| Open rates'!I13*0.75</f>
        <v>21150</v>
      </c>
      <c r="J13" s="57">
        <f>'BAR BB| Open rates'!J13*0.75</f>
        <v>18225</v>
      </c>
      <c r="K13" s="57">
        <f>'BAR BB| Open rates'!K13*0.75</f>
        <v>18225</v>
      </c>
      <c r="L13" s="57">
        <f>'BAR BB| Open rates'!L13*0.75</f>
        <v>18225</v>
      </c>
      <c r="M13" s="57">
        <f>'BAR BB| Open rates'!M13*0.75</f>
        <v>21150</v>
      </c>
      <c r="N13" s="57">
        <f>'BAR BB| Open rates'!N13*0.75</f>
        <v>19500</v>
      </c>
      <c r="O13" s="57">
        <f>'BAR BB| Open rates'!O13*0.75</f>
        <v>21150</v>
      </c>
      <c r="P13" s="57">
        <f>'BAR BB| Open rates'!P13*0.75</f>
        <v>21150</v>
      </c>
      <c r="Q13" s="57">
        <f>'BAR BB| Open rates'!Q13*0.75</f>
        <v>22650</v>
      </c>
      <c r="R13" s="57">
        <f>'BAR BB| Open rates'!R13*0.75</f>
        <v>21150</v>
      </c>
      <c r="S13" s="57">
        <f>'BAR BB| Open rates'!S13*0.75</f>
        <v>22650</v>
      </c>
      <c r="T13" s="57">
        <f>'BAR BB| Open rates'!T13*0.75</f>
        <v>21150</v>
      </c>
      <c r="U13" s="57">
        <f>'BAR BB| Open rates'!U13*0.75</f>
        <v>19500</v>
      </c>
    </row>
    <row r="14" spans="1:21"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row>
    <row r="15" spans="1:21" s="36" customFormat="1" ht="12" customHeight="1" x14ac:dyDescent="0.2">
      <c r="A15" s="237">
        <v>1</v>
      </c>
      <c r="B15" s="57">
        <f>'BAR BB| Open rates'!B15*0.75</f>
        <v>19350</v>
      </c>
      <c r="C15" s="57">
        <f>'BAR BB| Open rates'!C15*0.75</f>
        <v>19350</v>
      </c>
      <c r="D15" s="57">
        <f>'BAR BB| Open rates'!D15*0.75</f>
        <v>19350</v>
      </c>
      <c r="E15" s="57">
        <f>'BAR BB| Open rates'!E15*0.75</f>
        <v>32775</v>
      </c>
      <c r="F15" s="57">
        <f>'BAR BB| Open rates'!F15*0.75</f>
        <v>26775</v>
      </c>
      <c r="G15" s="57">
        <f>'BAR BB| Open rates'!G15*0.75</f>
        <v>24525</v>
      </c>
      <c r="H15" s="57">
        <f>'BAR BB| Open rates'!H15*0.75</f>
        <v>26775</v>
      </c>
      <c r="I15" s="57">
        <f>'BAR BB| Open rates'!I15*0.75</f>
        <v>24525</v>
      </c>
      <c r="J15" s="57">
        <f>'BAR BB| Open rates'!J15*0.75</f>
        <v>21600</v>
      </c>
      <c r="K15" s="57">
        <f>'BAR BB| Open rates'!K15*0.75</f>
        <v>21600</v>
      </c>
      <c r="L15" s="57">
        <f>'BAR BB| Open rates'!L15*0.75</f>
        <v>21600</v>
      </c>
      <c r="M15" s="57">
        <f>'BAR BB| Open rates'!M15*0.75</f>
        <v>24525</v>
      </c>
      <c r="N15" s="57">
        <f>'BAR BB| Open rates'!N15*0.75</f>
        <v>22875</v>
      </c>
      <c r="O15" s="57">
        <f>'BAR BB| Open rates'!O15*0.75</f>
        <v>24525</v>
      </c>
      <c r="P15" s="57">
        <f>'BAR BB| Open rates'!P15*0.75</f>
        <v>24525</v>
      </c>
      <c r="Q15" s="57">
        <f>'BAR BB| Open rates'!Q15*0.75</f>
        <v>26025</v>
      </c>
      <c r="R15" s="57">
        <f>'BAR BB| Open rates'!R15*0.75</f>
        <v>24525</v>
      </c>
      <c r="S15" s="57">
        <f>'BAR BB| Open rates'!S15*0.75</f>
        <v>26025</v>
      </c>
      <c r="T15" s="57">
        <f>'BAR BB| Open rates'!T15*0.75</f>
        <v>24525</v>
      </c>
      <c r="U15" s="57">
        <f>'BAR BB| Open rates'!U15*0.75</f>
        <v>22875</v>
      </c>
    </row>
    <row r="16" spans="1:21" s="36" customFormat="1" ht="12" customHeight="1" x14ac:dyDescent="0.2">
      <c r="A16" s="237">
        <v>2</v>
      </c>
      <c r="B16" s="57">
        <f>'BAR BB| Open rates'!B16*0.75</f>
        <v>21225</v>
      </c>
      <c r="C16" s="57">
        <f>'BAR BB| Open rates'!C16*0.75</f>
        <v>21225</v>
      </c>
      <c r="D16" s="57">
        <f>'BAR BB| Open rates'!D16*0.75</f>
        <v>21225</v>
      </c>
      <c r="E16" s="57">
        <f>'BAR BB| Open rates'!E16*0.75</f>
        <v>34650</v>
      </c>
      <c r="F16" s="57">
        <f>'BAR BB| Open rates'!F16*0.75</f>
        <v>28650</v>
      </c>
      <c r="G16" s="57">
        <f>'BAR BB| Open rates'!G16*0.75</f>
        <v>26400</v>
      </c>
      <c r="H16" s="57">
        <f>'BAR BB| Open rates'!H16*0.75</f>
        <v>28650</v>
      </c>
      <c r="I16" s="57">
        <f>'BAR BB| Open rates'!I16*0.75</f>
        <v>26400</v>
      </c>
      <c r="J16" s="57">
        <f>'BAR BB| Open rates'!J16*0.75</f>
        <v>23475</v>
      </c>
      <c r="K16" s="57">
        <f>'BAR BB| Open rates'!K16*0.75</f>
        <v>23475</v>
      </c>
      <c r="L16" s="57">
        <f>'BAR BB| Open rates'!L16*0.75</f>
        <v>23475</v>
      </c>
      <c r="M16" s="57">
        <f>'BAR BB| Open rates'!M16*0.75</f>
        <v>26400</v>
      </c>
      <c r="N16" s="57">
        <f>'BAR BB| Open rates'!N16*0.75</f>
        <v>24750</v>
      </c>
      <c r="O16" s="57">
        <f>'BAR BB| Open rates'!O16*0.75</f>
        <v>26400</v>
      </c>
      <c r="P16" s="57">
        <f>'BAR BB| Open rates'!P16*0.75</f>
        <v>26400</v>
      </c>
      <c r="Q16" s="57">
        <f>'BAR BB| Open rates'!Q16*0.75</f>
        <v>27900</v>
      </c>
      <c r="R16" s="57">
        <f>'BAR BB| Open rates'!R16*0.75</f>
        <v>26400</v>
      </c>
      <c r="S16" s="57">
        <f>'BAR BB| Open rates'!S16*0.75</f>
        <v>27900</v>
      </c>
      <c r="T16" s="57">
        <f>'BAR BB| Open rates'!T16*0.75</f>
        <v>26400</v>
      </c>
      <c r="U16" s="57">
        <f>'BAR BB| Open rates'!U16*0.75</f>
        <v>24750</v>
      </c>
    </row>
    <row r="17" spans="1:21"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row>
    <row r="18" spans="1:21" s="36" customFormat="1" ht="12" customHeight="1" x14ac:dyDescent="0.2">
      <c r="A18" s="237">
        <v>1</v>
      </c>
      <c r="B18" s="57">
        <f>'BAR BB| Open rates'!B18*0.75</f>
        <v>16425</v>
      </c>
      <c r="C18" s="57">
        <f>'BAR BB| Open rates'!C18*0.75</f>
        <v>16425</v>
      </c>
      <c r="D18" s="57">
        <f>'BAR BB| Open rates'!D18*0.75</f>
        <v>16425</v>
      </c>
      <c r="E18" s="57">
        <f>'BAR BB| Open rates'!E18*0.75</f>
        <v>29850</v>
      </c>
      <c r="F18" s="57">
        <f>'BAR BB| Open rates'!F18*0.75</f>
        <v>23850</v>
      </c>
      <c r="G18" s="57">
        <f>'BAR BB| Open rates'!G18*0.75</f>
        <v>21600</v>
      </c>
      <c r="H18" s="57">
        <f>'BAR BB| Open rates'!H18*0.75</f>
        <v>23850</v>
      </c>
      <c r="I18" s="57">
        <f>'BAR BB| Open rates'!I18*0.75</f>
        <v>21600</v>
      </c>
      <c r="J18" s="57">
        <f>'BAR BB| Open rates'!J18*0.75</f>
        <v>18675</v>
      </c>
      <c r="K18" s="57">
        <f>'BAR BB| Open rates'!K18*0.75</f>
        <v>18675</v>
      </c>
      <c r="L18" s="57">
        <f>'BAR BB| Open rates'!L18*0.75</f>
        <v>18675</v>
      </c>
      <c r="M18" s="57">
        <f>'BAR BB| Open rates'!M18*0.75</f>
        <v>21600</v>
      </c>
      <c r="N18" s="57">
        <f>'BAR BB| Open rates'!N18*0.75</f>
        <v>19950</v>
      </c>
      <c r="O18" s="57">
        <f>'BAR BB| Open rates'!O18*0.75</f>
        <v>21600</v>
      </c>
      <c r="P18" s="57">
        <f>'BAR BB| Open rates'!P18*0.75</f>
        <v>21600</v>
      </c>
      <c r="Q18" s="57">
        <f>'BAR BB| Open rates'!Q18*0.75</f>
        <v>23100</v>
      </c>
      <c r="R18" s="57">
        <f>'BAR BB| Open rates'!R18*0.75</f>
        <v>21600</v>
      </c>
      <c r="S18" s="57">
        <f>'BAR BB| Open rates'!S18*0.75</f>
        <v>23100</v>
      </c>
      <c r="T18" s="57">
        <f>'BAR BB| Open rates'!T18*0.75</f>
        <v>21600</v>
      </c>
      <c r="U18" s="57">
        <f>'BAR BB| Open rates'!U18*0.75</f>
        <v>19950</v>
      </c>
    </row>
    <row r="19" spans="1:21" s="36" customFormat="1" ht="12" customHeight="1" x14ac:dyDescent="0.2">
      <c r="A19" s="237">
        <v>2</v>
      </c>
      <c r="B19" s="57">
        <f>'BAR BB| Open rates'!B19*0.75</f>
        <v>18300</v>
      </c>
      <c r="C19" s="57">
        <f>'BAR BB| Open rates'!C19*0.75</f>
        <v>18300</v>
      </c>
      <c r="D19" s="57">
        <f>'BAR BB| Open rates'!D19*0.75</f>
        <v>18300</v>
      </c>
      <c r="E19" s="57">
        <f>'BAR BB| Open rates'!E19*0.75</f>
        <v>31725</v>
      </c>
      <c r="F19" s="57">
        <f>'BAR BB| Open rates'!F19*0.75</f>
        <v>25725</v>
      </c>
      <c r="G19" s="57">
        <f>'BAR BB| Open rates'!G19*0.75</f>
        <v>23475</v>
      </c>
      <c r="H19" s="57">
        <f>'BAR BB| Open rates'!H19*0.75</f>
        <v>25725</v>
      </c>
      <c r="I19" s="57">
        <f>'BAR BB| Open rates'!I19*0.75</f>
        <v>23475</v>
      </c>
      <c r="J19" s="57">
        <f>'BAR BB| Open rates'!J19*0.75</f>
        <v>20550</v>
      </c>
      <c r="K19" s="57">
        <f>'BAR BB| Open rates'!K19*0.75</f>
        <v>20550</v>
      </c>
      <c r="L19" s="57">
        <f>'BAR BB| Open rates'!L19*0.75</f>
        <v>20550</v>
      </c>
      <c r="M19" s="57">
        <f>'BAR BB| Open rates'!M19*0.75</f>
        <v>23475</v>
      </c>
      <c r="N19" s="57">
        <f>'BAR BB| Open rates'!N19*0.75</f>
        <v>21825</v>
      </c>
      <c r="O19" s="57">
        <f>'BAR BB| Open rates'!O19*0.75</f>
        <v>23475</v>
      </c>
      <c r="P19" s="57">
        <f>'BAR BB| Open rates'!P19*0.75</f>
        <v>23475</v>
      </c>
      <c r="Q19" s="57">
        <f>'BAR BB| Open rates'!Q19*0.75</f>
        <v>24975</v>
      </c>
      <c r="R19" s="57">
        <f>'BAR BB| Open rates'!R19*0.75</f>
        <v>23475</v>
      </c>
      <c r="S19" s="57">
        <f>'BAR BB| Open rates'!S19*0.75</f>
        <v>24975</v>
      </c>
      <c r="T19" s="57">
        <f>'BAR BB| Open rates'!T19*0.75</f>
        <v>23475</v>
      </c>
      <c r="U19" s="57">
        <f>'BAR BB| Open rates'!U19*0.75</f>
        <v>21825</v>
      </c>
    </row>
    <row r="20" spans="1:21"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row>
    <row r="21" spans="1:21" s="36" customFormat="1" ht="12" customHeight="1" x14ac:dyDescent="0.2">
      <c r="A21" s="237">
        <v>1</v>
      </c>
      <c r="B21" s="57">
        <f>'BAR BB| Open rates'!B21*0.75</f>
        <v>19350</v>
      </c>
      <c r="C21" s="57">
        <f>'BAR BB| Open rates'!C21*0.75</f>
        <v>19350</v>
      </c>
      <c r="D21" s="57">
        <f>'BAR BB| Open rates'!D21*0.75</f>
        <v>19350</v>
      </c>
      <c r="E21" s="57">
        <f>'BAR BB| Open rates'!E21*0.75</f>
        <v>32775</v>
      </c>
      <c r="F21" s="57">
        <f>'BAR BB| Open rates'!F21*0.75</f>
        <v>26775</v>
      </c>
      <c r="G21" s="57">
        <f>'BAR BB| Open rates'!G21*0.75</f>
        <v>24525</v>
      </c>
      <c r="H21" s="57">
        <f>'BAR BB| Open rates'!H21*0.75</f>
        <v>26775</v>
      </c>
      <c r="I21" s="57">
        <f>'BAR BB| Open rates'!I21*0.75</f>
        <v>24525</v>
      </c>
      <c r="J21" s="57">
        <f>'BAR BB| Open rates'!J21*0.75</f>
        <v>21600</v>
      </c>
      <c r="K21" s="57">
        <f>'BAR BB| Open rates'!K21*0.75</f>
        <v>21600</v>
      </c>
      <c r="L21" s="57">
        <f>'BAR BB| Open rates'!L21*0.75</f>
        <v>21600</v>
      </c>
      <c r="M21" s="57">
        <f>'BAR BB| Open rates'!M21*0.75</f>
        <v>24525</v>
      </c>
      <c r="N21" s="57">
        <f>'BAR BB| Open rates'!N21*0.75</f>
        <v>22875</v>
      </c>
      <c r="O21" s="57">
        <f>'BAR BB| Open rates'!O21*0.75</f>
        <v>24525</v>
      </c>
      <c r="P21" s="57">
        <f>'BAR BB| Open rates'!P21*0.75</f>
        <v>24525</v>
      </c>
      <c r="Q21" s="57">
        <f>'BAR BB| Open rates'!Q21*0.75</f>
        <v>26025</v>
      </c>
      <c r="R21" s="57">
        <f>'BAR BB| Open rates'!R21*0.75</f>
        <v>24525</v>
      </c>
      <c r="S21" s="57">
        <f>'BAR BB| Open rates'!S21*0.75</f>
        <v>26025</v>
      </c>
      <c r="T21" s="57">
        <f>'BAR BB| Open rates'!T21*0.75</f>
        <v>24525</v>
      </c>
      <c r="U21" s="57">
        <f>'BAR BB| Open rates'!U21*0.75</f>
        <v>22875</v>
      </c>
    </row>
    <row r="22" spans="1:21" s="36" customFormat="1" ht="12" customHeight="1" x14ac:dyDescent="0.2">
      <c r="A22" s="237">
        <v>2</v>
      </c>
      <c r="B22" s="57">
        <f>'BAR BB| Open rates'!B22*0.75</f>
        <v>21225</v>
      </c>
      <c r="C22" s="57">
        <f>'BAR BB| Open rates'!C22*0.75</f>
        <v>21225</v>
      </c>
      <c r="D22" s="57">
        <f>'BAR BB| Open rates'!D22*0.75</f>
        <v>21225</v>
      </c>
      <c r="E22" s="57">
        <f>'BAR BB| Open rates'!E22*0.75</f>
        <v>34650</v>
      </c>
      <c r="F22" s="57">
        <f>'BAR BB| Open rates'!F22*0.75</f>
        <v>28650</v>
      </c>
      <c r="G22" s="57">
        <f>'BAR BB| Open rates'!G22*0.75</f>
        <v>26400</v>
      </c>
      <c r="H22" s="57">
        <f>'BAR BB| Open rates'!H22*0.75</f>
        <v>28650</v>
      </c>
      <c r="I22" s="57">
        <f>'BAR BB| Open rates'!I22*0.75</f>
        <v>26400</v>
      </c>
      <c r="J22" s="57">
        <f>'BAR BB| Open rates'!J22*0.75</f>
        <v>23475</v>
      </c>
      <c r="K22" s="57">
        <f>'BAR BB| Open rates'!K22*0.75</f>
        <v>23475</v>
      </c>
      <c r="L22" s="57">
        <f>'BAR BB| Open rates'!L22*0.75</f>
        <v>23475</v>
      </c>
      <c r="M22" s="57">
        <f>'BAR BB| Open rates'!M22*0.75</f>
        <v>26400</v>
      </c>
      <c r="N22" s="57">
        <f>'BAR BB| Open rates'!N22*0.75</f>
        <v>24750</v>
      </c>
      <c r="O22" s="57">
        <f>'BAR BB| Open rates'!O22*0.75</f>
        <v>26400</v>
      </c>
      <c r="P22" s="57">
        <f>'BAR BB| Open rates'!P22*0.75</f>
        <v>26400</v>
      </c>
      <c r="Q22" s="57">
        <f>'BAR BB| Open rates'!Q22*0.75</f>
        <v>27900</v>
      </c>
      <c r="R22" s="57">
        <f>'BAR BB| Open rates'!R22*0.75</f>
        <v>26400</v>
      </c>
      <c r="S22" s="57">
        <f>'BAR BB| Open rates'!S22*0.75</f>
        <v>27900</v>
      </c>
      <c r="T22" s="57">
        <f>'BAR BB| Open rates'!T22*0.75</f>
        <v>26400</v>
      </c>
      <c r="U22" s="57">
        <f>'BAR BB| Open rates'!U22*0.75</f>
        <v>24750</v>
      </c>
    </row>
    <row r="23" spans="1:21"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row>
    <row r="24" spans="1:21" s="36" customFormat="1" ht="12" customHeight="1" x14ac:dyDescent="0.2">
      <c r="A24" s="237">
        <v>1</v>
      </c>
      <c r="B24" s="57">
        <f>'BAR BB| Open rates'!B24*0.75</f>
        <v>27600</v>
      </c>
      <c r="C24" s="57">
        <f>'BAR BB| Open rates'!C24*0.75</f>
        <v>27600</v>
      </c>
      <c r="D24" s="57">
        <f>'BAR BB| Open rates'!D24*0.75</f>
        <v>27600</v>
      </c>
      <c r="E24" s="57">
        <f>'BAR BB| Open rates'!E24*0.75</f>
        <v>41025</v>
      </c>
      <c r="F24" s="57">
        <f>'BAR BB| Open rates'!F24*0.75</f>
        <v>35025</v>
      </c>
      <c r="G24" s="57">
        <f>'BAR BB| Open rates'!G24*0.75</f>
        <v>32775</v>
      </c>
      <c r="H24" s="57">
        <f>'BAR BB| Open rates'!H24*0.75</f>
        <v>35025</v>
      </c>
      <c r="I24" s="57">
        <f>'BAR BB| Open rates'!I24*0.75</f>
        <v>32775</v>
      </c>
      <c r="J24" s="57">
        <f>'BAR BB| Open rates'!J24*0.75</f>
        <v>29850</v>
      </c>
      <c r="K24" s="57">
        <f>'BAR BB| Open rates'!K24*0.75</f>
        <v>29850</v>
      </c>
      <c r="L24" s="57">
        <f>'BAR BB| Open rates'!L24*0.75</f>
        <v>29850</v>
      </c>
      <c r="M24" s="57">
        <f>'BAR BB| Open rates'!M24*0.75</f>
        <v>32775</v>
      </c>
      <c r="N24" s="57">
        <f>'BAR BB| Open rates'!N24*0.75</f>
        <v>31125</v>
      </c>
      <c r="O24" s="57">
        <f>'BAR BB| Open rates'!O24*0.75</f>
        <v>32775</v>
      </c>
      <c r="P24" s="57">
        <f>'BAR BB| Open rates'!P24*0.75</f>
        <v>32775</v>
      </c>
      <c r="Q24" s="57">
        <f>'BAR BB| Open rates'!Q24*0.75</f>
        <v>34275</v>
      </c>
      <c r="R24" s="57">
        <f>'BAR BB| Open rates'!R24*0.75</f>
        <v>32775</v>
      </c>
      <c r="S24" s="57">
        <f>'BAR BB| Open rates'!S24*0.75</f>
        <v>34275</v>
      </c>
      <c r="T24" s="57">
        <f>'BAR BB| Open rates'!T24*0.75</f>
        <v>32775</v>
      </c>
      <c r="U24" s="57">
        <f>'BAR BB| Open rates'!U24*0.75</f>
        <v>31125</v>
      </c>
    </row>
    <row r="25" spans="1:21" s="36" customFormat="1" ht="12" customHeight="1" x14ac:dyDescent="0.2">
      <c r="A25" s="237">
        <v>2</v>
      </c>
      <c r="B25" s="57">
        <f>'BAR BB| Open rates'!B25*0.75</f>
        <v>29475</v>
      </c>
      <c r="C25" s="57">
        <f>'BAR BB| Open rates'!C25*0.75</f>
        <v>29475</v>
      </c>
      <c r="D25" s="57">
        <f>'BAR BB| Open rates'!D25*0.75</f>
        <v>29475</v>
      </c>
      <c r="E25" s="57">
        <f>'BAR BB| Open rates'!E25*0.75</f>
        <v>42900</v>
      </c>
      <c r="F25" s="57">
        <f>'BAR BB| Open rates'!F25*0.75</f>
        <v>36900</v>
      </c>
      <c r="G25" s="57">
        <f>'BAR BB| Open rates'!G25*0.75</f>
        <v>34650</v>
      </c>
      <c r="H25" s="57">
        <f>'BAR BB| Open rates'!H25*0.75</f>
        <v>36900</v>
      </c>
      <c r="I25" s="57">
        <f>'BAR BB| Open rates'!I25*0.75</f>
        <v>34650</v>
      </c>
      <c r="J25" s="57">
        <f>'BAR BB| Open rates'!J25*0.75</f>
        <v>31725</v>
      </c>
      <c r="K25" s="57">
        <f>'BAR BB| Open rates'!K25*0.75</f>
        <v>31725</v>
      </c>
      <c r="L25" s="57">
        <f>'BAR BB| Open rates'!L25*0.75</f>
        <v>31725</v>
      </c>
      <c r="M25" s="57">
        <f>'BAR BB| Open rates'!M25*0.75</f>
        <v>34650</v>
      </c>
      <c r="N25" s="57">
        <f>'BAR BB| Open rates'!N25*0.75</f>
        <v>33000</v>
      </c>
      <c r="O25" s="57">
        <f>'BAR BB| Open rates'!O25*0.75</f>
        <v>34650</v>
      </c>
      <c r="P25" s="57">
        <f>'BAR BB| Open rates'!P25*0.75</f>
        <v>34650</v>
      </c>
      <c r="Q25" s="57">
        <f>'BAR BB| Open rates'!Q25*0.75</f>
        <v>36150</v>
      </c>
      <c r="R25" s="57">
        <f>'BAR BB| Open rates'!R25*0.75</f>
        <v>34650</v>
      </c>
      <c r="S25" s="57">
        <f>'BAR BB| Open rates'!S25*0.75</f>
        <v>36150</v>
      </c>
      <c r="T25" s="57">
        <f>'BAR BB| Open rates'!T25*0.75</f>
        <v>34650</v>
      </c>
      <c r="U25" s="57">
        <f>'BAR BB| Open rates'!U25*0.75</f>
        <v>33000</v>
      </c>
    </row>
    <row r="26" spans="1:21" s="36" customFormat="1" ht="12" customHeight="1" x14ac:dyDescent="0.2">
      <c r="A26" s="237">
        <v>3</v>
      </c>
      <c r="B26" s="57">
        <f>'BAR BB| Open rates'!B26*0.75</f>
        <v>31350</v>
      </c>
      <c r="C26" s="57">
        <f>'BAR BB| Open rates'!C26*0.75</f>
        <v>31350</v>
      </c>
      <c r="D26" s="57">
        <f>'BAR BB| Open rates'!D26*0.75</f>
        <v>31350</v>
      </c>
      <c r="E26" s="57">
        <f>'BAR BB| Open rates'!E26*0.75</f>
        <v>44775</v>
      </c>
      <c r="F26" s="57">
        <f>'BAR BB| Open rates'!F26*0.75</f>
        <v>38775</v>
      </c>
      <c r="G26" s="57">
        <f>'BAR BB| Open rates'!G26*0.75</f>
        <v>36525</v>
      </c>
      <c r="H26" s="57">
        <f>'BAR BB| Open rates'!H26*0.75</f>
        <v>38775</v>
      </c>
      <c r="I26" s="57">
        <f>'BAR BB| Open rates'!I26*0.75</f>
        <v>36525</v>
      </c>
      <c r="J26" s="57">
        <f>'BAR BB| Open rates'!J26*0.75</f>
        <v>33600</v>
      </c>
      <c r="K26" s="57">
        <f>'BAR BB| Open rates'!K26*0.75</f>
        <v>33600</v>
      </c>
      <c r="L26" s="57">
        <f>'BAR BB| Open rates'!L26*0.75</f>
        <v>33600</v>
      </c>
      <c r="M26" s="57">
        <f>'BAR BB| Open rates'!M26*0.75</f>
        <v>36525</v>
      </c>
      <c r="N26" s="57">
        <f>'BAR BB| Open rates'!N26*0.75</f>
        <v>34875</v>
      </c>
      <c r="O26" s="57">
        <f>'BAR BB| Open rates'!O26*0.75</f>
        <v>36525</v>
      </c>
      <c r="P26" s="57">
        <f>'BAR BB| Open rates'!P26*0.75</f>
        <v>36525</v>
      </c>
      <c r="Q26" s="57">
        <f>'BAR BB| Open rates'!Q26*0.75</f>
        <v>38025</v>
      </c>
      <c r="R26" s="57">
        <f>'BAR BB| Open rates'!R26*0.75</f>
        <v>36525</v>
      </c>
      <c r="S26" s="57">
        <f>'BAR BB| Open rates'!S26*0.75</f>
        <v>38025</v>
      </c>
      <c r="T26" s="57">
        <f>'BAR BB| Open rates'!T26*0.75</f>
        <v>36525</v>
      </c>
      <c r="U26" s="57">
        <f>'BAR BB| Open rates'!U26*0.75</f>
        <v>34875</v>
      </c>
    </row>
    <row r="27" spans="1:21" s="36" customFormat="1" ht="12" customHeight="1" x14ac:dyDescent="0.2">
      <c r="A27" s="237">
        <v>4</v>
      </c>
      <c r="B27" s="57">
        <f>'BAR BB| Open rates'!B27*0.75</f>
        <v>33225</v>
      </c>
      <c r="C27" s="57">
        <f>'BAR BB| Open rates'!C27*0.75</f>
        <v>33225</v>
      </c>
      <c r="D27" s="57">
        <f>'BAR BB| Open rates'!D27*0.75</f>
        <v>33225</v>
      </c>
      <c r="E27" s="57">
        <f>'BAR BB| Open rates'!E27*0.75</f>
        <v>46650</v>
      </c>
      <c r="F27" s="57">
        <f>'BAR BB| Open rates'!F27*0.75</f>
        <v>40650</v>
      </c>
      <c r="G27" s="57">
        <f>'BAR BB| Open rates'!G27*0.75</f>
        <v>38400</v>
      </c>
      <c r="H27" s="57">
        <f>'BAR BB| Open rates'!H27*0.75</f>
        <v>40650</v>
      </c>
      <c r="I27" s="57">
        <f>'BAR BB| Open rates'!I27*0.75</f>
        <v>38400</v>
      </c>
      <c r="J27" s="57">
        <f>'BAR BB| Open rates'!J27*0.75</f>
        <v>35475</v>
      </c>
      <c r="K27" s="57">
        <f>'BAR BB| Open rates'!K27*0.75</f>
        <v>35475</v>
      </c>
      <c r="L27" s="57">
        <f>'BAR BB| Open rates'!L27*0.75</f>
        <v>35475</v>
      </c>
      <c r="M27" s="57">
        <f>'BAR BB| Open rates'!M27*0.75</f>
        <v>38400</v>
      </c>
      <c r="N27" s="57">
        <f>'BAR BB| Open rates'!N27*0.75</f>
        <v>36750</v>
      </c>
      <c r="O27" s="57">
        <f>'BAR BB| Open rates'!O27*0.75</f>
        <v>38400</v>
      </c>
      <c r="P27" s="57">
        <f>'BAR BB| Open rates'!P27*0.75</f>
        <v>38400</v>
      </c>
      <c r="Q27" s="57">
        <f>'BAR BB| Open rates'!Q27*0.75</f>
        <v>39900</v>
      </c>
      <c r="R27" s="57">
        <f>'BAR BB| Open rates'!R27*0.75</f>
        <v>38400</v>
      </c>
      <c r="S27" s="57">
        <f>'BAR BB| Open rates'!S27*0.75</f>
        <v>39900</v>
      </c>
      <c r="T27" s="57">
        <f>'BAR BB| Open rates'!T27*0.75</f>
        <v>38400</v>
      </c>
      <c r="U27" s="57">
        <f>'BAR BB| Open rates'!U27*0.75</f>
        <v>36750</v>
      </c>
    </row>
    <row r="28" spans="1:21"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row>
    <row r="29" spans="1:21" s="36" customFormat="1" ht="12" customHeight="1" x14ac:dyDescent="0.2">
      <c r="A29" s="237">
        <v>1</v>
      </c>
      <c r="B29" s="57">
        <f>'BAR BB| Open rates'!B29*0.75</f>
        <v>30600</v>
      </c>
      <c r="C29" s="57">
        <f>'BAR BB| Open rates'!C29*0.75</f>
        <v>30600</v>
      </c>
      <c r="D29" s="57">
        <f>'BAR BB| Open rates'!D29*0.75</f>
        <v>30600</v>
      </c>
      <c r="E29" s="57">
        <f>'BAR BB| Open rates'!E29*0.75</f>
        <v>44025</v>
      </c>
      <c r="F29" s="57">
        <f>'BAR BB| Open rates'!F29*0.75</f>
        <v>38025</v>
      </c>
      <c r="G29" s="57">
        <f>'BAR BB| Open rates'!G29*0.75</f>
        <v>35775</v>
      </c>
      <c r="H29" s="57">
        <f>'BAR BB| Open rates'!H29*0.75</f>
        <v>38025</v>
      </c>
      <c r="I29" s="57">
        <f>'BAR BB| Open rates'!I29*0.75</f>
        <v>35775</v>
      </c>
      <c r="J29" s="57">
        <f>'BAR BB| Open rates'!J29*0.75</f>
        <v>32850</v>
      </c>
      <c r="K29" s="57">
        <f>'BAR BB| Open rates'!K29*0.75</f>
        <v>32850</v>
      </c>
      <c r="L29" s="57">
        <f>'BAR BB| Open rates'!L29*0.75</f>
        <v>32850</v>
      </c>
      <c r="M29" s="57">
        <f>'BAR BB| Open rates'!M29*0.75</f>
        <v>35775</v>
      </c>
      <c r="N29" s="57">
        <f>'BAR BB| Open rates'!N29*0.75</f>
        <v>34125</v>
      </c>
      <c r="O29" s="57">
        <f>'BAR BB| Open rates'!O29*0.75</f>
        <v>35775</v>
      </c>
      <c r="P29" s="57">
        <f>'BAR BB| Open rates'!P29*0.75</f>
        <v>35775</v>
      </c>
      <c r="Q29" s="57">
        <f>'BAR BB| Open rates'!Q29*0.75</f>
        <v>37275</v>
      </c>
      <c r="R29" s="57">
        <f>'BAR BB| Open rates'!R29*0.75</f>
        <v>35775</v>
      </c>
      <c r="S29" s="57">
        <f>'BAR BB| Open rates'!S29*0.75</f>
        <v>37275</v>
      </c>
      <c r="T29" s="57">
        <f>'BAR BB| Open rates'!T29*0.75</f>
        <v>35775</v>
      </c>
      <c r="U29" s="57">
        <f>'BAR BB| Open rates'!U29*0.75</f>
        <v>34125</v>
      </c>
    </row>
    <row r="30" spans="1:21" s="36" customFormat="1" ht="12" customHeight="1" x14ac:dyDescent="0.2">
      <c r="A30" s="237">
        <v>2</v>
      </c>
      <c r="B30" s="57">
        <f>'BAR BB| Open rates'!B30*0.75</f>
        <v>32475</v>
      </c>
      <c r="C30" s="57">
        <f>'BAR BB| Open rates'!C30*0.75</f>
        <v>32475</v>
      </c>
      <c r="D30" s="57">
        <f>'BAR BB| Open rates'!D30*0.75</f>
        <v>32475</v>
      </c>
      <c r="E30" s="57">
        <f>'BAR BB| Open rates'!E30*0.75</f>
        <v>45900</v>
      </c>
      <c r="F30" s="57">
        <f>'BAR BB| Open rates'!F30*0.75</f>
        <v>39900</v>
      </c>
      <c r="G30" s="57">
        <f>'BAR BB| Open rates'!G30*0.75</f>
        <v>37650</v>
      </c>
      <c r="H30" s="57">
        <f>'BAR BB| Open rates'!H30*0.75</f>
        <v>39900</v>
      </c>
      <c r="I30" s="57">
        <f>'BAR BB| Open rates'!I30*0.75</f>
        <v>37650</v>
      </c>
      <c r="J30" s="57">
        <f>'BAR BB| Open rates'!J30*0.75</f>
        <v>34725</v>
      </c>
      <c r="K30" s="57">
        <f>'BAR BB| Open rates'!K30*0.75</f>
        <v>34725</v>
      </c>
      <c r="L30" s="57">
        <f>'BAR BB| Open rates'!L30*0.75</f>
        <v>34725</v>
      </c>
      <c r="M30" s="57">
        <f>'BAR BB| Open rates'!M30*0.75</f>
        <v>37650</v>
      </c>
      <c r="N30" s="57">
        <f>'BAR BB| Open rates'!N30*0.75</f>
        <v>36000</v>
      </c>
      <c r="O30" s="57">
        <f>'BAR BB| Open rates'!O30*0.75</f>
        <v>37650</v>
      </c>
      <c r="P30" s="57">
        <f>'BAR BB| Open rates'!P30*0.75</f>
        <v>37650</v>
      </c>
      <c r="Q30" s="57">
        <f>'BAR BB| Open rates'!Q30*0.75</f>
        <v>39150</v>
      </c>
      <c r="R30" s="57">
        <f>'BAR BB| Open rates'!R30*0.75</f>
        <v>37650</v>
      </c>
      <c r="S30" s="57">
        <f>'BAR BB| Open rates'!S30*0.75</f>
        <v>39150</v>
      </c>
      <c r="T30" s="57">
        <f>'BAR BB| Open rates'!T30*0.75</f>
        <v>37650</v>
      </c>
      <c r="U30" s="57">
        <f>'BAR BB| Open rates'!U30*0.75</f>
        <v>36000</v>
      </c>
    </row>
    <row r="31" spans="1:21" s="36" customFormat="1" ht="12" customHeight="1" x14ac:dyDescent="0.2">
      <c r="A31" s="237">
        <v>3</v>
      </c>
      <c r="B31" s="57">
        <f>'BAR BB| Open rates'!B31*0.75</f>
        <v>34350</v>
      </c>
      <c r="C31" s="57">
        <f>'BAR BB| Open rates'!C31*0.75</f>
        <v>34350</v>
      </c>
      <c r="D31" s="57">
        <f>'BAR BB| Open rates'!D31*0.75</f>
        <v>34350</v>
      </c>
      <c r="E31" s="57">
        <f>'BAR BB| Open rates'!E31*0.75</f>
        <v>47775</v>
      </c>
      <c r="F31" s="57">
        <f>'BAR BB| Open rates'!F31*0.75</f>
        <v>41775</v>
      </c>
      <c r="G31" s="57">
        <f>'BAR BB| Open rates'!G31*0.75</f>
        <v>39525</v>
      </c>
      <c r="H31" s="57">
        <f>'BAR BB| Open rates'!H31*0.75</f>
        <v>41775</v>
      </c>
      <c r="I31" s="57">
        <f>'BAR BB| Open rates'!I31*0.75</f>
        <v>39525</v>
      </c>
      <c r="J31" s="57">
        <f>'BAR BB| Open rates'!J31*0.75</f>
        <v>36600</v>
      </c>
      <c r="K31" s="57">
        <f>'BAR BB| Open rates'!K31*0.75</f>
        <v>36600</v>
      </c>
      <c r="L31" s="57">
        <f>'BAR BB| Open rates'!L31*0.75</f>
        <v>36600</v>
      </c>
      <c r="M31" s="57">
        <f>'BAR BB| Open rates'!M31*0.75</f>
        <v>39525</v>
      </c>
      <c r="N31" s="57">
        <f>'BAR BB| Open rates'!N31*0.75</f>
        <v>37875</v>
      </c>
      <c r="O31" s="57">
        <f>'BAR BB| Open rates'!O31*0.75</f>
        <v>39525</v>
      </c>
      <c r="P31" s="57">
        <f>'BAR BB| Open rates'!P31*0.75</f>
        <v>39525</v>
      </c>
      <c r="Q31" s="57">
        <f>'BAR BB| Open rates'!Q31*0.75</f>
        <v>41025</v>
      </c>
      <c r="R31" s="57">
        <f>'BAR BB| Open rates'!R31*0.75</f>
        <v>39525</v>
      </c>
      <c r="S31" s="57">
        <f>'BAR BB| Open rates'!S31*0.75</f>
        <v>41025</v>
      </c>
      <c r="T31" s="57">
        <f>'BAR BB| Open rates'!T31*0.75</f>
        <v>39525</v>
      </c>
      <c r="U31" s="57">
        <f>'BAR BB| Open rates'!U31*0.75</f>
        <v>37875</v>
      </c>
    </row>
    <row r="32" spans="1:21" s="36" customFormat="1" ht="12" customHeight="1" x14ac:dyDescent="0.2">
      <c r="A32" s="237">
        <v>4</v>
      </c>
      <c r="B32" s="57">
        <f>'BAR BB| Open rates'!B32*0.75</f>
        <v>36225</v>
      </c>
      <c r="C32" s="57">
        <f>'BAR BB| Open rates'!C32*0.75</f>
        <v>36225</v>
      </c>
      <c r="D32" s="57">
        <f>'BAR BB| Open rates'!D32*0.75</f>
        <v>36225</v>
      </c>
      <c r="E32" s="57">
        <f>'BAR BB| Open rates'!E32*0.75</f>
        <v>49650</v>
      </c>
      <c r="F32" s="57">
        <f>'BAR BB| Open rates'!F32*0.75</f>
        <v>43650</v>
      </c>
      <c r="G32" s="57">
        <f>'BAR BB| Open rates'!G32*0.75</f>
        <v>41400</v>
      </c>
      <c r="H32" s="57">
        <f>'BAR BB| Open rates'!H32*0.75</f>
        <v>43650</v>
      </c>
      <c r="I32" s="57">
        <f>'BAR BB| Open rates'!I32*0.75</f>
        <v>41400</v>
      </c>
      <c r="J32" s="57">
        <f>'BAR BB| Open rates'!J32*0.75</f>
        <v>38475</v>
      </c>
      <c r="K32" s="57">
        <f>'BAR BB| Open rates'!K32*0.75</f>
        <v>38475</v>
      </c>
      <c r="L32" s="57">
        <f>'BAR BB| Open rates'!L32*0.75</f>
        <v>38475</v>
      </c>
      <c r="M32" s="57">
        <f>'BAR BB| Open rates'!M32*0.75</f>
        <v>41400</v>
      </c>
      <c r="N32" s="57">
        <f>'BAR BB| Open rates'!N32*0.75</f>
        <v>39750</v>
      </c>
      <c r="O32" s="57">
        <f>'BAR BB| Open rates'!O32*0.75</f>
        <v>41400</v>
      </c>
      <c r="P32" s="57">
        <f>'BAR BB| Open rates'!P32*0.75</f>
        <v>41400</v>
      </c>
      <c r="Q32" s="57">
        <f>'BAR BB| Open rates'!Q32*0.75</f>
        <v>42900</v>
      </c>
      <c r="R32" s="57">
        <f>'BAR BB| Open rates'!R32*0.75</f>
        <v>41400</v>
      </c>
      <c r="S32" s="57">
        <f>'BAR BB| Open rates'!S32*0.75</f>
        <v>42900</v>
      </c>
      <c r="T32" s="57">
        <f>'BAR BB| Open rates'!T32*0.75</f>
        <v>41400</v>
      </c>
      <c r="U32" s="57">
        <f>'BAR BB| Open rates'!U32*0.75</f>
        <v>39750</v>
      </c>
    </row>
    <row r="33" spans="1:21"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row>
    <row r="34" spans="1:21" s="36" customFormat="1" ht="12" customHeight="1" x14ac:dyDescent="0.2">
      <c r="A34" s="237">
        <v>1</v>
      </c>
      <c r="B34" s="57">
        <f>'BAR BB| Open rates'!B34*0.75</f>
        <v>35850</v>
      </c>
      <c r="C34" s="57">
        <f>'BAR BB| Open rates'!C34*0.75</f>
        <v>35850</v>
      </c>
      <c r="D34" s="57">
        <f>'BAR BB| Open rates'!D34*0.75</f>
        <v>35850</v>
      </c>
      <c r="E34" s="57">
        <f>'BAR BB| Open rates'!E34*0.75</f>
        <v>49275</v>
      </c>
      <c r="F34" s="57">
        <f>'BAR BB| Open rates'!F34*0.75</f>
        <v>43275</v>
      </c>
      <c r="G34" s="57">
        <f>'BAR BB| Open rates'!G34*0.75</f>
        <v>41025</v>
      </c>
      <c r="H34" s="57">
        <f>'BAR BB| Open rates'!H34*0.75</f>
        <v>43275</v>
      </c>
      <c r="I34" s="57">
        <f>'BAR BB| Open rates'!I34*0.75</f>
        <v>41025</v>
      </c>
      <c r="J34" s="57">
        <f>'BAR BB| Open rates'!J34*0.75</f>
        <v>38100</v>
      </c>
      <c r="K34" s="57">
        <f>'BAR BB| Open rates'!K34*0.75</f>
        <v>38100</v>
      </c>
      <c r="L34" s="57">
        <f>'BAR BB| Open rates'!L34*0.75</f>
        <v>38100</v>
      </c>
      <c r="M34" s="57">
        <f>'BAR BB| Open rates'!M34*0.75</f>
        <v>41025</v>
      </c>
      <c r="N34" s="57">
        <f>'BAR BB| Open rates'!N34*0.75</f>
        <v>39375</v>
      </c>
      <c r="O34" s="57">
        <f>'BAR BB| Open rates'!O34*0.75</f>
        <v>41025</v>
      </c>
      <c r="P34" s="57">
        <f>'BAR BB| Open rates'!P34*0.75</f>
        <v>41025</v>
      </c>
      <c r="Q34" s="57">
        <f>'BAR BB| Open rates'!Q34*0.75</f>
        <v>42525</v>
      </c>
      <c r="R34" s="57">
        <f>'BAR BB| Open rates'!R34*0.75</f>
        <v>41025</v>
      </c>
      <c r="S34" s="57">
        <f>'BAR BB| Open rates'!S34*0.75</f>
        <v>42525</v>
      </c>
      <c r="T34" s="57">
        <f>'BAR BB| Open rates'!T34*0.75</f>
        <v>41025</v>
      </c>
      <c r="U34" s="57">
        <f>'BAR BB| Open rates'!U34*0.75</f>
        <v>39375</v>
      </c>
    </row>
    <row r="35" spans="1:21" s="36" customFormat="1" ht="12" customHeight="1" x14ac:dyDescent="0.2">
      <c r="A35" s="237">
        <v>2</v>
      </c>
      <c r="B35" s="57">
        <f>'BAR BB| Open rates'!B35*0.75</f>
        <v>37725</v>
      </c>
      <c r="C35" s="57">
        <f>'BAR BB| Open rates'!C35*0.75</f>
        <v>37725</v>
      </c>
      <c r="D35" s="57">
        <f>'BAR BB| Open rates'!D35*0.75</f>
        <v>37725</v>
      </c>
      <c r="E35" s="57">
        <f>'BAR BB| Open rates'!E35*0.75</f>
        <v>51150</v>
      </c>
      <c r="F35" s="57">
        <f>'BAR BB| Open rates'!F35*0.75</f>
        <v>45150</v>
      </c>
      <c r="G35" s="57">
        <f>'BAR BB| Open rates'!G35*0.75</f>
        <v>42900</v>
      </c>
      <c r="H35" s="57">
        <f>'BAR BB| Open rates'!H35*0.75</f>
        <v>45150</v>
      </c>
      <c r="I35" s="57">
        <f>'BAR BB| Open rates'!I35*0.75</f>
        <v>42900</v>
      </c>
      <c r="J35" s="57">
        <f>'BAR BB| Open rates'!J35*0.75</f>
        <v>39975</v>
      </c>
      <c r="K35" s="57">
        <f>'BAR BB| Open rates'!K35*0.75</f>
        <v>39975</v>
      </c>
      <c r="L35" s="57">
        <f>'BAR BB| Open rates'!L35*0.75</f>
        <v>39975</v>
      </c>
      <c r="M35" s="57">
        <f>'BAR BB| Open rates'!M35*0.75</f>
        <v>42900</v>
      </c>
      <c r="N35" s="57">
        <f>'BAR BB| Open rates'!N35*0.75</f>
        <v>41250</v>
      </c>
      <c r="O35" s="57">
        <f>'BAR BB| Open rates'!O35*0.75</f>
        <v>42900</v>
      </c>
      <c r="P35" s="57">
        <f>'BAR BB| Open rates'!P35*0.75</f>
        <v>42900</v>
      </c>
      <c r="Q35" s="57">
        <f>'BAR BB| Open rates'!Q35*0.75</f>
        <v>44400</v>
      </c>
      <c r="R35" s="57">
        <f>'BAR BB| Open rates'!R35*0.75</f>
        <v>42900</v>
      </c>
      <c r="S35" s="57">
        <f>'BAR BB| Open rates'!S35*0.75</f>
        <v>44400</v>
      </c>
      <c r="T35" s="57">
        <f>'BAR BB| Open rates'!T35*0.75</f>
        <v>42900</v>
      </c>
      <c r="U35" s="57">
        <f>'BAR BB| Open rates'!U35*0.75</f>
        <v>41250</v>
      </c>
    </row>
    <row r="36" spans="1:21" s="36" customFormat="1" ht="12" customHeight="1" x14ac:dyDescent="0.2">
      <c r="A36" s="237">
        <v>3</v>
      </c>
      <c r="B36" s="57">
        <f>'BAR BB| Open rates'!B36*0.75</f>
        <v>39600</v>
      </c>
      <c r="C36" s="57">
        <f>'BAR BB| Open rates'!C36*0.75</f>
        <v>39600</v>
      </c>
      <c r="D36" s="57">
        <f>'BAR BB| Open rates'!D36*0.75</f>
        <v>39600</v>
      </c>
      <c r="E36" s="57">
        <f>'BAR BB| Open rates'!E36*0.75</f>
        <v>53025</v>
      </c>
      <c r="F36" s="57">
        <f>'BAR BB| Open rates'!F36*0.75</f>
        <v>47025</v>
      </c>
      <c r="G36" s="57">
        <f>'BAR BB| Open rates'!G36*0.75</f>
        <v>44775</v>
      </c>
      <c r="H36" s="57">
        <f>'BAR BB| Open rates'!H36*0.75</f>
        <v>47025</v>
      </c>
      <c r="I36" s="57">
        <f>'BAR BB| Open rates'!I36*0.75</f>
        <v>44775</v>
      </c>
      <c r="J36" s="57">
        <f>'BAR BB| Open rates'!J36*0.75</f>
        <v>41850</v>
      </c>
      <c r="K36" s="57">
        <f>'BAR BB| Open rates'!K36*0.75</f>
        <v>41850</v>
      </c>
      <c r="L36" s="57">
        <f>'BAR BB| Open rates'!L36*0.75</f>
        <v>41850</v>
      </c>
      <c r="M36" s="57">
        <f>'BAR BB| Open rates'!M36*0.75</f>
        <v>44775</v>
      </c>
      <c r="N36" s="57">
        <f>'BAR BB| Open rates'!N36*0.75</f>
        <v>43125</v>
      </c>
      <c r="O36" s="57">
        <f>'BAR BB| Open rates'!O36*0.75</f>
        <v>44775</v>
      </c>
      <c r="P36" s="57">
        <f>'BAR BB| Open rates'!P36*0.75</f>
        <v>44775</v>
      </c>
      <c r="Q36" s="57">
        <f>'BAR BB| Open rates'!Q36*0.75</f>
        <v>46275</v>
      </c>
      <c r="R36" s="57">
        <f>'BAR BB| Open rates'!R36*0.75</f>
        <v>44775</v>
      </c>
      <c r="S36" s="57">
        <f>'BAR BB| Open rates'!S36*0.75</f>
        <v>46275</v>
      </c>
      <c r="T36" s="57">
        <f>'BAR BB| Open rates'!T36*0.75</f>
        <v>44775</v>
      </c>
      <c r="U36" s="57">
        <f>'BAR BB| Open rates'!U36*0.75</f>
        <v>43125</v>
      </c>
    </row>
    <row r="37" spans="1:21" s="36" customFormat="1" ht="12" customHeight="1" x14ac:dyDescent="0.2">
      <c r="A37" s="237">
        <v>4</v>
      </c>
      <c r="B37" s="57">
        <f>'BAR BB| Open rates'!B37*0.75</f>
        <v>41475</v>
      </c>
      <c r="C37" s="57">
        <f>'BAR BB| Open rates'!C37*0.75</f>
        <v>41475</v>
      </c>
      <c r="D37" s="57">
        <f>'BAR BB| Open rates'!D37*0.75</f>
        <v>41475</v>
      </c>
      <c r="E37" s="57">
        <f>'BAR BB| Open rates'!E37*0.75</f>
        <v>54900</v>
      </c>
      <c r="F37" s="57">
        <f>'BAR BB| Open rates'!F37*0.75</f>
        <v>48900</v>
      </c>
      <c r="G37" s="57">
        <f>'BAR BB| Open rates'!G37*0.75</f>
        <v>46650</v>
      </c>
      <c r="H37" s="57">
        <f>'BAR BB| Open rates'!H37*0.75</f>
        <v>48900</v>
      </c>
      <c r="I37" s="57">
        <f>'BAR BB| Open rates'!I37*0.75</f>
        <v>46650</v>
      </c>
      <c r="J37" s="57">
        <f>'BAR BB| Open rates'!J37*0.75</f>
        <v>43725</v>
      </c>
      <c r="K37" s="57">
        <f>'BAR BB| Open rates'!K37*0.75</f>
        <v>43725</v>
      </c>
      <c r="L37" s="57">
        <f>'BAR BB| Open rates'!L37*0.75</f>
        <v>43725</v>
      </c>
      <c r="M37" s="57">
        <f>'BAR BB| Open rates'!M37*0.75</f>
        <v>46650</v>
      </c>
      <c r="N37" s="57">
        <f>'BAR BB| Open rates'!N37*0.75</f>
        <v>45000</v>
      </c>
      <c r="O37" s="57">
        <f>'BAR BB| Open rates'!O37*0.75</f>
        <v>46650</v>
      </c>
      <c r="P37" s="57">
        <f>'BAR BB| Open rates'!P37*0.75</f>
        <v>46650</v>
      </c>
      <c r="Q37" s="57">
        <f>'BAR BB| Open rates'!Q37*0.75</f>
        <v>48150</v>
      </c>
      <c r="R37" s="57">
        <f>'BAR BB| Open rates'!R37*0.75</f>
        <v>46650</v>
      </c>
      <c r="S37" s="57">
        <f>'BAR BB| Open rates'!S37*0.75</f>
        <v>48150</v>
      </c>
      <c r="T37" s="57">
        <f>'BAR BB| Open rates'!T37*0.75</f>
        <v>46650</v>
      </c>
      <c r="U37" s="57">
        <f>'BAR BB| Open rates'!U37*0.75</f>
        <v>45000</v>
      </c>
    </row>
    <row r="38" spans="1:21" s="36" customFormat="1" ht="12" customHeight="1" x14ac:dyDescent="0.2">
      <c r="A38" s="237">
        <v>5</v>
      </c>
      <c r="B38" s="57">
        <f>'BAR BB| Open rates'!B38*0.75</f>
        <v>43350</v>
      </c>
      <c r="C38" s="57">
        <f>'BAR BB| Open rates'!C38*0.75</f>
        <v>43350</v>
      </c>
      <c r="D38" s="57">
        <f>'BAR BB| Open rates'!D38*0.75</f>
        <v>43350</v>
      </c>
      <c r="E38" s="57">
        <f>'BAR BB| Open rates'!E38*0.75</f>
        <v>56775</v>
      </c>
      <c r="F38" s="57">
        <f>'BAR BB| Open rates'!F38*0.75</f>
        <v>50775</v>
      </c>
      <c r="G38" s="57">
        <f>'BAR BB| Open rates'!G38*0.75</f>
        <v>48525</v>
      </c>
      <c r="H38" s="57">
        <f>'BAR BB| Open rates'!H38*0.75</f>
        <v>50775</v>
      </c>
      <c r="I38" s="57">
        <f>'BAR BB| Open rates'!I38*0.75</f>
        <v>48525</v>
      </c>
      <c r="J38" s="57">
        <f>'BAR BB| Open rates'!J38*0.75</f>
        <v>45600</v>
      </c>
      <c r="K38" s="57">
        <f>'BAR BB| Open rates'!K38*0.75</f>
        <v>45600</v>
      </c>
      <c r="L38" s="57">
        <f>'BAR BB| Open rates'!L38*0.75</f>
        <v>45600</v>
      </c>
      <c r="M38" s="57">
        <f>'BAR BB| Open rates'!M38*0.75</f>
        <v>48525</v>
      </c>
      <c r="N38" s="57">
        <f>'BAR BB| Open rates'!N38*0.75</f>
        <v>46875</v>
      </c>
      <c r="O38" s="57">
        <f>'BAR BB| Open rates'!O38*0.75</f>
        <v>48525</v>
      </c>
      <c r="P38" s="57">
        <f>'BAR BB| Open rates'!P38*0.75</f>
        <v>48525</v>
      </c>
      <c r="Q38" s="57">
        <f>'BAR BB| Open rates'!Q38*0.75</f>
        <v>50025</v>
      </c>
      <c r="R38" s="57">
        <f>'BAR BB| Open rates'!R38*0.75</f>
        <v>48525</v>
      </c>
      <c r="S38" s="57">
        <f>'BAR BB| Open rates'!S38*0.75</f>
        <v>50025</v>
      </c>
      <c r="T38" s="57">
        <f>'BAR BB| Open rates'!T38*0.75</f>
        <v>48525</v>
      </c>
      <c r="U38" s="57">
        <f>'BAR BB| Open rates'!U38*0.75</f>
        <v>46875</v>
      </c>
    </row>
    <row r="39" spans="1:21" s="36" customFormat="1" ht="12" customHeight="1" x14ac:dyDescent="0.2">
      <c r="A39" s="237">
        <v>6</v>
      </c>
      <c r="B39" s="57">
        <f>'BAR BB| Open rates'!B39*0.75</f>
        <v>45225</v>
      </c>
      <c r="C39" s="57">
        <f>'BAR BB| Open rates'!C39*0.75</f>
        <v>45225</v>
      </c>
      <c r="D39" s="57">
        <f>'BAR BB| Open rates'!D39*0.75</f>
        <v>45225</v>
      </c>
      <c r="E39" s="57">
        <f>'BAR BB| Open rates'!E39*0.75</f>
        <v>58650</v>
      </c>
      <c r="F39" s="57">
        <f>'BAR BB| Open rates'!F39*0.75</f>
        <v>52650</v>
      </c>
      <c r="G39" s="57">
        <f>'BAR BB| Open rates'!G39*0.75</f>
        <v>50400</v>
      </c>
      <c r="H39" s="57">
        <f>'BAR BB| Open rates'!H39*0.75</f>
        <v>52650</v>
      </c>
      <c r="I39" s="57">
        <f>'BAR BB| Open rates'!I39*0.75</f>
        <v>50400</v>
      </c>
      <c r="J39" s="57">
        <f>'BAR BB| Open rates'!J39*0.75</f>
        <v>47475</v>
      </c>
      <c r="K39" s="57">
        <f>'BAR BB| Open rates'!K39*0.75</f>
        <v>47475</v>
      </c>
      <c r="L39" s="57">
        <f>'BAR BB| Open rates'!L39*0.75</f>
        <v>47475</v>
      </c>
      <c r="M39" s="57">
        <f>'BAR BB| Open rates'!M39*0.75</f>
        <v>50400</v>
      </c>
      <c r="N39" s="57">
        <f>'BAR BB| Open rates'!N39*0.75</f>
        <v>48750</v>
      </c>
      <c r="O39" s="57">
        <f>'BAR BB| Open rates'!O39*0.75</f>
        <v>50400</v>
      </c>
      <c r="P39" s="57">
        <f>'BAR BB| Open rates'!P39*0.75</f>
        <v>50400</v>
      </c>
      <c r="Q39" s="57">
        <f>'BAR BB| Open rates'!Q39*0.75</f>
        <v>51900</v>
      </c>
      <c r="R39" s="57">
        <f>'BAR BB| Open rates'!R39*0.75</f>
        <v>50400</v>
      </c>
      <c r="S39" s="57">
        <f>'BAR BB| Open rates'!S39*0.75</f>
        <v>51900</v>
      </c>
      <c r="T39" s="57">
        <f>'BAR BB| Open rates'!T39*0.75</f>
        <v>50400</v>
      </c>
      <c r="U39" s="57">
        <f>'BAR BB| Open rates'!U39*0.75</f>
        <v>48750</v>
      </c>
    </row>
    <row r="40" spans="1:21" s="36" customFormat="1" ht="12" hidden="1" customHeight="1" x14ac:dyDescent="0.2">
      <c r="A40" s="236" t="s">
        <v>183</v>
      </c>
      <c r="B40" s="57">
        <f>'BAR BB| Open rates'!B40*0.75</f>
        <v>0</v>
      </c>
      <c r="C40" s="57">
        <f>'BAR BB| Open rates'!C40*0.75</f>
        <v>0</v>
      </c>
      <c r="D40" s="57">
        <f>'BAR BB| Open rates'!D40*0.75</f>
        <v>0</v>
      </c>
      <c r="E40" s="57">
        <f>'BAR BB| Open rates'!E40*0.75</f>
        <v>0</v>
      </c>
      <c r="F40" s="57">
        <f>'BAR BB| Open rates'!F40*0.75</f>
        <v>0</v>
      </c>
      <c r="G40" s="57">
        <f>'BAR BB| Open rates'!G40*0.75</f>
        <v>0</v>
      </c>
      <c r="H40" s="57">
        <f>'BAR BB| Open rates'!H40*0.75</f>
        <v>0</v>
      </c>
      <c r="I40" s="57">
        <f>'BAR BB| Open rates'!I40*0.75</f>
        <v>0</v>
      </c>
      <c r="J40" s="57">
        <f>'BAR BB| Open rates'!J40*0.75</f>
        <v>0</v>
      </c>
      <c r="K40" s="57">
        <f>'BAR BB| Open rates'!K40*0.75</f>
        <v>0</v>
      </c>
      <c r="L40" s="57">
        <f>'BAR BB| Open rates'!L40*0.75</f>
        <v>0</v>
      </c>
      <c r="M40" s="57">
        <f>'BAR BB| Open rates'!M40*0.75</f>
        <v>0</v>
      </c>
      <c r="N40" s="57">
        <f>'BAR BB| Open rates'!N40*0.75</f>
        <v>0</v>
      </c>
      <c r="O40" s="57">
        <f>'BAR BB| Open rates'!O40*0.75</f>
        <v>0</v>
      </c>
      <c r="P40" s="57">
        <f>'BAR BB| Open rates'!P40*0.75</f>
        <v>0</v>
      </c>
      <c r="Q40" s="57">
        <f>'BAR BB| Open rates'!Q40*0.75</f>
        <v>0</v>
      </c>
      <c r="R40" s="57">
        <f>'BAR BB| Open rates'!R40*0.75</f>
        <v>0</v>
      </c>
      <c r="S40" s="57">
        <f>'BAR BB| Open rates'!S40*0.75</f>
        <v>0</v>
      </c>
      <c r="T40" s="57">
        <f>'BAR BB| Open rates'!T40*0.75</f>
        <v>0</v>
      </c>
      <c r="U40" s="57">
        <f>'BAR BB| Open rates'!U40*0.75</f>
        <v>0</v>
      </c>
    </row>
    <row r="41" spans="1:21" s="36" customFormat="1" ht="12" hidden="1" customHeight="1" x14ac:dyDescent="0.2">
      <c r="A41" s="237" t="s">
        <v>15</v>
      </c>
      <c r="B41" s="57">
        <f>'BAR BB| Open rates'!B41*0.75</f>
        <v>41625</v>
      </c>
      <c r="C41" s="57">
        <f>'BAR BB| Open rates'!C41*0.75</f>
        <v>41625</v>
      </c>
      <c r="D41" s="57">
        <f>'BAR BB| Open rates'!D41*0.75</f>
        <v>41625</v>
      </c>
      <c r="E41" s="57">
        <f>'BAR BB| Open rates'!E41*0.75</f>
        <v>55050</v>
      </c>
      <c r="F41" s="57">
        <f>'BAR BB| Open rates'!F41*0.75</f>
        <v>49050</v>
      </c>
      <c r="G41" s="57">
        <f>'BAR BB| Open rates'!G41*0.75</f>
        <v>46800</v>
      </c>
      <c r="H41" s="57">
        <f>'BAR BB| Open rates'!H41*0.75</f>
        <v>49050</v>
      </c>
      <c r="I41" s="57">
        <f>'BAR BB| Open rates'!I41*0.75</f>
        <v>46800</v>
      </c>
      <c r="J41" s="57">
        <f>'BAR BB| Open rates'!J41*0.75</f>
        <v>43875</v>
      </c>
      <c r="K41" s="57">
        <f>'BAR BB| Open rates'!K41*0.75</f>
        <v>43875</v>
      </c>
      <c r="L41" s="57">
        <f>'BAR BB| Open rates'!L41*0.75</f>
        <v>43875</v>
      </c>
      <c r="M41" s="57">
        <f>'BAR BB| Open rates'!M41*0.75</f>
        <v>46800</v>
      </c>
      <c r="N41" s="57">
        <f>'BAR BB| Open rates'!N41*0.75</f>
        <v>45150</v>
      </c>
      <c r="O41" s="57">
        <f>'BAR BB| Open rates'!O41*0.75</f>
        <v>46800</v>
      </c>
      <c r="P41" s="57">
        <f>'BAR BB| Open rates'!P41*0.75</f>
        <v>46800</v>
      </c>
      <c r="Q41" s="57">
        <f>'BAR BB| Open rates'!Q41*0.75</f>
        <v>48300</v>
      </c>
      <c r="R41" s="57">
        <f>'BAR BB| Open rates'!R41*0.75</f>
        <v>46800</v>
      </c>
      <c r="S41" s="57">
        <f>'BAR BB| Open rates'!S41*0.75</f>
        <v>48300</v>
      </c>
      <c r="T41" s="57">
        <f>'BAR BB| Open rates'!T41*0.75</f>
        <v>46800</v>
      </c>
      <c r="U41" s="57">
        <f>'BAR BB| Open rates'!U41*0.75</f>
        <v>45150</v>
      </c>
    </row>
    <row r="42" spans="1:21" s="36" customFormat="1" ht="12" hidden="1" customHeight="1" x14ac:dyDescent="0.2">
      <c r="A42" s="237" t="s">
        <v>355</v>
      </c>
      <c r="B42" s="57">
        <f>'BAR BB| Open rates'!B42*0.75</f>
        <v>43500</v>
      </c>
      <c r="C42" s="57">
        <f>'BAR BB| Open rates'!C42*0.75</f>
        <v>43500</v>
      </c>
      <c r="D42" s="57">
        <f>'BAR BB| Open rates'!D42*0.75</f>
        <v>43500</v>
      </c>
      <c r="E42" s="57">
        <f>'BAR BB| Open rates'!E42*0.75</f>
        <v>56925</v>
      </c>
      <c r="F42" s="57">
        <f>'BAR BB| Open rates'!F42*0.75</f>
        <v>50925</v>
      </c>
      <c r="G42" s="57">
        <f>'BAR BB| Open rates'!G42*0.75</f>
        <v>48675</v>
      </c>
      <c r="H42" s="57">
        <f>'BAR BB| Open rates'!H42*0.75</f>
        <v>50925</v>
      </c>
      <c r="I42" s="57">
        <f>'BAR BB| Open rates'!I42*0.75</f>
        <v>48675</v>
      </c>
      <c r="J42" s="57">
        <f>'BAR BB| Open rates'!J42*0.75</f>
        <v>45750</v>
      </c>
      <c r="K42" s="57">
        <f>'BAR BB| Open rates'!K42*0.75</f>
        <v>45750</v>
      </c>
      <c r="L42" s="57">
        <f>'BAR BB| Open rates'!L42*0.75</f>
        <v>45750</v>
      </c>
      <c r="M42" s="57">
        <f>'BAR BB| Open rates'!M42*0.75</f>
        <v>48675</v>
      </c>
      <c r="N42" s="57">
        <f>'BAR BB| Open rates'!N42*0.75</f>
        <v>47025</v>
      </c>
      <c r="O42" s="57">
        <f>'BAR BB| Open rates'!O42*0.75</f>
        <v>48675</v>
      </c>
      <c r="P42" s="57">
        <f>'BAR BB| Open rates'!P42*0.75</f>
        <v>48675</v>
      </c>
      <c r="Q42" s="57">
        <f>'BAR BB| Open rates'!Q42*0.75</f>
        <v>50175</v>
      </c>
      <c r="R42" s="57">
        <f>'BAR BB| Open rates'!R42*0.75</f>
        <v>48675</v>
      </c>
      <c r="S42" s="57">
        <f>'BAR BB| Open rates'!S42*0.75</f>
        <v>50175</v>
      </c>
      <c r="T42" s="57">
        <f>'BAR BB| Open rates'!T42*0.75</f>
        <v>48675</v>
      </c>
      <c r="U42" s="57">
        <f>'BAR BB| Open rates'!U42*0.75</f>
        <v>47025</v>
      </c>
    </row>
    <row r="43" spans="1:21" s="36" customFormat="1" ht="12" hidden="1" customHeight="1" x14ac:dyDescent="0.2">
      <c r="A43" s="237" t="s">
        <v>356</v>
      </c>
      <c r="B43" s="57">
        <f>'BAR BB| Open rates'!B43*0.75</f>
        <v>45375</v>
      </c>
      <c r="C43" s="57">
        <f>'BAR BB| Open rates'!C43*0.75</f>
        <v>45375</v>
      </c>
      <c r="D43" s="57">
        <f>'BAR BB| Open rates'!D43*0.75</f>
        <v>45375</v>
      </c>
      <c r="E43" s="57">
        <f>'BAR BB| Open rates'!E43*0.75</f>
        <v>58800</v>
      </c>
      <c r="F43" s="57">
        <f>'BAR BB| Open rates'!F43*0.75</f>
        <v>52800</v>
      </c>
      <c r="G43" s="57">
        <f>'BAR BB| Open rates'!G43*0.75</f>
        <v>50550</v>
      </c>
      <c r="H43" s="57">
        <f>'BAR BB| Open rates'!H43*0.75</f>
        <v>52800</v>
      </c>
      <c r="I43" s="57">
        <f>'BAR BB| Open rates'!I43*0.75</f>
        <v>50550</v>
      </c>
      <c r="J43" s="57">
        <f>'BAR BB| Open rates'!J43*0.75</f>
        <v>47625</v>
      </c>
      <c r="K43" s="57">
        <f>'BAR BB| Open rates'!K43*0.75</f>
        <v>47625</v>
      </c>
      <c r="L43" s="57">
        <f>'BAR BB| Open rates'!L43*0.75</f>
        <v>47625</v>
      </c>
      <c r="M43" s="57">
        <f>'BAR BB| Open rates'!M43*0.75</f>
        <v>50550</v>
      </c>
      <c r="N43" s="57">
        <f>'BAR BB| Open rates'!N43*0.75</f>
        <v>48900</v>
      </c>
      <c r="O43" s="57">
        <f>'BAR BB| Open rates'!O43*0.75</f>
        <v>50550</v>
      </c>
      <c r="P43" s="57">
        <f>'BAR BB| Open rates'!P43*0.75</f>
        <v>50550</v>
      </c>
      <c r="Q43" s="57">
        <f>'BAR BB| Open rates'!Q43*0.75</f>
        <v>52050</v>
      </c>
      <c r="R43" s="57">
        <f>'BAR BB| Open rates'!R43*0.75</f>
        <v>50550</v>
      </c>
      <c r="S43" s="57">
        <f>'BAR BB| Open rates'!S43*0.75</f>
        <v>52050</v>
      </c>
      <c r="T43" s="57">
        <f>'BAR BB| Open rates'!T43*0.75</f>
        <v>50550</v>
      </c>
      <c r="U43" s="57">
        <f>'BAR BB| Open rates'!U43*0.75</f>
        <v>48900</v>
      </c>
    </row>
    <row r="44" spans="1:21" s="36" customFormat="1" ht="12" hidden="1" customHeight="1" x14ac:dyDescent="0.2">
      <c r="A44" s="237" t="s">
        <v>357</v>
      </c>
      <c r="B44" s="57">
        <f>'BAR BB| Open rates'!B44*0.75</f>
        <v>47250</v>
      </c>
      <c r="C44" s="57">
        <f>'BAR BB| Open rates'!C44*0.75</f>
        <v>47250</v>
      </c>
      <c r="D44" s="57">
        <f>'BAR BB| Open rates'!D44*0.75</f>
        <v>47250</v>
      </c>
      <c r="E44" s="57">
        <f>'BAR BB| Open rates'!E44*0.75</f>
        <v>60675</v>
      </c>
      <c r="F44" s="57">
        <f>'BAR BB| Open rates'!F44*0.75</f>
        <v>54675</v>
      </c>
      <c r="G44" s="57">
        <f>'BAR BB| Open rates'!G44*0.75</f>
        <v>52425</v>
      </c>
      <c r="H44" s="57">
        <f>'BAR BB| Open rates'!H44*0.75</f>
        <v>54675</v>
      </c>
      <c r="I44" s="57">
        <f>'BAR BB| Open rates'!I44*0.75</f>
        <v>52425</v>
      </c>
      <c r="J44" s="57">
        <f>'BAR BB| Open rates'!J44*0.75</f>
        <v>49500</v>
      </c>
      <c r="K44" s="57">
        <f>'BAR BB| Open rates'!K44*0.75</f>
        <v>49500</v>
      </c>
      <c r="L44" s="57">
        <f>'BAR BB| Open rates'!L44*0.75</f>
        <v>49500</v>
      </c>
      <c r="M44" s="57">
        <f>'BAR BB| Open rates'!M44*0.75</f>
        <v>52425</v>
      </c>
      <c r="N44" s="57">
        <f>'BAR BB| Open rates'!N44*0.75</f>
        <v>50775</v>
      </c>
      <c r="O44" s="57">
        <f>'BAR BB| Open rates'!O44*0.75</f>
        <v>52425</v>
      </c>
      <c r="P44" s="57">
        <f>'BAR BB| Open rates'!P44*0.75</f>
        <v>52425</v>
      </c>
      <c r="Q44" s="57">
        <f>'BAR BB| Open rates'!Q44*0.75</f>
        <v>53925</v>
      </c>
      <c r="R44" s="57">
        <f>'BAR BB| Open rates'!R44*0.75</f>
        <v>52425</v>
      </c>
      <c r="S44" s="57">
        <f>'BAR BB| Open rates'!S44*0.75</f>
        <v>53925</v>
      </c>
      <c r="T44" s="57">
        <f>'BAR BB| Open rates'!T44*0.75</f>
        <v>52425</v>
      </c>
      <c r="U44" s="57">
        <f>'BAR BB| Open rates'!U44*0.75</f>
        <v>50775</v>
      </c>
    </row>
    <row r="45" spans="1:21" s="36" customFormat="1" ht="12" hidden="1" customHeight="1" x14ac:dyDescent="0.2">
      <c r="A45" s="237" t="s">
        <v>358</v>
      </c>
      <c r="B45" s="57">
        <f>'BAR BB| Open rates'!B45*0.75</f>
        <v>49125</v>
      </c>
      <c r="C45" s="57">
        <f>'BAR BB| Open rates'!C45*0.75</f>
        <v>49125</v>
      </c>
      <c r="D45" s="57">
        <f>'BAR BB| Open rates'!D45*0.75</f>
        <v>49125</v>
      </c>
      <c r="E45" s="57">
        <f>'BAR BB| Open rates'!E45*0.75</f>
        <v>62550</v>
      </c>
      <c r="F45" s="57">
        <f>'BAR BB| Open rates'!F45*0.75</f>
        <v>56550</v>
      </c>
      <c r="G45" s="57">
        <f>'BAR BB| Open rates'!G45*0.75</f>
        <v>54300</v>
      </c>
      <c r="H45" s="57">
        <f>'BAR BB| Open rates'!H45*0.75</f>
        <v>56550</v>
      </c>
      <c r="I45" s="57">
        <f>'BAR BB| Open rates'!I45*0.75</f>
        <v>54300</v>
      </c>
      <c r="J45" s="57">
        <f>'BAR BB| Open rates'!J45*0.75</f>
        <v>51375</v>
      </c>
      <c r="K45" s="57">
        <f>'BAR BB| Open rates'!K45*0.75</f>
        <v>51375</v>
      </c>
      <c r="L45" s="57">
        <f>'BAR BB| Open rates'!L45*0.75</f>
        <v>51375</v>
      </c>
      <c r="M45" s="57">
        <f>'BAR BB| Open rates'!M45*0.75</f>
        <v>54300</v>
      </c>
      <c r="N45" s="57">
        <f>'BAR BB| Open rates'!N45*0.75</f>
        <v>52650</v>
      </c>
      <c r="O45" s="57">
        <f>'BAR BB| Open rates'!O45*0.75</f>
        <v>54300</v>
      </c>
      <c r="P45" s="57">
        <f>'BAR BB| Open rates'!P45*0.75</f>
        <v>54300</v>
      </c>
      <c r="Q45" s="57">
        <f>'BAR BB| Open rates'!Q45*0.75</f>
        <v>55800</v>
      </c>
      <c r="R45" s="57">
        <f>'BAR BB| Open rates'!R45*0.75</f>
        <v>54300</v>
      </c>
      <c r="S45" s="57">
        <f>'BAR BB| Open rates'!S45*0.75</f>
        <v>55800</v>
      </c>
      <c r="T45" s="57">
        <f>'BAR BB| Open rates'!T45*0.75</f>
        <v>54300</v>
      </c>
      <c r="U45" s="57">
        <f>'BAR BB| Open rates'!U45*0.75</f>
        <v>52650</v>
      </c>
    </row>
    <row r="46" spans="1:21" s="36" customFormat="1" ht="12" hidden="1" customHeight="1" x14ac:dyDescent="0.2">
      <c r="A46" s="237" t="s">
        <v>359</v>
      </c>
      <c r="B46" s="57">
        <f>'BAR BB| Open rates'!B46*0.75</f>
        <v>51000</v>
      </c>
      <c r="C46" s="57">
        <f>'BAR BB| Open rates'!C46*0.75</f>
        <v>51000</v>
      </c>
      <c r="D46" s="57">
        <f>'BAR BB| Open rates'!D46*0.75</f>
        <v>51000</v>
      </c>
      <c r="E46" s="57">
        <f>'BAR BB| Open rates'!E46*0.75</f>
        <v>64425</v>
      </c>
      <c r="F46" s="57">
        <f>'BAR BB| Open rates'!F46*0.75</f>
        <v>58425</v>
      </c>
      <c r="G46" s="57">
        <f>'BAR BB| Open rates'!G46*0.75</f>
        <v>56175</v>
      </c>
      <c r="H46" s="57">
        <f>'BAR BB| Open rates'!H46*0.75</f>
        <v>58425</v>
      </c>
      <c r="I46" s="57">
        <f>'BAR BB| Open rates'!I46*0.75</f>
        <v>56175</v>
      </c>
      <c r="J46" s="57">
        <f>'BAR BB| Open rates'!J46*0.75</f>
        <v>53250</v>
      </c>
      <c r="K46" s="57">
        <f>'BAR BB| Open rates'!K46*0.75</f>
        <v>53250</v>
      </c>
      <c r="L46" s="57">
        <f>'BAR BB| Open rates'!L46*0.75</f>
        <v>53250</v>
      </c>
      <c r="M46" s="57">
        <f>'BAR BB| Open rates'!M46*0.75</f>
        <v>56175</v>
      </c>
      <c r="N46" s="57">
        <f>'BAR BB| Open rates'!N46*0.75</f>
        <v>54525</v>
      </c>
      <c r="O46" s="57">
        <f>'BAR BB| Open rates'!O46*0.75</f>
        <v>56175</v>
      </c>
      <c r="P46" s="57">
        <f>'BAR BB| Open rates'!P46*0.75</f>
        <v>56175</v>
      </c>
      <c r="Q46" s="57">
        <f>'BAR BB| Open rates'!Q46*0.75</f>
        <v>57675</v>
      </c>
      <c r="R46" s="57">
        <f>'BAR BB| Open rates'!R46*0.75</f>
        <v>56175</v>
      </c>
      <c r="S46" s="57">
        <f>'BAR BB| Open rates'!S46*0.75</f>
        <v>57675</v>
      </c>
      <c r="T46" s="57">
        <f>'BAR BB| Open rates'!T46*0.75</f>
        <v>56175</v>
      </c>
      <c r="U46" s="57">
        <f>'BAR BB| Open rates'!U46*0.75</f>
        <v>54525</v>
      </c>
    </row>
    <row r="47" spans="1:21" s="36" customFormat="1" ht="12" hidden="1" customHeight="1" x14ac:dyDescent="0.2">
      <c r="A47" s="237" t="s">
        <v>360</v>
      </c>
      <c r="B47" s="57">
        <f>'BAR BB| Open rates'!B47*0.75</f>
        <v>52875</v>
      </c>
      <c r="C47" s="57">
        <f>'BAR BB| Open rates'!C47*0.75</f>
        <v>52875</v>
      </c>
      <c r="D47" s="57">
        <f>'BAR BB| Open rates'!D47*0.75</f>
        <v>52875</v>
      </c>
      <c r="E47" s="57">
        <f>'BAR BB| Open rates'!E47*0.75</f>
        <v>66300</v>
      </c>
      <c r="F47" s="57">
        <f>'BAR BB| Open rates'!F47*0.75</f>
        <v>60300</v>
      </c>
      <c r="G47" s="57">
        <f>'BAR BB| Open rates'!G47*0.75</f>
        <v>58050</v>
      </c>
      <c r="H47" s="57">
        <f>'BAR BB| Open rates'!H47*0.75</f>
        <v>60300</v>
      </c>
      <c r="I47" s="57">
        <f>'BAR BB| Open rates'!I47*0.75</f>
        <v>58050</v>
      </c>
      <c r="J47" s="57">
        <f>'BAR BB| Open rates'!J47*0.75</f>
        <v>55125</v>
      </c>
      <c r="K47" s="57">
        <f>'BAR BB| Open rates'!K47*0.75</f>
        <v>55125</v>
      </c>
      <c r="L47" s="57">
        <f>'BAR BB| Open rates'!L47*0.75</f>
        <v>55125</v>
      </c>
      <c r="M47" s="57">
        <f>'BAR BB| Open rates'!M47*0.75</f>
        <v>58050</v>
      </c>
      <c r="N47" s="57">
        <f>'BAR BB| Open rates'!N47*0.75</f>
        <v>56400</v>
      </c>
      <c r="O47" s="57">
        <f>'BAR BB| Open rates'!O47*0.75</f>
        <v>58050</v>
      </c>
      <c r="P47" s="57">
        <f>'BAR BB| Open rates'!P47*0.75</f>
        <v>58050</v>
      </c>
      <c r="Q47" s="57">
        <f>'BAR BB| Open rates'!Q47*0.75</f>
        <v>59550</v>
      </c>
      <c r="R47" s="57">
        <f>'BAR BB| Open rates'!R47*0.75</f>
        <v>58050</v>
      </c>
      <c r="S47" s="57">
        <f>'BAR BB| Open rates'!S47*0.75</f>
        <v>59550</v>
      </c>
      <c r="T47" s="57">
        <f>'BAR BB| Open rates'!T47*0.75</f>
        <v>58050</v>
      </c>
      <c r="U47" s="57">
        <f>'BAR BB| Open rates'!U47*0.75</f>
        <v>56400</v>
      </c>
    </row>
    <row r="48" spans="1:21" s="36" customFormat="1" ht="12" hidden="1" customHeight="1" x14ac:dyDescent="0.2">
      <c r="A48" s="237" t="s">
        <v>361</v>
      </c>
      <c r="B48" s="57">
        <f>'BAR BB| Open rates'!B48*0.75</f>
        <v>54750</v>
      </c>
      <c r="C48" s="57">
        <f>'BAR BB| Open rates'!C48*0.75</f>
        <v>54750</v>
      </c>
      <c r="D48" s="57">
        <f>'BAR BB| Open rates'!D48*0.75</f>
        <v>54750</v>
      </c>
      <c r="E48" s="57">
        <f>'BAR BB| Open rates'!E48*0.75</f>
        <v>68175</v>
      </c>
      <c r="F48" s="57">
        <f>'BAR BB| Open rates'!F48*0.75</f>
        <v>62175</v>
      </c>
      <c r="G48" s="57">
        <f>'BAR BB| Open rates'!G48*0.75</f>
        <v>59925</v>
      </c>
      <c r="H48" s="57">
        <f>'BAR BB| Open rates'!H48*0.75</f>
        <v>62175</v>
      </c>
      <c r="I48" s="57">
        <f>'BAR BB| Open rates'!I48*0.75</f>
        <v>59925</v>
      </c>
      <c r="J48" s="57">
        <f>'BAR BB| Open rates'!J48*0.75</f>
        <v>57000</v>
      </c>
      <c r="K48" s="57">
        <f>'BAR BB| Open rates'!K48*0.75</f>
        <v>57000</v>
      </c>
      <c r="L48" s="57">
        <f>'BAR BB| Open rates'!L48*0.75</f>
        <v>57000</v>
      </c>
      <c r="M48" s="57">
        <f>'BAR BB| Open rates'!M48*0.75</f>
        <v>59925</v>
      </c>
      <c r="N48" s="57">
        <f>'BAR BB| Open rates'!N48*0.75</f>
        <v>58275</v>
      </c>
      <c r="O48" s="57">
        <f>'BAR BB| Open rates'!O48*0.75</f>
        <v>59925</v>
      </c>
      <c r="P48" s="57">
        <f>'BAR BB| Open rates'!P48*0.75</f>
        <v>59925</v>
      </c>
      <c r="Q48" s="57">
        <f>'BAR BB| Open rates'!Q48*0.75</f>
        <v>61425</v>
      </c>
      <c r="R48" s="57">
        <f>'BAR BB| Open rates'!R48*0.75</f>
        <v>59925</v>
      </c>
      <c r="S48" s="57">
        <f>'BAR BB| Open rates'!S48*0.75</f>
        <v>61425</v>
      </c>
      <c r="T48" s="57">
        <f>'BAR BB| Open rates'!T48*0.75</f>
        <v>59925</v>
      </c>
      <c r="U48" s="57">
        <f>'BAR BB| Open rates'!U48*0.75</f>
        <v>58275</v>
      </c>
    </row>
    <row r="49" spans="1:21" s="36" customFormat="1" ht="12" customHeight="1" x14ac:dyDescent="0.2">
      <c r="A49" s="236" t="s">
        <v>72</v>
      </c>
      <c r="B49" s="57"/>
      <c r="C49" s="57"/>
      <c r="D49" s="57"/>
      <c r="E49" s="57"/>
      <c r="F49" s="57"/>
      <c r="G49" s="57"/>
      <c r="H49" s="57"/>
      <c r="I49" s="57"/>
      <c r="J49" s="57"/>
      <c r="K49" s="57"/>
      <c r="L49" s="57"/>
      <c r="M49" s="57"/>
      <c r="N49" s="57"/>
      <c r="O49" s="57"/>
      <c r="P49" s="57"/>
      <c r="Q49" s="57"/>
      <c r="R49" s="57"/>
      <c r="S49" s="57"/>
      <c r="T49" s="57"/>
      <c r="U49" s="57"/>
    </row>
    <row r="50" spans="1:21" s="36" customFormat="1" ht="12" customHeight="1" x14ac:dyDescent="0.2">
      <c r="A50" s="237">
        <v>1</v>
      </c>
      <c r="B50" s="57">
        <f>'BAR BB| Open rates'!B50*0.75</f>
        <v>71250</v>
      </c>
      <c r="C50" s="57">
        <f>'BAR BB| Open rates'!C50*0.75</f>
        <v>71250</v>
      </c>
      <c r="D50" s="57">
        <f>'BAR BB| Open rates'!D50*0.75</f>
        <v>71250</v>
      </c>
      <c r="E50" s="57">
        <f>'BAR BB| Open rates'!E50*0.75</f>
        <v>71250</v>
      </c>
      <c r="F50" s="57">
        <f>'BAR BB| Open rates'!F50*0.75</f>
        <v>71250</v>
      </c>
      <c r="G50" s="57">
        <f>'BAR BB| Open rates'!G50*0.75</f>
        <v>71250</v>
      </c>
      <c r="H50" s="57">
        <f>'BAR BB| Open rates'!H50*0.75</f>
        <v>71250</v>
      </c>
      <c r="I50" s="57">
        <f>'BAR BB| Open rates'!I50*0.75</f>
        <v>71250</v>
      </c>
      <c r="J50" s="57">
        <f>'BAR BB| Open rates'!J50*0.75</f>
        <v>71250</v>
      </c>
      <c r="K50" s="57">
        <f>'BAR BB| Open rates'!K50*0.75</f>
        <v>71250</v>
      </c>
      <c r="L50" s="57">
        <f>'BAR BB| Open rates'!L50*0.75</f>
        <v>71250</v>
      </c>
      <c r="M50" s="57">
        <f>'BAR BB| Open rates'!M50*0.75</f>
        <v>71250</v>
      </c>
      <c r="N50" s="57">
        <f>'BAR BB| Open rates'!N50*0.75</f>
        <v>71250</v>
      </c>
      <c r="O50" s="57">
        <f>'BAR BB| Open rates'!O50*0.75</f>
        <v>71250</v>
      </c>
      <c r="P50" s="57">
        <f>'BAR BB| Open rates'!P50*0.75</f>
        <v>71250</v>
      </c>
      <c r="Q50" s="57">
        <f>'BAR BB| Open rates'!Q50*0.75</f>
        <v>71250</v>
      </c>
      <c r="R50" s="57">
        <f>'BAR BB| Open rates'!R50*0.75</f>
        <v>71250</v>
      </c>
      <c r="S50" s="57">
        <f>'BAR BB| Open rates'!S50*0.75</f>
        <v>71250</v>
      </c>
      <c r="T50" s="57">
        <f>'BAR BB| Open rates'!T50*0.75</f>
        <v>71250</v>
      </c>
      <c r="U50" s="57">
        <f>'BAR BB| Open rates'!U50*0.75</f>
        <v>71250</v>
      </c>
    </row>
    <row r="51" spans="1:21" s="36" customFormat="1" ht="12" customHeight="1" x14ac:dyDescent="0.2">
      <c r="A51" s="237">
        <v>2</v>
      </c>
      <c r="B51" s="57">
        <f>'BAR BB| Open rates'!B51*0.75</f>
        <v>73125</v>
      </c>
      <c r="C51" s="57">
        <f>'BAR BB| Open rates'!C51*0.75</f>
        <v>73125</v>
      </c>
      <c r="D51" s="57">
        <f>'BAR BB| Open rates'!D51*0.75</f>
        <v>73125</v>
      </c>
      <c r="E51" s="57">
        <f>'BAR BB| Open rates'!E51*0.75</f>
        <v>73125</v>
      </c>
      <c r="F51" s="57">
        <f>'BAR BB| Open rates'!F51*0.75</f>
        <v>73125</v>
      </c>
      <c r="G51" s="57">
        <f>'BAR BB| Open rates'!G51*0.75</f>
        <v>73125</v>
      </c>
      <c r="H51" s="57">
        <f>'BAR BB| Open rates'!H51*0.75</f>
        <v>73125</v>
      </c>
      <c r="I51" s="57">
        <f>'BAR BB| Open rates'!I51*0.75</f>
        <v>73125</v>
      </c>
      <c r="J51" s="57">
        <f>'BAR BB| Open rates'!J51*0.75</f>
        <v>73125</v>
      </c>
      <c r="K51" s="57">
        <f>'BAR BB| Open rates'!K51*0.75</f>
        <v>73125</v>
      </c>
      <c r="L51" s="57">
        <f>'BAR BB| Open rates'!L51*0.75</f>
        <v>73125</v>
      </c>
      <c r="M51" s="57">
        <f>'BAR BB| Open rates'!M51*0.75</f>
        <v>73125</v>
      </c>
      <c r="N51" s="57">
        <f>'BAR BB| Open rates'!N51*0.75</f>
        <v>73125</v>
      </c>
      <c r="O51" s="57">
        <f>'BAR BB| Open rates'!O51*0.75</f>
        <v>73125</v>
      </c>
      <c r="P51" s="57">
        <f>'BAR BB| Open rates'!P51*0.75</f>
        <v>73125</v>
      </c>
      <c r="Q51" s="57">
        <f>'BAR BB| Open rates'!Q51*0.75</f>
        <v>73125</v>
      </c>
      <c r="R51" s="57">
        <f>'BAR BB| Open rates'!R51*0.75</f>
        <v>73125</v>
      </c>
      <c r="S51" s="57">
        <f>'BAR BB| Open rates'!S51*0.75</f>
        <v>73125</v>
      </c>
      <c r="T51" s="57">
        <f>'BAR BB| Open rates'!T51*0.75</f>
        <v>73125</v>
      </c>
      <c r="U51" s="57">
        <f>'BAR BB| Open rates'!U51*0.75</f>
        <v>73125</v>
      </c>
    </row>
    <row r="52" spans="1:21" s="36" customFormat="1" ht="12" customHeight="1" x14ac:dyDescent="0.2">
      <c r="A52" s="236" t="s">
        <v>184</v>
      </c>
      <c r="B52" s="57"/>
      <c r="C52" s="57"/>
      <c r="D52" s="57"/>
      <c r="E52" s="57"/>
      <c r="F52" s="57"/>
      <c r="G52" s="57"/>
      <c r="H52" s="57"/>
      <c r="I52" s="57"/>
      <c r="J52" s="57"/>
      <c r="K52" s="57"/>
      <c r="L52" s="57"/>
      <c r="M52" s="57"/>
      <c r="N52" s="57"/>
      <c r="O52" s="57"/>
      <c r="P52" s="57"/>
      <c r="Q52" s="57"/>
      <c r="R52" s="57"/>
      <c r="S52" s="57"/>
      <c r="T52" s="57"/>
      <c r="U52" s="57"/>
    </row>
    <row r="53" spans="1:21" s="36" customFormat="1" ht="12" customHeight="1" x14ac:dyDescent="0.2">
      <c r="A53" s="237">
        <v>1</v>
      </c>
      <c r="B53" s="57">
        <f>'BAR BB| Open rates'!B53*0.75</f>
        <v>60000</v>
      </c>
      <c r="C53" s="57">
        <f>'BAR BB| Open rates'!C53*0.75</f>
        <v>60000</v>
      </c>
      <c r="D53" s="57">
        <f>'BAR BB| Open rates'!D53*0.75</f>
        <v>60000</v>
      </c>
      <c r="E53" s="57">
        <f>'BAR BB| Open rates'!E53*0.75</f>
        <v>60000</v>
      </c>
      <c r="F53" s="57">
        <f>'BAR BB| Open rates'!F53*0.75</f>
        <v>60000</v>
      </c>
      <c r="G53" s="57">
        <f>'BAR BB| Open rates'!G53*0.75</f>
        <v>60000</v>
      </c>
      <c r="H53" s="57">
        <f>'BAR BB| Open rates'!H53*0.75</f>
        <v>60000</v>
      </c>
      <c r="I53" s="57">
        <f>'BAR BB| Open rates'!I53*0.75</f>
        <v>60000</v>
      </c>
      <c r="J53" s="57">
        <f>'BAR BB| Open rates'!J53*0.75</f>
        <v>60000</v>
      </c>
      <c r="K53" s="57">
        <f>'BAR BB| Open rates'!K53*0.75</f>
        <v>60000</v>
      </c>
      <c r="L53" s="57">
        <f>'BAR BB| Open rates'!L53*0.75</f>
        <v>60000</v>
      </c>
      <c r="M53" s="57">
        <f>'BAR BB| Open rates'!M53*0.75</f>
        <v>60000</v>
      </c>
      <c r="N53" s="57">
        <f>'BAR BB| Open rates'!N53*0.75</f>
        <v>60000</v>
      </c>
      <c r="O53" s="57">
        <f>'BAR BB| Open rates'!O53*0.75</f>
        <v>60000</v>
      </c>
      <c r="P53" s="57">
        <f>'BAR BB| Open rates'!P53*0.75</f>
        <v>60000</v>
      </c>
      <c r="Q53" s="57">
        <f>'BAR BB| Open rates'!Q53*0.75</f>
        <v>60000</v>
      </c>
      <c r="R53" s="57">
        <f>'BAR BB| Open rates'!R53*0.75</f>
        <v>60000</v>
      </c>
      <c r="S53" s="57">
        <f>'BAR BB| Open rates'!S53*0.75</f>
        <v>60000</v>
      </c>
      <c r="T53" s="57">
        <f>'BAR BB| Open rates'!T53*0.75</f>
        <v>60000</v>
      </c>
      <c r="U53" s="57">
        <f>'BAR BB| Open rates'!U53*0.75</f>
        <v>60000</v>
      </c>
    </row>
    <row r="54" spans="1:21" s="36" customFormat="1" ht="12" customHeight="1" x14ac:dyDescent="0.2">
      <c r="A54" s="237">
        <v>2</v>
      </c>
      <c r="B54" s="57">
        <f>'BAR BB| Open rates'!B54*0.75</f>
        <v>61875</v>
      </c>
      <c r="C54" s="57">
        <f>'BAR BB| Open rates'!C54*0.75</f>
        <v>61875</v>
      </c>
      <c r="D54" s="57">
        <f>'BAR BB| Open rates'!D54*0.75</f>
        <v>61875</v>
      </c>
      <c r="E54" s="57">
        <f>'BAR BB| Open rates'!E54*0.75</f>
        <v>61875</v>
      </c>
      <c r="F54" s="57">
        <f>'BAR BB| Open rates'!F54*0.75</f>
        <v>61875</v>
      </c>
      <c r="G54" s="57">
        <f>'BAR BB| Open rates'!G54*0.75</f>
        <v>61875</v>
      </c>
      <c r="H54" s="57">
        <f>'BAR BB| Open rates'!H54*0.75</f>
        <v>61875</v>
      </c>
      <c r="I54" s="57">
        <f>'BAR BB| Open rates'!I54*0.75</f>
        <v>61875</v>
      </c>
      <c r="J54" s="57">
        <f>'BAR BB| Open rates'!J54*0.75</f>
        <v>61875</v>
      </c>
      <c r="K54" s="57">
        <f>'BAR BB| Open rates'!K54*0.75</f>
        <v>61875</v>
      </c>
      <c r="L54" s="57">
        <f>'BAR BB| Open rates'!L54*0.75</f>
        <v>61875</v>
      </c>
      <c r="M54" s="57">
        <f>'BAR BB| Open rates'!M54*0.75</f>
        <v>61875</v>
      </c>
      <c r="N54" s="57">
        <f>'BAR BB| Open rates'!N54*0.75</f>
        <v>61875</v>
      </c>
      <c r="O54" s="57">
        <f>'BAR BB| Open rates'!O54*0.75</f>
        <v>61875</v>
      </c>
      <c r="P54" s="57">
        <f>'BAR BB| Open rates'!P54*0.75</f>
        <v>61875</v>
      </c>
      <c r="Q54" s="57">
        <f>'BAR BB| Open rates'!Q54*0.75</f>
        <v>61875</v>
      </c>
      <c r="R54" s="57">
        <f>'BAR BB| Open rates'!R54*0.75</f>
        <v>61875</v>
      </c>
      <c r="S54" s="57">
        <f>'BAR BB| Open rates'!S54*0.75</f>
        <v>61875</v>
      </c>
      <c r="T54" s="57">
        <f>'BAR BB| Open rates'!T54*0.75</f>
        <v>61875</v>
      </c>
      <c r="U54" s="57">
        <f>'BAR BB| Open rates'!U54*0.75</f>
        <v>61875</v>
      </c>
    </row>
    <row r="55" spans="1:21" s="36" customFormat="1" ht="12" customHeight="1" x14ac:dyDescent="0.2">
      <c r="A55" s="237">
        <v>3</v>
      </c>
      <c r="B55" s="57">
        <f>'BAR BB| Open rates'!B55*0.75</f>
        <v>63750</v>
      </c>
      <c r="C55" s="57">
        <f>'BAR BB| Open rates'!C55*0.75</f>
        <v>63750</v>
      </c>
      <c r="D55" s="57">
        <f>'BAR BB| Open rates'!D55*0.75</f>
        <v>63750</v>
      </c>
      <c r="E55" s="57">
        <f>'BAR BB| Open rates'!E55*0.75</f>
        <v>63750</v>
      </c>
      <c r="F55" s="57">
        <f>'BAR BB| Open rates'!F55*0.75</f>
        <v>63750</v>
      </c>
      <c r="G55" s="57">
        <f>'BAR BB| Open rates'!G55*0.75</f>
        <v>63750</v>
      </c>
      <c r="H55" s="57">
        <f>'BAR BB| Open rates'!H55*0.75</f>
        <v>63750</v>
      </c>
      <c r="I55" s="57">
        <f>'BAR BB| Open rates'!I55*0.75</f>
        <v>63750</v>
      </c>
      <c r="J55" s="57">
        <f>'BAR BB| Open rates'!J55*0.75</f>
        <v>63750</v>
      </c>
      <c r="K55" s="57">
        <f>'BAR BB| Open rates'!K55*0.75</f>
        <v>63750</v>
      </c>
      <c r="L55" s="57">
        <f>'BAR BB| Open rates'!L55*0.75</f>
        <v>63750</v>
      </c>
      <c r="M55" s="57">
        <f>'BAR BB| Open rates'!M55*0.75</f>
        <v>63750</v>
      </c>
      <c r="N55" s="57">
        <f>'BAR BB| Open rates'!N55*0.75</f>
        <v>63750</v>
      </c>
      <c r="O55" s="57">
        <f>'BAR BB| Open rates'!O55*0.75</f>
        <v>63750</v>
      </c>
      <c r="P55" s="57">
        <f>'BAR BB| Open rates'!P55*0.75</f>
        <v>63750</v>
      </c>
      <c r="Q55" s="57">
        <f>'BAR BB| Open rates'!Q55*0.75</f>
        <v>63750</v>
      </c>
      <c r="R55" s="57">
        <f>'BAR BB| Open rates'!R55*0.75</f>
        <v>63750</v>
      </c>
      <c r="S55" s="57">
        <f>'BAR BB| Open rates'!S55*0.75</f>
        <v>63750</v>
      </c>
      <c r="T55" s="57">
        <f>'BAR BB| Open rates'!T55*0.75</f>
        <v>63750</v>
      </c>
      <c r="U55" s="57">
        <f>'BAR BB| Open rates'!U55*0.75</f>
        <v>63750</v>
      </c>
    </row>
    <row r="56" spans="1:21" s="36" customFormat="1" ht="12" customHeight="1" x14ac:dyDescent="0.2">
      <c r="A56" s="237">
        <v>4</v>
      </c>
      <c r="B56" s="57">
        <f>'BAR BB| Open rates'!B56*0.75</f>
        <v>65625</v>
      </c>
      <c r="C56" s="57">
        <f>'BAR BB| Open rates'!C56*0.75</f>
        <v>65625</v>
      </c>
      <c r="D56" s="57">
        <f>'BAR BB| Open rates'!D56*0.75</f>
        <v>65625</v>
      </c>
      <c r="E56" s="57">
        <f>'BAR BB| Open rates'!E56*0.75</f>
        <v>65625</v>
      </c>
      <c r="F56" s="57">
        <f>'BAR BB| Open rates'!F56*0.75</f>
        <v>65625</v>
      </c>
      <c r="G56" s="57">
        <f>'BAR BB| Open rates'!G56*0.75</f>
        <v>65625</v>
      </c>
      <c r="H56" s="57">
        <f>'BAR BB| Open rates'!H56*0.75</f>
        <v>65625</v>
      </c>
      <c r="I56" s="57">
        <f>'BAR BB| Open rates'!I56*0.75</f>
        <v>65625</v>
      </c>
      <c r="J56" s="57">
        <f>'BAR BB| Open rates'!J56*0.75</f>
        <v>65625</v>
      </c>
      <c r="K56" s="57">
        <f>'BAR BB| Open rates'!K56*0.75</f>
        <v>65625</v>
      </c>
      <c r="L56" s="57">
        <f>'BAR BB| Open rates'!L56*0.75</f>
        <v>65625</v>
      </c>
      <c r="M56" s="57">
        <f>'BAR BB| Open rates'!M56*0.75</f>
        <v>65625</v>
      </c>
      <c r="N56" s="57">
        <f>'BAR BB| Open rates'!N56*0.75</f>
        <v>65625</v>
      </c>
      <c r="O56" s="57">
        <f>'BAR BB| Open rates'!O56*0.75</f>
        <v>65625</v>
      </c>
      <c r="P56" s="57">
        <f>'BAR BB| Open rates'!P56*0.75</f>
        <v>65625</v>
      </c>
      <c r="Q56" s="57">
        <f>'BAR BB| Open rates'!Q56*0.75</f>
        <v>65625</v>
      </c>
      <c r="R56" s="57">
        <f>'BAR BB| Open rates'!R56*0.75</f>
        <v>65625</v>
      </c>
      <c r="S56" s="57">
        <f>'BAR BB| Open rates'!S56*0.75</f>
        <v>65625</v>
      </c>
      <c r="T56" s="57">
        <f>'BAR BB| Open rates'!T56*0.75</f>
        <v>65625</v>
      </c>
      <c r="U56" s="57">
        <f>'BAR BB| Open rates'!U56*0.75</f>
        <v>65625</v>
      </c>
    </row>
    <row r="57" spans="1:21" s="36" customFormat="1" ht="12" customHeight="1" x14ac:dyDescent="0.2">
      <c r="A57" s="237">
        <v>5</v>
      </c>
      <c r="B57" s="57">
        <f>'BAR BB| Open rates'!B57*0.75</f>
        <v>67500</v>
      </c>
      <c r="C57" s="57">
        <f>'BAR BB| Open rates'!C57*0.75</f>
        <v>67500</v>
      </c>
      <c r="D57" s="57">
        <f>'BAR BB| Open rates'!D57*0.75</f>
        <v>67500</v>
      </c>
      <c r="E57" s="57">
        <f>'BAR BB| Open rates'!E57*0.75</f>
        <v>67500</v>
      </c>
      <c r="F57" s="57">
        <f>'BAR BB| Open rates'!F57*0.75</f>
        <v>67500</v>
      </c>
      <c r="G57" s="57">
        <f>'BAR BB| Open rates'!G57*0.75</f>
        <v>67500</v>
      </c>
      <c r="H57" s="57">
        <f>'BAR BB| Open rates'!H57*0.75</f>
        <v>67500</v>
      </c>
      <c r="I57" s="57">
        <f>'BAR BB| Open rates'!I57*0.75</f>
        <v>67500</v>
      </c>
      <c r="J57" s="57">
        <f>'BAR BB| Open rates'!J57*0.75</f>
        <v>67500</v>
      </c>
      <c r="K57" s="57">
        <f>'BAR BB| Open rates'!K57*0.75</f>
        <v>67500</v>
      </c>
      <c r="L57" s="57">
        <f>'BAR BB| Open rates'!L57*0.75</f>
        <v>67500</v>
      </c>
      <c r="M57" s="57">
        <f>'BAR BB| Open rates'!M57*0.75</f>
        <v>67500</v>
      </c>
      <c r="N57" s="57">
        <f>'BAR BB| Open rates'!N57*0.75</f>
        <v>67500</v>
      </c>
      <c r="O57" s="57">
        <f>'BAR BB| Open rates'!O57*0.75</f>
        <v>67500</v>
      </c>
      <c r="P57" s="57">
        <f>'BAR BB| Open rates'!P57*0.75</f>
        <v>67500</v>
      </c>
      <c r="Q57" s="57">
        <f>'BAR BB| Open rates'!Q57*0.75</f>
        <v>67500</v>
      </c>
      <c r="R57" s="57">
        <f>'BAR BB| Open rates'!R57*0.75</f>
        <v>67500</v>
      </c>
      <c r="S57" s="57">
        <f>'BAR BB| Open rates'!S57*0.75</f>
        <v>67500</v>
      </c>
      <c r="T57" s="57">
        <f>'BAR BB| Open rates'!T57*0.75</f>
        <v>67500</v>
      </c>
      <c r="U57" s="57">
        <f>'BAR BB| Open rates'!U57*0.75</f>
        <v>67500</v>
      </c>
    </row>
    <row r="58" spans="1:21" s="36" customFormat="1" ht="12" customHeight="1" x14ac:dyDescent="0.2">
      <c r="A58" s="237">
        <v>6</v>
      </c>
      <c r="B58" s="57">
        <f>'BAR BB| Open rates'!B58*0.75</f>
        <v>69375</v>
      </c>
      <c r="C58" s="57">
        <f>'BAR BB| Open rates'!C58*0.75</f>
        <v>69375</v>
      </c>
      <c r="D58" s="57">
        <f>'BAR BB| Open rates'!D58*0.75</f>
        <v>69375</v>
      </c>
      <c r="E58" s="57">
        <f>'BAR BB| Open rates'!E58*0.75</f>
        <v>69375</v>
      </c>
      <c r="F58" s="57">
        <f>'BAR BB| Open rates'!F58*0.75</f>
        <v>69375</v>
      </c>
      <c r="G58" s="57">
        <f>'BAR BB| Open rates'!G58*0.75</f>
        <v>69375</v>
      </c>
      <c r="H58" s="57">
        <f>'BAR BB| Open rates'!H58*0.75</f>
        <v>69375</v>
      </c>
      <c r="I58" s="57">
        <f>'BAR BB| Open rates'!I58*0.75</f>
        <v>69375</v>
      </c>
      <c r="J58" s="57">
        <f>'BAR BB| Open rates'!J58*0.75</f>
        <v>69375</v>
      </c>
      <c r="K58" s="57">
        <f>'BAR BB| Open rates'!K58*0.75</f>
        <v>69375</v>
      </c>
      <c r="L58" s="57">
        <f>'BAR BB| Open rates'!L58*0.75</f>
        <v>69375</v>
      </c>
      <c r="M58" s="57">
        <f>'BAR BB| Open rates'!M58*0.75</f>
        <v>69375</v>
      </c>
      <c r="N58" s="57">
        <f>'BAR BB| Open rates'!N58*0.75</f>
        <v>69375</v>
      </c>
      <c r="O58" s="57">
        <f>'BAR BB| Open rates'!O58*0.75</f>
        <v>69375</v>
      </c>
      <c r="P58" s="57">
        <f>'BAR BB| Open rates'!P58*0.75</f>
        <v>69375</v>
      </c>
      <c r="Q58" s="57">
        <f>'BAR BB| Open rates'!Q58*0.75</f>
        <v>69375</v>
      </c>
      <c r="R58" s="57">
        <f>'BAR BB| Open rates'!R58*0.75</f>
        <v>69375</v>
      </c>
      <c r="S58" s="57">
        <f>'BAR BB| Open rates'!S58*0.75</f>
        <v>69375</v>
      </c>
      <c r="T58" s="57">
        <f>'BAR BB| Open rates'!T58*0.75</f>
        <v>69375</v>
      </c>
      <c r="U58" s="57">
        <f>'BAR BB| Open rates'!U58*0.75</f>
        <v>69375</v>
      </c>
    </row>
    <row r="59" spans="1:21" s="36" customFormat="1" ht="12" customHeight="1" x14ac:dyDescent="0.2"/>
    <row r="60" spans="1:21" s="36" customFormat="1" ht="12" customHeight="1" x14ac:dyDescent="0.2">
      <c r="A60" s="295" t="s">
        <v>172</v>
      </c>
      <c r="E60" s="270"/>
      <c r="F60" s="270"/>
      <c r="G60" s="270"/>
      <c r="H60" s="270"/>
    </row>
    <row r="61" spans="1:21" s="36" customFormat="1" ht="12" customHeight="1" x14ac:dyDescent="0.2">
      <c r="A61" s="295"/>
      <c r="E61" s="270"/>
      <c r="F61" s="270"/>
      <c r="G61" s="270"/>
      <c r="H61" s="270"/>
    </row>
    <row r="63" spans="1:21" x14ac:dyDescent="0.2">
      <c r="A63" s="212" t="s">
        <v>83</v>
      </c>
    </row>
    <row r="64" spans="1:21" ht="24.75" customHeight="1" x14ac:dyDescent="0.2">
      <c r="A64" s="186" t="s">
        <v>385</v>
      </c>
    </row>
    <row r="65" spans="1:8" ht="39" customHeight="1" x14ac:dyDescent="0.2">
      <c r="A65" s="186" t="s">
        <v>384</v>
      </c>
    </row>
    <row r="66" spans="1:8" x14ac:dyDescent="0.2">
      <c r="A66" s="36"/>
    </row>
    <row r="67" spans="1:8" s="6" customFormat="1" ht="12.75" customHeight="1" x14ac:dyDescent="0.2">
      <c r="A67" s="174" t="s">
        <v>74</v>
      </c>
      <c r="E67" s="271"/>
      <c r="F67" s="271"/>
      <c r="G67" s="271"/>
      <c r="H67" s="271"/>
    </row>
    <row r="68" spans="1:8" s="6" customFormat="1" ht="12.75" customHeight="1" x14ac:dyDescent="0.2">
      <c r="A68" s="172" t="s">
        <v>75</v>
      </c>
      <c r="E68" s="271"/>
      <c r="F68" s="271"/>
      <c r="G68" s="271"/>
      <c r="H68" s="271"/>
    </row>
    <row r="69" spans="1:8" s="6" customFormat="1" ht="12.75" customHeight="1" x14ac:dyDescent="0.2">
      <c r="A69" s="173" t="s">
        <v>76</v>
      </c>
      <c r="E69" s="271"/>
      <c r="F69" s="271"/>
      <c r="G69" s="271"/>
      <c r="H69" s="271"/>
    </row>
    <row r="70" spans="1:8" s="6" customFormat="1" ht="26.25" customHeight="1" x14ac:dyDescent="0.2">
      <c r="A70" s="173" t="s">
        <v>77</v>
      </c>
      <c r="E70" s="271"/>
      <c r="F70" s="271"/>
      <c r="G70" s="271"/>
      <c r="H70" s="271"/>
    </row>
    <row r="71" spans="1:8" s="6" customFormat="1" ht="12.75" customHeight="1" x14ac:dyDescent="0.2">
      <c r="A71" s="173" t="s">
        <v>78</v>
      </c>
      <c r="E71" s="271"/>
      <c r="F71" s="271"/>
      <c r="G71" s="271"/>
      <c r="H71" s="271"/>
    </row>
    <row r="72" spans="1:8" s="6" customFormat="1" ht="23.25" customHeight="1" x14ac:dyDescent="0.2">
      <c r="A72" s="173" t="s">
        <v>79</v>
      </c>
      <c r="E72" s="271"/>
      <c r="F72" s="271"/>
      <c r="G72" s="271"/>
      <c r="H72" s="271"/>
    </row>
    <row r="73" spans="1:8" s="6" customFormat="1" ht="22.5" customHeight="1" x14ac:dyDescent="0.2">
      <c r="A73" s="175" t="s">
        <v>187</v>
      </c>
      <c r="E73" s="271"/>
      <c r="F73" s="271"/>
      <c r="G73" s="271"/>
      <c r="H73" s="271"/>
    </row>
    <row r="74" spans="1:8" x14ac:dyDescent="0.2">
      <c r="A74" s="33"/>
    </row>
    <row r="75" spans="1:8" x14ac:dyDescent="0.2">
      <c r="A75" s="171" t="s">
        <v>81</v>
      </c>
    </row>
    <row r="76" spans="1:8" ht="60" x14ac:dyDescent="0.2">
      <c r="A76" s="176" t="s">
        <v>217</v>
      </c>
    </row>
    <row r="78" spans="1:8" s="33" customFormat="1" x14ac:dyDescent="0.2">
      <c r="E78" s="269"/>
      <c r="F78" s="269"/>
      <c r="G78" s="269"/>
      <c r="H78" s="269"/>
    </row>
    <row r="79" spans="1:8" s="33" customFormat="1" x14ac:dyDescent="0.2">
      <c r="E79" s="269"/>
      <c r="F79" s="269"/>
      <c r="G79" s="269"/>
      <c r="H79" s="269"/>
    </row>
    <row r="80" spans="1:8" s="33" customFormat="1" x14ac:dyDescent="0.2">
      <c r="E80" s="269"/>
      <c r="F80" s="269"/>
      <c r="G80" s="269"/>
      <c r="H80" s="269"/>
    </row>
    <row r="81" spans="5:8" s="33" customFormat="1" x14ac:dyDescent="0.2">
      <c r="E81" s="269"/>
      <c r="F81" s="269"/>
      <c r="G81" s="269"/>
      <c r="H81" s="269"/>
    </row>
    <row r="82" spans="5:8" s="33" customFormat="1" x14ac:dyDescent="0.2">
      <c r="E82" s="269"/>
      <c r="F82" s="269"/>
      <c r="G82" s="269"/>
      <c r="H82" s="269"/>
    </row>
    <row r="83" spans="5:8" s="33" customFormat="1" x14ac:dyDescent="0.2">
      <c r="E83" s="269"/>
      <c r="F83" s="269"/>
      <c r="G83" s="269"/>
      <c r="H83" s="269"/>
    </row>
    <row r="84" spans="5:8" s="33" customFormat="1" x14ac:dyDescent="0.2">
      <c r="E84" s="269"/>
      <c r="F84" s="269"/>
      <c r="G84" s="269"/>
      <c r="H84" s="269"/>
    </row>
    <row r="85" spans="5:8" s="33" customFormat="1" x14ac:dyDescent="0.2">
      <c r="E85" s="269"/>
      <c r="F85" s="269"/>
      <c r="G85" s="269"/>
      <c r="H85" s="269"/>
    </row>
    <row r="86" spans="5:8" s="33" customFormat="1" x14ac:dyDescent="0.2">
      <c r="E86" s="269"/>
      <c r="F86" s="269"/>
      <c r="G86" s="269"/>
      <c r="H86" s="269"/>
    </row>
    <row r="87" spans="5:8" s="33" customFormat="1" x14ac:dyDescent="0.2">
      <c r="E87" s="269"/>
      <c r="F87" s="269"/>
      <c r="G87" s="269"/>
      <c r="H87" s="269"/>
    </row>
    <row r="88" spans="5:8" s="33" customFormat="1" x14ac:dyDescent="0.2">
      <c r="E88" s="269"/>
      <c r="F88" s="269"/>
      <c r="G88" s="269"/>
      <c r="H88" s="269"/>
    </row>
    <row r="89" spans="5:8" s="33" customFormat="1" x14ac:dyDescent="0.2">
      <c r="E89" s="269"/>
      <c r="F89" s="269"/>
      <c r="G89" s="269"/>
      <c r="H89" s="269"/>
    </row>
  </sheetData>
  <mergeCells count="1">
    <mergeCell ref="A60:A61"/>
  </mergeCells>
  <pageMargins left="0.75" right="0.75" top="1" bottom="1" header="0.5" footer="0.5"/>
  <pageSetup paperSize="9" orientation="portrait" horizontalDpi="4294967295" verticalDpi="4294967295"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
  <sheetViews>
    <sheetView showGridLines="0" zoomScaleNormal="100" workbookViewId="0">
      <pane xSplit="1" ySplit="4" topLeftCell="B24" activePane="bottomRight" state="frozen"/>
      <selection pane="topRight" activeCell="B1" sqref="B1"/>
      <selection pane="bottomLeft" activeCell="A5" sqref="A5"/>
      <selection pane="bottomRight" activeCell="D30" sqref="D30"/>
    </sheetView>
  </sheetViews>
  <sheetFormatPr defaultColWidth="9.5703125" defaultRowHeight="12.75" x14ac:dyDescent="0.2"/>
  <cols>
    <col min="1" max="1" width="58" style="32" customWidth="1"/>
    <col min="2" max="4" width="9.5703125" style="32"/>
    <col min="5" max="8" width="9.85546875" style="268" hidden="1" customWidth="1"/>
    <col min="9" max="16384" width="9.5703125" style="32"/>
  </cols>
  <sheetData>
    <row r="1" spans="1:21" ht="19.5" customHeight="1" x14ac:dyDescent="0.2">
      <c r="A1" s="63" t="s">
        <v>61</v>
      </c>
    </row>
    <row r="2" spans="1:21" s="33" customFormat="1" ht="26.25" customHeight="1" x14ac:dyDescent="0.2">
      <c r="A2" s="11" t="s">
        <v>216</v>
      </c>
      <c r="E2" s="269"/>
      <c r="F2" s="269"/>
      <c r="G2" s="269"/>
      <c r="H2" s="269"/>
    </row>
    <row r="3" spans="1:21" s="33" customFormat="1" ht="26.25" customHeight="1" x14ac:dyDescent="0.2">
      <c r="A3" s="211" t="s">
        <v>62</v>
      </c>
      <c r="B3" s="108">
        <f>'AVIA25%'!B3</f>
        <v>45772</v>
      </c>
      <c r="C3" s="108">
        <f>'AVIA25%'!C3</f>
        <v>45773</v>
      </c>
      <c r="D3" s="108">
        <f>'AVIA25%'!D3</f>
        <v>45774</v>
      </c>
      <c r="E3" s="108">
        <f>'AVIA25%'!E3</f>
        <v>45778</v>
      </c>
      <c r="F3" s="108">
        <f>'AVIA25%'!F3</f>
        <v>45781</v>
      </c>
      <c r="G3" s="108">
        <f>'AVIA25%'!G3</f>
        <v>45782</v>
      </c>
      <c r="H3" s="108">
        <f>'AVIA25%'!H3</f>
        <v>45785</v>
      </c>
      <c r="I3" s="108">
        <f>'AVIA25%'!I3</f>
        <v>45787</v>
      </c>
      <c r="J3" s="108">
        <f>'AVIA25%'!J3</f>
        <v>45788</v>
      </c>
      <c r="K3" s="108">
        <f>'AVIA25%'!K3</f>
        <v>45793</v>
      </c>
      <c r="L3" s="108">
        <f>'AVIA25%'!L3</f>
        <v>45795</v>
      </c>
      <c r="M3" s="108">
        <f>'AVIA25%'!M3</f>
        <v>45799</v>
      </c>
      <c r="N3" s="108">
        <f>'AVIA25%'!N3</f>
        <v>45802</v>
      </c>
      <c r="O3" s="108">
        <f>'AVIA25%'!O3</f>
        <v>45807</v>
      </c>
      <c r="P3" s="108">
        <f>'AVIA25%'!P3</f>
        <v>45809</v>
      </c>
      <c r="Q3" s="108">
        <f>'AVIA25%'!Q3</f>
        <v>45810</v>
      </c>
      <c r="R3" s="108">
        <f>'AVIA25%'!R3</f>
        <v>45816</v>
      </c>
      <c r="S3" s="108">
        <f>'AVIA25%'!S3</f>
        <v>45821</v>
      </c>
      <c r="T3" s="108">
        <f>'AVIA25%'!T3</f>
        <v>45823</v>
      </c>
      <c r="U3" s="108">
        <f>'AVIA25%'!U3</f>
        <v>45828</v>
      </c>
    </row>
    <row r="4" spans="1:21" s="33" customFormat="1" ht="26.25" customHeight="1" x14ac:dyDescent="0.2">
      <c r="A4" s="211"/>
      <c r="B4" s="108">
        <f>'AVIA25%'!B4</f>
        <v>45772</v>
      </c>
      <c r="C4" s="108">
        <f>'AVIA25%'!C4</f>
        <v>45773</v>
      </c>
      <c r="D4" s="108">
        <f>'AVIA25%'!D4</f>
        <v>45777</v>
      </c>
      <c r="E4" s="108">
        <f>'AVIA25%'!E4</f>
        <v>45780</v>
      </c>
      <c r="F4" s="108">
        <f>'AVIA25%'!F4</f>
        <v>45781</v>
      </c>
      <c r="G4" s="108">
        <f>'AVIA25%'!G4</f>
        <v>45784</v>
      </c>
      <c r="H4" s="108">
        <f>'AVIA25%'!H4</f>
        <v>45786</v>
      </c>
      <c r="I4" s="108">
        <f>'AVIA25%'!I4</f>
        <v>45787</v>
      </c>
      <c r="J4" s="108">
        <f>'AVIA25%'!J4</f>
        <v>45792</v>
      </c>
      <c r="K4" s="108">
        <f>'AVIA25%'!K4</f>
        <v>45794</v>
      </c>
      <c r="L4" s="108">
        <f>'AVIA25%'!L4</f>
        <v>45798</v>
      </c>
      <c r="M4" s="108">
        <f>'AVIA25%'!M4</f>
        <v>45801</v>
      </c>
      <c r="N4" s="108">
        <f>'AVIA25%'!N4</f>
        <v>45806</v>
      </c>
      <c r="O4" s="108">
        <f>'AVIA25%'!O4</f>
        <v>45808</v>
      </c>
      <c r="P4" s="108">
        <f>'AVIA25%'!P4</f>
        <v>45809</v>
      </c>
      <c r="Q4" s="108">
        <f>'AVIA25%'!Q4</f>
        <v>45815</v>
      </c>
      <c r="R4" s="108">
        <f>'AVIA25%'!R4</f>
        <v>45820</v>
      </c>
      <c r="S4" s="108">
        <f>'AVIA25%'!S4</f>
        <v>45822</v>
      </c>
      <c r="T4" s="108">
        <f>'AVIA25%'!T4</f>
        <v>45827</v>
      </c>
      <c r="U4" s="108">
        <f>'AVIA25%'!U4</f>
        <v>45830</v>
      </c>
    </row>
    <row r="5" spans="1:21" s="36" customFormat="1" ht="12" customHeight="1" x14ac:dyDescent="0.2">
      <c r="A5" s="264" t="s">
        <v>63</v>
      </c>
    </row>
    <row r="6" spans="1:21" s="36" customFormat="1" ht="12" customHeight="1" x14ac:dyDescent="0.2">
      <c r="A6" s="183">
        <v>1</v>
      </c>
      <c r="B6" s="57">
        <f>'BAR BB| Open rates'!B6*0.75+25</f>
        <v>8950</v>
      </c>
      <c r="C6" s="57">
        <f>'BAR BB| Open rates'!C6*0.75+25</f>
        <v>8950</v>
      </c>
      <c r="D6" s="57">
        <f>'BAR BB| Open rates'!D6*0.75+25</f>
        <v>8950</v>
      </c>
      <c r="E6" s="57">
        <f>'BAR BB| Open rates'!E6*0.75+25</f>
        <v>22375</v>
      </c>
      <c r="F6" s="57">
        <f>'BAR BB| Open rates'!F6*0.75+25</f>
        <v>16375</v>
      </c>
      <c r="G6" s="57">
        <f>'BAR BB| Open rates'!G6*0.75+25</f>
        <v>14125</v>
      </c>
      <c r="H6" s="57">
        <f>'BAR BB| Open rates'!H6*0.75+25</f>
        <v>16375</v>
      </c>
      <c r="I6" s="57">
        <f>'BAR BB| Open rates'!I6*0.75+25</f>
        <v>14125</v>
      </c>
      <c r="J6" s="57">
        <f>'BAR BB| Open rates'!J6*0.75+25</f>
        <v>11200</v>
      </c>
      <c r="K6" s="57">
        <f>'BAR BB| Open rates'!K6*0.75+25</f>
        <v>11200</v>
      </c>
      <c r="L6" s="57">
        <f>'BAR BB| Open rates'!L6*0.75+25</f>
        <v>11200</v>
      </c>
      <c r="M6" s="57">
        <f>'BAR BB| Open rates'!M6*0.75+25</f>
        <v>14125</v>
      </c>
      <c r="N6" s="57">
        <f>'BAR BB| Open rates'!N6*0.75+25</f>
        <v>12475</v>
      </c>
      <c r="O6" s="57">
        <f>'BAR BB| Open rates'!O6*0.75+25</f>
        <v>14125</v>
      </c>
      <c r="P6" s="57">
        <f>'BAR BB| Open rates'!P6*0.75+25</f>
        <v>14125</v>
      </c>
      <c r="Q6" s="57">
        <f>'BAR BB| Open rates'!Q6*0.75+25</f>
        <v>15625</v>
      </c>
      <c r="R6" s="57">
        <f>'BAR BB| Open rates'!R6*0.75+25</f>
        <v>14125</v>
      </c>
      <c r="S6" s="57">
        <f>'BAR BB| Open rates'!S6*0.75+25</f>
        <v>15625</v>
      </c>
      <c r="T6" s="57">
        <f>'BAR BB| Open rates'!T6*0.75+25</f>
        <v>14125</v>
      </c>
      <c r="U6" s="57">
        <f>'BAR BB| Open rates'!U6*0.75+25</f>
        <v>12475</v>
      </c>
    </row>
    <row r="7" spans="1:21" s="36" customFormat="1" ht="12" customHeight="1" x14ac:dyDescent="0.2">
      <c r="A7" s="183">
        <v>2</v>
      </c>
      <c r="B7" s="57">
        <f>'BAR BB| Open rates'!B7*0.75+25</f>
        <v>10825</v>
      </c>
      <c r="C7" s="57">
        <f>'BAR BB| Open rates'!C7*0.75+25</f>
        <v>10825</v>
      </c>
      <c r="D7" s="57">
        <f>'BAR BB| Open rates'!D7*0.75+25</f>
        <v>10825</v>
      </c>
      <c r="E7" s="57">
        <f>'BAR BB| Open rates'!E7*0.75+25</f>
        <v>24250</v>
      </c>
      <c r="F7" s="57">
        <f>'BAR BB| Open rates'!F7*0.75+25</f>
        <v>18250</v>
      </c>
      <c r="G7" s="57">
        <f>'BAR BB| Open rates'!G7*0.75+25</f>
        <v>16000</v>
      </c>
      <c r="H7" s="57">
        <f>'BAR BB| Open rates'!H7*0.75+25</f>
        <v>18250</v>
      </c>
      <c r="I7" s="57">
        <f>'BAR BB| Open rates'!I7*0.75+25</f>
        <v>16000</v>
      </c>
      <c r="J7" s="57">
        <f>'BAR BB| Open rates'!J7*0.75+25</f>
        <v>13075</v>
      </c>
      <c r="K7" s="57">
        <f>'BAR BB| Open rates'!K7*0.75+25</f>
        <v>13075</v>
      </c>
      <c r="L7" s="57">
        <f>'BAR BB| Open rates'!L7*0.75+25</f>
        <v>13075</v>
      </c>
      <c r="M7" s="57">
        <f>'BAR BB| Open rates'!M7*0.75+25</f>
        <v>16000</v>
      </c>
      <c r="N7" s="57">
        <f>'BAR BB| Open rates'!N7*0.75+25</f>
        <v>14350</v>
      </c>
      <c r="O7" s="57">
        <f>'BAR BB| Open rates'!O7*0.75+25</f>
        <v>16000</v>
      </c>
      <c r="P7" s="57">
        <f>'BAR BB| Open rates'!P7*0.75+25</f>
        <v>16000</v>
      </c>
      <c r="Q7" s="57">
        <f>'BAR BB| Open rates'!Q7*0.75+25</f>
        <v>17500</v>
      </c>
      <c r="R7" s="57">
        <f>'BAR BB| Open rates'!R7*0.75+25</f>
        <v>16000</v>
      </c>
      <c r="S7" s="57">
        <f>'BAR BB| Open rates'!S7*0.75+25</f>
        <v>17500</v>
      </c>
      <c r="T7" s="57">
        <f>'BAR BB| Open rates'!T7*0.75+25</f>
        <v>16000</v>
      </c>
      <c r="U7" s="57">
        <f>'BAR BB| Open rates'!U7*0.75+25</f>
        <v>14350</v>
      </c>
    </row>
    <row r="8" spans="1:21" s="36" customFormat="1" ht="12" customHeight="1" x14ac:dyDescent="0.2">
      <c r="A8" s="236" t="s">
        <v>175</v>
      </c>
      <c r="B8" s="57"/>
      <c r="C8" s="57"/>
      <c r="D8" s="57"/>
      <c r="E8" s="57"/>
      <c r="F8" s="57"/>
      <c r="G8" s="57"/>
      <c r="H8" s="57"/>
      <c r="I8" s="57"/>
      <c r="J8" s="57"/>
      <c r="K8" s="57"/>
      <c r="L8" s="57"/>
      <c r="M8" s="57"/>
      <c r="N8" s="57"/>
      <c r="O8" s="57"/>
      <c r="P8" s="57"/>
      <c r="Q8" s="57"/>
      <c r="R8" s="57"/>
      <c r="S8" s="57"/>
      <c r="T8" s="57"/>
      <c r="U8" s="57"/>
    </row>
    <row r="9" spans="1:21" s="36" customFormat="1" ht="12" customHeight="1" x14ac:dyDescent="0.2">
      <c r="A9" s="237">
        <v>1</v>
      </c>
      <c r="B9" s="57">
        <f>'BAR BB| Open rates'!B9*0.75+25</f>
        <v>11200</v>
      </c>
      <c r="C9" s="57">
        <f>'BAR BB| Open rates'!C9*0.75+25</f>
        <v>11200</v>
      </c>
      <c r="D9" s="57">
        <f>'BAR BB| Open rates'!D9*0.75+25</f>
        <v>11200</v>
      </c>
      <c r="E9" s="57">
        <f>'BAR BB| Open rates'!E9*0.75+25</f>
        <v>24625</v>
      </c>
      <c r="F9" s="57">
        <f>'BAR BB| Open rates'!F9*0.75+25</f>
        <v>18625</v>
      </c>
      <c r="G9" s="57">
        <f>'BAR BB| Open rates'!G9*0.75+25</f>
        <v>16375</v>
      </c>
      <c r="H9" s="57">
        <f>'BAR BB| Open rates'!H9*0.75+25</f>
        <v>18625</v>
      </c>
      <c r="I9" s="57">
        <f>'BAR BB| Open rates'!I9*0.75+25</f>
        <v>16375</v>
      </c>
      <c r="J9" s="57">
        <f>'BAR BB| Open rates'!J9*0.75+25</f>
        <v>13450</v>
      </c>
      <c r="K9" s="57">
        <f>'BAR BB| Open rates'!K9*0.75+25</f>
        <v>13450</v>
      </c>
      <c r="L9" s="57">
        <f>'BAR BB| Open rates'!L9*0.75+25</f>
        <v>13450</v>
      </c>
      <c r="M9" s="57">
        <f>'BAR BB| Open rates'!M9*0.75+25</f>
        <v>16375</v>
      </c>
      <c r="N9" s="57">
        <f>'BAR BB| Open rates'!N9*0.75+25</f>
        <v>14725</v>
      </c>
      <c r="O9" s="57">
        <f>'BAR BB| Open rates'!O9*0.75+25</f>
        <v>16375</v>
      </c>
      <c r="P9" s="57">
        <f>'BAR BB| Open rates'!P9*0.75+25</f>
        <v>16375</v>
      </c>
      <c r="Q9" s="57">
        <f>'BAR BB| Open rates'!Q9*0.75+25</f>
        <v>17875</v>
      </c>
      <c r="R9" s="57">
        <f>'BAR BB| Open rates'!R9*0.75+25</f>
        <v>16375</v>
      </c>
      <c r="S9" s="57">
        <f>'BAR BB| Open rates'!S9*0.75+25</f>
        <v>17875</v>
      </c>
      <c r="T9" s="57">
        <f>'BAR BB| Open rates'!T9*0.75+25</f>
        <v>16375</v>
      </c>
      <c r="U9" s="57">
        <f>'BAR BB| Open rates'!U9*0.75+25</f>
        <v>14725</v>
      </c>
    </row>
    <row r="10" spans="1:21" s="36" customFormat="1" ht="12" customHeight="1" x14ac:dyDescent="0.2">
      <c r="A10" s="237">
        <v>2</v>
      </c>
      <c r="B10" s="57">
        <f>'BAR BB| Open rates'!B10*0.75+25</f>
        <v>13075</v>
      </c>
      <c r="C10" s="57">
        <f>'BAR BB| Open rates'!C10*0.75+25</f>
        <v>13075</v>
      </c>
      <c r="D10" s="57">
        <f>'BAR BB| Open rates'!D10*0.75+25</f>
        <v>13075</v>
      </c>
      <c r="E10" s="57">
        <f>'BAR BB| Open rates'!E10*0.75+25</f>
        <v>26500</v>
      </c>
      <c r="F10" s="57">
        <f>'BAR BB| Open rates'!F10*0.75+25</f>
        <v>20500</v>
      </c>
      <c r="G10" s="57">
        <f>'BAR BB| Open rates'!G10*0.75+25</f>
        <v>18250</v>
      </c>
      <c r="H10" s="57">
        <f>'BAR BB| Open rates'!H10*0.75+25</f>
        <v>20500</v>
      </c>
      <c r="I10" s="57">
        <f>'BAR BB| Open rates'!I10*0.75+25</f>
        <v>18250</v>
      </c>
      <c r="J10" s="57">
        <f>'BAR BB| Open rates'!J10*0.75+25</f>
        <v>15325</v>
      </c>
      <c r="K10" s="57">
        <f>'BAR BB| Open rates'!K10*0.75+25</f>
        <v>15325</v>
      </c>
      <c r="L10" s="57">
        <f>'BAR BB| Open rates'!L10*0.75+25</f>
        <v>15325</v>
      </c>
      <c r="M10" s="57">
        <f>'BAR BB| Open rates'!M10*0.75+25</f>
        <v>18250</v>
      </c>
      <c r="N10" s="57">
        <f>'BAR BB| Open rates'!N10*0.75+25</f>
        <v>16600</v>
      </c>
      <c r="O10" s="57">
        <f>'BAR BB| Open rates'!O10*0.75+25</f>
        <v>18250</v>
      </c>
      <c r="P10" s="57">
        <f>'BAR BB| Open rates'!P10*0.75+25</f>
        <v>18250</v>
      </c>
      <c r="Q10" s="57">
        <f>'BAR BB| Open rates'!Q10*0.75+25</f>
        <v>19750</v>
      </c>
      <c r="R10" s="57">
        <f>'BAR BB| Open rates'!R10*0.75+25</f>
        <v>18250</v>
      </c>
      <c r="S10" s="57">
        <f>'BAR BB| Open rates'!S10*0.75+25</f>
        <v>19750</v>
      </c>
      <c r="T10" s="57">
        <f>'BAR BB| Open rates'!T10*0.75+25</f>
        <v>18250</v>
      </c>
      <c r="U10" s="57">
        <f>'BAR BB| Open rates'!U10*0.75+25</f>
        <v>16600</v>
      </c>
    </row>
    <row r="11" spans="1:21"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row>
    <row r="12" spans="1:21" s="36" customFormat="1" ht="12" customHeight="1" x14ac:dyDescent="0.2">
      <c r="A12" s="237">
        <v>1</v>
      </c>
      <c r="B12" s="57">
        <f>'BAR BB| Open rates'!B12*0.75+25</f>
        <v>14125</v>
      </c>
      <c r="C12" s="57">
        <f>'BAR BB| Open rates'!C12*0.75+25</f>
        <v>14125</v>
      </c>
      <c r="D12" s="57">
        <f>'BAR BB| Open rates'!D12*0.75+25</f>
        <v>14125</v>
      </c>
      <c r="E12" s="57">
        <f>'BAR BB| Open rates'!E12*0.75+25</f>
        <v>27550</v>
      </c>
      <c r="F12" s="57">
        <f>'BAR BB| Open rates'!F12*0.75+25</f>
        <v>21550</v>
      </c>
      <c r="G12" s="57">
        <f>'BAR BB| Open rates'!G12*0.75+25</f>
        <v>19300</v>
      </c>
      <c r="H12" s="57">
        <f>'BAR BB| Open rates'!H12*0.75+25</f>
        <v>21550</v>
      </c>
      <c r="I12" s="57">
        <f>'BAR BB| Open rates'!I12*0.75+25</f>
        <v>19300</v>
      </c>
      <c r="J12" s="57">
        <f>'BAR BB| Open rates'!J12*0.75+25</f>
        <v>16375</v>
      </c>
      <c r="K12" s="57">
        <f>'BAR BB| Open rates'!K12*0.75+25</f>
        <v>16375</v>
      </c>
      <c r="L12" s="57">
        <f>'BAR BB| Open rates'!L12*0.75+25</f>
        <v>16375</v>
      </c>
      <c r="M12" s="57">
        <f>'BAR BB| Open rates'!M12*0.75+25</f>
        <v>19300</v>
      </c>
      <c r="N12" s="57">
        <f>'BAR BB| Open rates'!N12*0.75+25</f>
        <v>17650</v>
      </c>
      <c r="O12" s="57">
        <f>'BAR BB| Open rates'!O12*0.75+25</f>
        <v>19300</v>
      </c>
      <c r="P12" s="57">
        <f>'BAR BB| Open rates'!P12*0.75+25</f>
        <v>19300</v>
      </c>
      <c r="Q12" s="57">
        <f>'BAR BB| Open rates'!Q12*0.75+25</f>
        <v>20800</v>
      </c>
      <c r="R12" s="57">
        <f>'BAR BB| Open rates'!R12*0.75+25</f>
        <v>19300</v>
      </c>
      <c r="S12" s="57">
        <f>'BAR BB| Open rates'!S12*0.75+25</f>
        <v>20800</v>
      </c>
      <c r="T12" s="57">
        <f>'BAR BB| Open rates'!T12*0.75+25</f>
        <v>19300</v>
      </c>
      <c r="U12" s="57">
        <f>'BAR BB| Open rates'!U12*0.75+25</f>
        <v>17650</v>
      </c>
    </row>
    <row r="13" spans="1:21" s="36" customFormat="1" ht="12" customHeight="1" x14ac:dyDescent="0.2">
      <c r="A13" s="237">
        <v>2</v>
      </c>
      <c r="B13" s="57">
        <f>'BAR BB| Open rates'!B13*0.75+25</f>
        <v>16000</v>
      </c>
      <c r="C13" s="57">
        <f>'BAR BB| Open rates'!C13*0.75+25</f>
        <v>16000</v>
      </c>
      <c r="D13" s="57">
        <f>'BAR BB| Open rates'!D13*0.75+25</f>
        <v>16000</v>
      </c>
      <c r="E13" s="57">
        <f>'BAR BB| Open rates'!E13*0.75+25</f>
        <v>29425</v>
      </c>
      <c r="F13" s="57">
        <f>'BAR BB| Open rates'!F13*0.75+25</f>
        <v>23425</v>
      </c>
      <c r="G13" s="57">
        <f>'BAR BB| Open rates'!G13*0.75+25</f>
        <v>21175</v>
      </c>
      <c r="H13" s="57">
        <f>'BAR BB| Open rates'!H13*0.75+25</f>
        <v>23425</v>
      </c>
      <c r="I13" s="57">
        <f>'BAR BB| Open rates'!I13*0.75+25</f>
        <v>21175</v>
      </c>
      <c r="J13" s="57">
        <f>'BAR BB| Open rates'!J13*0.75+25</f>
        <v>18250</v>
      </c>
      <c r="K13" s="57">
        <f>'BAR BB| Open rates'!K13*0.75+25</f>
        <v>18250</v>
      </c>
      <c r="L13" s="57">
        <f>'BAR BB| Open rates'!L13*0.75+25</f>
        <v>18250</v>
      </c>
      <c r="M13" s="57">
        <f>'BAR BB| Open rates'!M13*0.75+25</f>
        <v>21175</v>
      </c>
      <c r="N13" s="57">
        <f>'BAR BB| Open rates'!N13*0.75+25</f>
        <v>19525</v>
      </c>
      <c r="O13" s="57">
        <f>'BAR BB| Open rates'!O13*0.75+25</f>
        <v>21175</v>
      </c>
      <c r="P13" s="57">
        <f>'BAR BB| Open rates'!P13*0.75+25</f>
        <v>21175</v>
      </c>
      <c r="Q13" s="57">
        <f>'BAR BB| Open rates'!Q13*0.75+25</f>
        <v>22675</v>
      </c>
      <c r="R13" s="57">
        <f>'BAR BB| Open rates'!R13*0.75+25</f>
        <v>21175</v>
      </c>
      <c r="S13" s="57">
        <f>'BAR BB| Open rates'!S13*0.75+25</f>
        <v>22675</v>
      </c>
      <c r="T13" s="57">
        <f>'BAR BB| Open rates'!T13*0.75+25</f>
        <v>21175</v>
      </c>
      <c r="U13" s="57">
        <f>'BAR BB| Open rates'!U13*0.75+25</f>
        <v>19525</v>
      </c>
    </row>
    <row r="14" spans="1:21"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row>
    <row r="15" spans="1:21" s="36" customFormat="1" ht="12" customHeight="1" x14ac:dyDescent="0.2">
      <c r="A15" s="237">
        <v>1</v>
      </c>
      <c r="B15" s="57">
        <f>'BAR BB| Open rates'!B15*0.75+25</f>
        <v>19375</v>
      </c>
      <c r="C15" s="57">
        <f>'BAR BB| Open rates'!C15*0.75+25</f>
        <v>19375</v>
      </c>
      <c r="D15" s="57">
        <f>'BAR BB| Open rates'!D15*0.75+25</f>
        <v>19375</v>
      </c>
      <c r="E15" s="57">
        <f>'BAR BB| Open rates'!E15*0.75+25</f>
        <v>32800</v>
      </c>
      <c r="F15" s="57">
        <f>'BAR BB| Open rates'!F15*0.75+25</f>
        <v>26800</v>
      </c>
      <c r="G15" s="57">
        <f>'BAR BB| Open rates'!G15*0.75+25</f>
        <v>24550</v>
      </c>
      <c r="H15" s="57">
        <f>'BAR BB| Open rates'!H15*0.75+25</f>
        <v>26800</v>
      </c>
      <c r="I15" s="57">
        <f>'BAR BB| Open rates'!I15*0.75+25</f>
        <v>24550</v>
      </c>
      <c r="J15" s="57">
        <f>'BAR BB| Open rates'!J15*0.75+25</f>
        <v>21625</v>
      </c>
      <c r="K15" s="57">
        <f>'BAR BB| Open rates'!K15*0.75+25</f>
        <v>21625</v>
      </c>
      <c r="L15" s="57">
        <f>'BAR BB| Open rates'!L15*0.75+25</f>
        <v>21625</v>
      </c>
      <c r="M15" s="57">
        <f>'BAR BB| Open rates'!M15*0.75+25</f>
        <v>24550</v>
      </c>
      <c r="N15" s="57">
        <f>'BAR BB| Open rates'!N15*0.75+25</f>
        <v>22900</v>
      </c>
      <c r="O15" s="57">
        <f>'BAR BB| Open rates'!O15*0.75+25</f>
        <v>24550</v>
      </c>
      <c r="P15" s="57">
        <f>'BAR BB| Open rates'!P15*0.75+25</f>
        <v>24550</v>
      </c>
      <c r="Q15" s="57">
        <f>'BAR BB| Open rates'!Q15*0.75+25</f>
        <v>26050</v>
      </c>
      <c r="R15" s="57">
        <f>'BAR BB| Open rates'!R15*0.75+25</f>
        <v>24550</v>
      </c>
      <c r="S15" s="57">
        <f>'BAR BB| Open rates'!S15*0.75+25</f>
        <v>26050</v>
      </c>
      <c r="T15" s="57">
        <f>'BAR BB| Open rates'!T15*0.75+25</f>
        <v>24550</v>
      </c>
      <c r="U15" s="57">
        <f>'BAR BB| Open rates'!U15*0.75+25</f>
        <v>22900</v>
      </c>
    </row>
    <row r="16" spans="1:21" s="36" customFormat="1" ht="12" customHeight="1" x14ac:dyDescent="0.2">
      <c r="A16" s="237">
        <v>2</v>
      </c>
      <c r="B16" s="57">
        <f>'BAR BB| Open rates'!B16*0.75+25</f>
        <v>21250</v>
      </c>
      <c r="C16" s="57">
        <f>'BAR BB| Open rates'!C16*0.75+25</f>
        <v>21250</v>
      </c>
      <c r="D16" s="57">
        <f>'BAR BB| Open rates'!D16*0.75+25</f>
        <v>21250</v>
      </c>
      <c r="E16" s="57">
        <f>'BAR BB| Open rates'!E16*0.75+25</f>
        <v>34675</v>
      </c>
      <c r="F16" s="57">
        <f>'BAR BB| Open rates'!F16*0.75+25</f>
        <v>28675</v>
      </c>
      <c r="G16" s="57">
        <f>'BAR BB| Open rates'!G16*0.75+25</f>
        <v>26425</v>
      </c>
      <c r="H16" s="57">
        <f>'BAR BB| Open rates'!H16*0.75+25</f>
        <v>28675</v>
      </c>
      <c r="I16" s="57">
        <f>'BAR BB| Open rates'!I16*0.75+25</f>
        <v>26425</v>
      </c>
      <c r="J16" s="57">
        <f>'BAR BB| Open rates'!J16*0.75+25</f>
        <v>23500</v>
      </c>
      <c r="K16" s="57">
        <f>'BAR BB| Open rates'!K16*0.75+25</f>
        <v>23500</v>
      </c>
      <c r="L16" s="57">
        <f>'BAR BB| Open rates'!L16*0.75+25</f>
        <v>23500</v>
      </c>
      <c r="M16" s="57">
        <f>'BAR BB| Open rates'!M16*0.75+25</f>
        <v>26425</v>
      </c>
      <c r="N16" s="57">
        <f>'BAR BB| Open rates'!N16*0.75+25</f>
        <v>24775</v>
      </c>
      <c r="O16" s="57">
        <f>'BAR BB| Open rates'!O16*0.75+25</f>
        <v>26425</v>
      </c>
      <c r="P16" s="57">
        <f>'BAR BB| Open rates'!P16*0.75+25</f>
        <v>26425</v>
      </c>
      <c r="Q16" s="57">
        <f>'BAR BB| Open rates'!Q16*0.75+25</f>
        <v>27925</v>
      </c>
      <c r="R16" s="57">
        <f>'BAR BB| Open rates'!R16*0.75+25</f>
        <v>26425</v>
      </c>
      <c r="S16" s="57">
        <f>'BAR BB| Open rates'!S16*0.75+25</f>
        <v>27925</v>
      </c>
      <c r="T16" s="57">
        <f>'BAR BB| Open rates'!T16*0.75+25</f>
        <v>26425</v>
      </c>
      <c r="U16" s="57">
        <f>'BAR BB| Open rates'!U16*0.75+25</f>
        <v>24775</v>
      </c>
    </row>
    <row r="17" spans="1:21"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row>
    <row r="18" spans="1:21" s="36" customFormat="1" ht="12" customHeight="1" x14ac:dyDescent="0.2">
      <c r="A18" s="237">
        <v>1</v>
      </c>
      <c r="B18" s="57">
        <f>'BAR BB| Open rates'!B18*0.75+25</f>
        <v>16450</v>
      </c>
      <c r="C18" s="57">
        <f>'BAR BB| Open rates'!C18*0.75+25</f>
        <v>16450</v>
      </c>
      <c r="D18" s="57">
        <f>'BAR BB| Open rates'!D18*0.75+25</f>
        <v>16450</v>
      </c>
      <c r="E18" s="57">
        <f>'BAR BB| Open rates'!E18*0.75+25</f>
        <v>29875</v>
      </c>
      <c r="F18" s="57">
        <f>'BAR BB| Open rates'!F18*0.75+25</f>
        <v>23875</v>
      </c>
      <c r="G18" s="57">
        <f>'BAR BB| Open rates'!G18*0.75+25</f>
        <v>21625</v>
      </c>
      <c r="H18" s="57">
        <f>'BAR BB| Open rates'!H18*0.75+25</f>
        <v>23875</v>
      </c>
      <c r="I18" s="57">
        <f>'BAR BB| Open rates'!I18*0.75+25</f>
        <v>21625</v>
      </c>
      <c r="J18" s="57">
        <f>'BAR BB| Open rates'!J18*0.75+25</f>
        <v>18700</v>
      </c>
      <c r="K18" s="57">
        <f>'BAR BB| Open rates'!K18*0.75+25</f>
        <v>18700</v>
      </c>
      <c r="L18" s="57">
        <f>'BAR BB| Open rates'!L18*0.75+25</f>
        <v>18700</v>
      </c>
      <c r="M18" s="57">
        <f>'BAR BB| Open rates'!M18*0.75+25</f>
        <v>21625</v>
      </c>
      <c r="N18" s="57">
        <f>'BAR BB| Open rates'!N18*0.75+25</f>
        <v>19975</v>
      </c>
      <c r="O18" s="57">
        <f>'BAR BB| Open rates'!O18*0.75+25</f>
        <v>21625</v>
      </c>
      <c r="P18" s="57">
        <f>'BAR BB| Open rates'!P18*0.75+25</f>
        <v>21625</v>
      </c>
      <c r="Q18" s="57">
        <f>'BAR BB| Open rates'!Q18*0.75+25</f>
        <v>23125</v>
      </c>
      <c r="R18" s="57">
        <f>'BAR BB| Open rates'!R18*0.75+25</f>
        <v>21625</v>
      </c>
      <c r="S18" s="57">
        <f>'BAR BB| Open rates'!S18*0.75+25</f>
        <v>23125</v>
      </c>
      <c r="T18" s="57">
        <f>'BAR BB| Open rates'!T18*0.75+25</f>
        <v>21625</v>
      </c>
      <c r="U18" s="57">
        <f>'BAR BB| Open rates'!U18*0.75+25</f>
        <v>19975</v>
      </c>
    </row>
    <row r="19" spans="1:21" s="36" customFormat="1" ht="12" customHeight="1" x14ac:dyDescent="0.2">
      <c r="A19" s="237">
        <v>2</v>
      </c>
      <c r="B19" s="57">
        <f>'BAR BB| Open rates'!B19*0.75+25</f>
        <v>18325</v>
      </c>
      <c r="C19" s="57">
        <f>'BAR BB| Open rates'!C19*0.75+25</f>
        <v>18325</v>
      </c>
      <c r="D19" s="57">
        <f>'BAR BB| Open rates'!D19*0.75+25</f>
        <v>18325</v>
      </c>
      <c r="E19" s="57">
        <f>'BAR BB| Open rates'!E19*0.75+25</f>
        <v>31750</v>
      </c>
      <c r="F19" s="57">
        <f>'BAR BB| Open rates'!F19*0.75+25</f>
        <v>25750</v>
      </c>
      <c r="G19" s="57">
        <f>'BAR BB| Open rates'!G19*0.75+25</f>
        <v>23500</v>
      </c>
      <c r="H19" s="57">
        <f>'BAR BB| Open rates'!H19*0.75+25</f>
        <v>25750</v>
      </c>
      <c r="I19" s="57">
        <f>'BAR BB| Open rates'!I19*0.75+25</f>
        <v>23500</v>
      </c>
      <c r="J19" s="57">
        <f>'BAR BB| Open rates'!J19*0.75+25</f>
        <v>20575</v>
      </c>
      <c r="K19" s="57">
        <f>'BAR BB| Open rates'!K19*0.75+25</f>
        <v>20575</v>
      </c>
      <c r="L19" s="57">
        <f>'BAR BB| Open rates'!L19*0.75+25</f>
        <v>20575</v>
      </c>
      <c r="M19" s="57">
        <f>'BAR BB| Open rates'!M19*0.75+25</f>
        <v>23500</v>
      </c>
      <c r="N19" s="57">
        <f>'BAR BB| Open rates'!N19*0.75+25</f>
        <v>21850</v>
      </c>
      <c r="O19" s="57">
        <f>'BAR BB| Open rates'!O19*0.75+25</f>
        <v>23500</v>
      </c>
      <c r="P19" s="57">
        <f>'BAR BB| Open rates'!P19*0.75+25</f>
        <v>23500</v>
      </c>
      <c r="Q19" s="57">
        <f>'BAR BB| Open rates'!Q19*0.75+25</f>
        <v>25000</v>
      </c>
      <c r="R19" s="57">
        <f>'BAR BB| Open rates'!R19*0.75+25</f>
        <v>23500</v>
      </c>
      <c r="S19" s="57">
        <f>'BAR BB| Open rates'!S19*0.75+25</f>
        <v>25000</v>
      </c>
      <c r="T19" s="57">
        <f>'BAR BB| Open rates'!T19*0.75+25</f>
        <v>23500</v>
      </c>
      <c r="U19" s="57">
        <f>'BAR BB| Open rates'!U19*0.75+25</f>
        <v>21850</v>
      </c>
    </row>
    <row r="20" spans="1:21" s="36" customFormat="1" ht="12" customHeight="1" x14ac:dyDescent="0.2">
      <c r="A20" s="236" t="s">
        <v>179</v>
      </c>
      <c r="B20" s="57">
        <f>'BAR BB| Open rates'!B20*0.75+25</f>
        <v>25</v>
      </c>
      <c r="C20" s="57">
        <f>'BAR BB| Open rates'!C20*0.75+25</f>
        <v>25</v>
      </c>
      <c r="D20" s="57">
        <f>'BAR BB| Open rates'!D20*0.75+25</f>
        <v>25</v>
      </c>
      <c r="E20" s="57">
        <f>'BAR BB| Open rates'!E20*0.75+25</f>
        <v>25</v>
      </c>
      <c r="F20" s="57">
        <f>'BAR BB| Open rates'!F20*0.75+25</f>
        <v>25</v>
      </c>
      <c r="G20" s="57">
        <f>'BAR BB| Open rates'!G20*0.75+25</f>
        <v>25</v>
      </c>
      <c r="H20" s="57">
        <f>'BAR BB| Open rates'!H20*0.75+25</f>
        <v>25</v>
      </c>
      <c r="I20" s="57">
        <f>'BAR BB| Open rates'!I20*0.75+25</f>
        <v>25</v>
      </c>
      <c r="J20" s="57">
        <f>'BAR BB| Open rates'!J20*0.75+25</f>
        <v>25</v>
      </c>
      <c r="K20" s="57">
        <f>'BAR BB| Open rates'!K20*0.75+25</f>
        <v>25</v>
      </c>
      <c r="L20" s="57">
        <f>'BAR BB| Open rates'!L20*0.75+25</f>
        <v>25</v>
      </c>
      <c r="M20" s="57">
        <f>'BAR BB| Open rates'!M20*0.75+25</f>
        <v>25</v>
      </c>
      <c r="N20" s="57">
        <f>'BAR BB| Open rates'!N20*0.75+25</f>
        <v>25</v>
      </c>
      <c r="O20" s="57">
        <f>'BAR BB| Open rates'!O20*0.75+25</f>
        <v>25</v>
      </c>
      <c r="P20" s="57">
        <f>'BAR BB| Open rates'!P20*0.75+25</f>
        <v>25</v>
      </c>
      <c r="Q20" s="57">
        <f>'BAR BB| Open rates'!Q20*0.75+25</f>
        <v>25</v>
      </c>
      <c r="R20" s="57">
        <f>'BAR BB| Open rates'!R20*0.75+25</f>
        <v>25</v>
      </c>
      <c r="S20" s="57">
        <f>'BAR BB| Open rates'!S20*0.75+25</f>
        <v>25</v>
      </c>
      <c r="T20" s="57">
        <f>'BAR BB| Open rates'!T20*0.75+25</f>
        <v>25</v>
      </c>
      <c r="U20" s="57">
        <f>'BAR BB| Open rates'!U20*0.75+25</f>
        <v>25</v>
      </c>
    </row>
    <row r="21" spans="1:21" s="36" customFormat="1" ht="12" customHeight="1" x14ac:dyDescent="0.2">
      <c r="A21" s="237">
        <v>1</v>
      </c>
      <c r="B21" s="57">
        <f>'BAR BB| Open rates'!B21*0.75+25</f>
        <v>19375</v>
      </c>
      <c r="C21" s="57">
        <f>'BAR BB| Open rates'!C21*0.75+25</f>
        <v>19375</v>
      </c>
      <c r="D21" s="57">
        <f>'BAR BB| Open rates'!D21*0.75+25</f>
        <v>19375</v>
      </c>
      <c r="E21" s="57">
        <f>'BAR BB| Open rates'!E21*0.75+25</f>
        <v>32800</v>
      </c>
      <c r="F21" s="57">
        <f>'BAR BB| Open rates'!F21*0.75+25</f>
        <v>26800</v>
      </c>
      <c r="G21" s="57">
        <f>'BAR BB| Open rates'!G21*0.75+25</f>
        <v>24550</v>
      </c>
      <c r="H21" s="57">
        <f>'BAR BB| Open rates'!H21*0.75+25</f>
        <v>26800</v>
      </c>
      <c r="I21" s="57">
        <f>'BAR BB| Open rates'!I21*0.75+25</f>
        <v>24550</v>
      </c>
      <c r="J21" s="57">
        <f>'BAR BB| Open rates'!J21*0.75+25</f>
        <v>21625</v>
      </c>
      <c r="K21" s="57">
        <f>'BAR BB| Open rates'!K21*0.75+25</f>
        <v>21625</v>
      </c>
      <c r="L21" s="57">
        <f>'BAR BB| Open rates'!L21*0.75+25</f>
        <v>21625</v>
      </c>
      <c r="M21" s="57">
        <f>'BAR BB| Open rates'!M21*0.75+25</f>
        <v>24550</v>
      </c>
      <c r="N21" s="57">
        <f>'BAR BB| Open rates'!N21*0.75+25</f>
        <v>22900</v>
      </c>
      <c r="O21" s="57">
        <f>'BAR BB| Open rates'!O21*0.75+25</f>
        <v>24550</v>
      </c>
      <c r="P21" s="57">
        <f>'BAR BB| Open rates'!P21*0.75+25</f>
        <v>24550</v>
      </c>
      <c r="Q21" s="57">
        <f>'BAR BB| Open rates'!Q21*0.75+25</f>
        <v>26050</v>
      </c>
      <c r="R21" s="57">
        <f>'BAR BB| Open rates'!R21*0.75+25</f>
        <v>24550</v>
      </c>
      <c r="S21" s="57">
        <f>'BAR BB| Open rates'!S21*0.75+25</f>
        <v>26050</v>
      </c>
      <c r="T21" s="57">
        <f>'BAR BB| Open rates'!T21*0.75+25</f>
        <v>24550</v>
      </c>
      <c r="U21" s="57">
        <f>'BAR BB| Open rates'!U21*0.75+25</f>
        <v>22900</v>
      </c>
    </row>
    <row r="22" spans="1:21" s="36" customFormat="1" ht="12" customHeight="1" x14ac:dyDescent="0.2">
      <c r="A22" s="237">
        <v>2</v>
      </c>
      <c r="B22" s="57">
        <f>'BAR BB| Open rates'!B22*0.75+25</f>
        <v>21250</v>
      </c>
      <c r="C22" s="57">
        <f>'BAR BB| Open rates'!C22*0.75+25</f>
        <v>21250</v>
      </c>
      <c r="D22" s="57">
        <f>'BAR BB| Open rates'!D22*0.75+25</f>
        <v>21250</v>
      </c>
      <c r="E22" s="57">
        <f>'BAR BB| Open rates'!E22*0.75+25</f>
        <v>34675</v>
      </c>
      <c r="F22" s="57">
        <f>'BAR BB| Open rates'!F22*0.75+25</f>
        <v>28675</v>
      </c>
      <c r="G22" s="57">
        <f>'BAR BB| Open rates'!G22*0.75+25</f>
        <v>26425</v>
      </c>
      <c r="H22" s="57">
        <f>'BAR BB| Open rates'!H22*0.75+25</f>
        <v>28675</v>
      </c>
      <c r="I22" s="57">
        <f>'BAR BB| Open rates'!I22*0.75+25</f>
        <v>26425</v>
      </c>
      <c r="J22" s="57">
        <f>'BAR BB| Open rates'!J22*0.75+25</f>
        <v>23500</v>
      </c>
      <c r="K22" s="57">
        <f>'BAR BB| Open rates'!K22*0.75+25</f>
        <v>23500</v>
      </c>
      <c r="L22" s="57">
        <f>'BAR BB| Open rates'!L22*0.75+25</f>
        <v>23500</v>
      </c>
      <c r="M22" s="57">
        <f>'BAR BB| Open rates'!M22*0.75+25</f>
        <v>26425</v>
      </c>
      <c r="N22" s="57">
        <f>'BAR BB| Open rates'!N22*0.75+25</f>
        <v>24775</v>
      </c>
      <c r="O22" s="57">
        <f>'BAR BB| Open rates'!O22*0.75+25</f>
        <v>26425</v>
      </c>
      <c r="P22" s="57">
        <f>'BAR BB| Open rates'!P22*0.75+25</f>
        <v>26425</v>
      </c>
      <c r="Q22" s="57">
        <f>'BAR BB| Open rates'!Q22*0.75+25</f>
        <v>27925</v>
      </c>
      <c r="R22" s="57">
        <f>'BAR BB| Open rates'!R22*0.75+25</f>
        <v>26425</v>
      </c>
      <c r="S22" s="57">
        <f>'BAR BB| Open rates'!S22*0.75+25</f>
        <v>27925</v>
      </c>
      <c r="T22" s="57">
        <f>'BAR BB| Open rates'!T22*0.75+25</f>
        <v>26425</v>
      </c>
      <c r="U22" s="57">
        <f>'BAR BB| Open rates'!U22*0.75+25</f>
        <v>24775</v>
      </c>
    </row>
    <row r="23" spans="1:21"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row>
    <row r="24" spans="1:21" s="36" customFormat="1" ht="12" customHeight="1" x14ac:dyDescent="0.2">
      <c r="A24" s="237">
        <v>1</v>
      </c>
      <c r="B24" s="57">
        <f>'BAR BB| Open rates'!B24*0.75+25</f>
        <v>27625</v>
      </c>
      <c r="C24" s="57">
        <f>'BAR BB| Open rates'!C24*0.75+25</f>
        <v>27625</v>
      </c>
      <c r="D24" s="57">
        <f>'BAR BB| Open rates'!D24*0.75+25</f>
        <v>27625</v>
      </c>
      <c r="E24" s="57">
        <f>'BAR BB| Open rates'!E24*0.75+25</f>
        <v>41050</v>
      </c>
      <c r="F24" s="57">
        <f>'BAR BB| Open rates'!F24*0.75+25</f>
        <v>35050</v>
      </c>
      <c r="G24" s="57">
        <f>'BAR BB| Open rates'!G24*0.75+25</f>
        <v>32800</v>
      </c>
      <c r="H24" s="57">
        <f>'BAR BB| Open rates'!H24*0.75+25</f>
        <v>35050</v>
      </c>
      <c r="I24" s="57">
        <f>'BAR BB| Open rates'!I24*0.75+25</f>
        <v>32800</v>
      </c>
      <c r="J24" s="57">
        <f>'BAR BB| Open rates'!J24*0.75+25</f>
        <v>29875</v>
      </c>
      <c r="K24" s="57">
        <f>'BAR BB| Open rates'!K24*0.75+25</f>
        <v>29875</v>
      </c>
      <c r="L24" s="57">
        <f>'BAR BB| Open rates'!L24*0.75+25</f>
        <v>29875</v>
      </c>
      <c r="M24" s="57">
        <f>'BAR BB| Open rates'!M24*0.75+25</f>
        <v>32800</v>
      </c>
      <c r="N24" s="57">
        <f>'BAR BB| Open rates'!N24*0.75+25</f>
        <v>31150</v>
      </c>
      <c r="O24" s="57">
        <f>'BAR BB| Open rates'!O24*0.75+25</f>
        <v>32800</v>
      </c>
      <c r="P24" s="57">
        <f>'BAR BB| Open rates'!P24*0.75+25</f>
        <v>32800</v>
      </c>
      <c r="Q24" s="57">
        <f>'BAR BB| Open rates'!Q24*0.75+25</f>
        <v>34300</v>
      </c>
      <c r="R24" s="57">
        <f>'BAR BB| Open rates'!R24*0.75+25</f>
        <v>32800</v>
      </c>
      <c r="S24" s="57">
        <f>'BAR BB| Open rates'!S24*0.75+25</f>
        <v>34300</v>
      </c>
      <c r="T24" s="57">
        <f>'BAR BB| Open rates'!T24*0.75+25</f>
        <v>32800</v>
      </c>
      <c r="U24" s="57">
        <f>'BAR BB| Open rates'!U24*0.75+25</f>
        <v>31150</v>
      </c>
    </row>
    <row r="25" spans="1:21" s="36" customFormat="1" ht="12" customHeight="1" x14ac:dyDescent="0.2">
      <c r="A25" s="237">
        <v>2</v>
      </c>
      <c r="B25" s="57">
        <f>'BAR BB| Open rates'!B25*0.75+25</f>
        <v>29500</v>
      </c>
      <c r="C25" s="57">
        <f>'BAR BB| Open rates'!C25*0.75+25</f>
        <v>29500</v>
      </c>
      <c r="D25" s="57">
        <f>'BAR BB| Open rates'!D25*0.75+25</f>
        <v>29500</v>
      </c>
      <c r="E25" s="57">
        <f>'BAR BB| Open rates'!E25*0.75+25</f>
        <v>42925</v>
      </c>
      <c r="F25" s="57">
        <f>'BAR BB| Open rates'!F25*0.75+25</f>
        <v>36925</v>
      </c>
      <c r="G25" s="57">
        <f>'BAR BB| Open rates'!G25*0.75+25</f>
        <v>34675</v>
      </c>
      <c r="H25" s="57">
        <f>'BAR BB| Open rates'!H25*0.75+25</f>
        <v>36925</v>
      </c>
      <c r="I25" s="57">
        <f>'BAR BB| Open rates'!I25*0.75+25</f>
        <v>34675</v>
      </c>
      <c r="J25" s="57">
        <f>'BAR BB| Open rates'!J25*0.75+25</f>
        <v>31750</v>
      </c>
      <c r="K25" s="57">
        <f>'BAR BB| Open rates'!K25*0.75+25</f>
        <v>31750</v>
      </c>
      <c r="L25" s="57">
        <f>'BAR BB| Open rates'!L25*0.75+25</f>
        <v>31750</v>
      </c>
      <c r="M25" s="57">
        <f>'BAR BB| Open rates'!M25*0.75+25</f>
        <v>34675</v>
      </c>
      <c r="N25" s="57">
        <f>'BAR BB| Open rates'!N25*0.75+25</f>
        <v>33025</v>
      </c>
      <c r="O25" s="57">
        <f>'BAR BB| Open rates'!O25*0.75+25</f>
        <v>34675</v>
      </c>
      <c r="P25" s="57">
        <f>'BAR BB| Open rates'!P25*0.75+25</f>
        <v>34675</v>
      </c>
      <c r="Q25" s="57">
        <f>'BAR BB| Open rates'!Q25*0.75+25</f>
        <v>36175</v>
      </c>
      <c r="R25" s="57">
        <f>'BAR BB| Open rates'!R25*0.75+25</f>
        <v>34675</v>
      </c>
      <c r="S25" s="57">
        <f>'BAR BB| Open rates'!S25*0.75+25</f>
        <v>36175</v>
      </c>
      <c r="T25" s="57">
        <f>'BAR BB| Open rates'!T25*0.75+25</f>
        <v>34675</v>
      </c>
      <c r="U25" s="57">
        <f>'BAR BB| Open rates'!U25*0.75+25</f>
        <v>33025</v>
      </c>
    </row>
    <row r="26" spans="1:21" s="36" customFormat="1" ht="12" customHeight="1" x14ac:dyDescent="0.2">
      <c r="A26" s="237">
        <v>3</v>
      </c>
      <c r="B26" s="57">
        <f>'BAR BB| Open rates'!B26*0.75+25</f>
        <v>31375</v>
      </c>
      <c r="C26" s="57">
        <f>'BAR BB| Open rates'!C26*0.75+25</f>
        <v>31375</v>
      </c>
      <c r="D26" s="57">
        <f>'BAR BB| Open rates'!D26*0.75+25</f>
        <v>31375</v>
      </c>
      <c r="E26" s="57">
        <f>'BAR BB| Open rates'!E26*0.75+25</f>
        <v>44800</v>
      </c>
      <c r="F26" s="57">
        <f>'BAR BB| Open rates'!F26*0.75+25</f>
        <v>38800</v>
      </c>
      <c r="G26" s="57">
        <f>'BAR BB| Open rates'!G26*0.75+25</f>
        <v>36550</v>
      </c>
      <c r="H26" s="57">
        <f>'BAR BB| Open rates'!H26*0.75+25</f>
        <v>38800</v>
      </c>
      <c r="I26" s="57">
        <f>'BAR BB| Open rates'!I26*0.75+25</f>
        <v>36550</v>
      </c>
      <c r="J26" s="57">
        <f>'BAR BB| Open rates'!J26*0.75+25</f>
        <v>33625</v>
      </c>
      <c r="K26" s="57">
        <f>'BAR BB| Open rates'!K26*0.75+25</f>
        <v>33625</v>
      </c>
      <c r="L26" s="57">
        <f>'BAR BB| Open rates'!L26*0.75+25</f>
        <v>33625</v>
      </c>
      <c r="M26" s="57">
        <f>'BAR BB| Open rates'!M26*0.75+25</f>
        <v>36550</v>
      </c>
      <c r="N26" s="57">
        <f>'BAR BB| Open rates'!N26*0.75+25</f>
        <v>34900</v>
      </c>
      <c r="O26" s="57">
        <f>'BAR BB| Open rates'!O26*0.75+25</f>
        <v>36550</v>
      </c>
      <c r="P26" s="57">
        <f>'BAR BB| Open rates'!P26*0.75+25</f>
        <v>36550</v>
      </c>
      <c r="Q26" s="57">
        <f>'BAR BB| Open rates'!Q26*0.75+25</f>
        <v>38050</v>
      </c>
      <c r="R26" s="57">
        <f>'BAR BB| Open rates'!R26*0.75+25</f>
        <v>36550</v>
      </c>
      <c r="S26" s="57">
        <f>'BAR BB| Open rates'!S26*0.75+25</f>
        <v>38050</v>
      </c>
      <c r="T26" s="57">
        <f>'BAR BB| Open rates'!T26*0.75+25</f>
        <v>36550</v>
      </c>
      <c r="U26" s="57">
        <f>'BAR BB| Open rates'!U26*0.75+25</f>
        <v>34900</v>
      </c>
    </row>
    <row r="27" spans="1:21" s="36" customFormat="1" ht="12" customHeight="1" x14ac:dyDescent="0.2">
      <c r="A27" s="237">
        <v>4</v>
      </c>
      <c r="B27" s="57">
        <f>'BAR BB| Open rates'!B27*0.75+25</f>
        <v>33250</v>
      </c>
      <c r="C27" s="57">
        <f>'BAR BB| Open rates'!C27*0.75+25</f>
        <v>33250</v>
      </c>
      <c r="D27" s="57">
        <f>'BAR BB| Open rates'!D27*0.75+25</f>
        <v>33250</v>
      </c>
      <c r="E27" s="57">
        <f>'BAR BB| Open rates'!E27*0.75+25</f>
        <v>46675</v>
      </c>
      <c r="F27" s="57">
        <f>'BAR BB| Open rates'!F27*0.75+25</f>
        <v>40675</v>
      </c>
      <c r="G27" s="57">
        <f>'BAR BB| Open rates'!G27*0.75+25</f>
        <v>38425</v>
      </c>
      <c r="H27" s="57">
        <f>'BAR BB| Open rates'!H27*0.75+25</f>
        <v>40675</v>
      </c>
      <c r="I27" s="57">
        <f>'BAR BB| Open rates'!I27*0.75+25</f>
        <v>38425</v>
      </c>
      <c r="J27" s="57">
        <f>'BAR BB| Open rates'!J27*0.75+25</f>
        <v>35500</v>
      </c>
      <c r="K27" s="57">
        <f>'BAR BB| Open rates'!K27*0.75+25</f>
        <v>35500</v>
      </c>
      <c r="L27" s="57">
        <f>'BAR BB| Open rates'!L27*0.75+25</f>
        <v>35500</v>
      </c>
      <c r="M27" s="57">
        <f>'BAR BB| Open rates'!M27*0.75+25</f>
        <v>38425</v>
      </c>
      <c r="N27" s="57">
        <f>'BAR BB| Open rates'!N27*0.75+25</f>
        <v>36775</v>
      </c>
      <c r="O27" s="57">
        <f>'BAR BB| Open rates'!O27*0.75+25</f>
        <v>38425</v>
      </c>
      <c r="P27" s="57">
        <f>'BAR BB| Open rates'!P27*0.75+25</f>
        <v>38425</v>
      </c>
      <c r="Q27" s="57">
        <f>'BAR BB| Open rates'!Q27*0.75+25</f>
        <v>39925</v>
      </c>
      <c r="R27" s="57">
        <f>'BAR BB| Open rates'!R27*0.75+25</f>
        <v>38425</v>
      </c>
      <c r="S27" s="57">
        <f>'BAR BB| Open rates'!S27*0.75+25</f>
        <v>39925</v>
      </c>
      <c r="T27" s="57">
        <f>'BAR BB| Open rates'!T27*0.75+25</f>
        <v>38425</v>
      </c>
      <c r="U27" s="57">
        <f>'BAR BB| Open rates'!U27*0.75+25</f>
        <v>36775</v>
      </c>
    </row>
    <row r="28" spans="1:21"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row>
    <row r="29" spans="1:21" s="36" customFormat="1" ht="12" customHeight="1" x14ac:dyDescent="0.2">
      <c r="A29" s="237">
        <v>1</v>
      </c>
      <c r="B29" s="57">
        <f>'BAR BB| Open rates'!B29*0.75+25</f>
        <v>30625</v>
      </c>
      <c r="C29" s="57">
        <f>'BAR BB| Open rates'!C29*0.75+25</f>
        <v>30625</v>
      </c>
      <c r="D29" s="57">
        <f>'BAR BB| Open rates'!D29*0.75+25</f>
        <v>30625</v>
      </c>
      <c r="E29" s="57">
        <f>'BAR BB| Open rates'!E29*0.75+25</f>
        <v>44050</v>
      </c>
      <c r="F29" s="57">
        <f>'BAR BB| Open rates'!F29*0.75+25</f>
        <v>38050</v>
      </c>
      <c r="G29" s="57">
        <f>'BAR BB| Open rates'!G29*0.75+25</f>
        <v>35800</v>
      </c>
      <c r="H29" s="57">
        <f>'BAR BB| Open rates'!H29*0.75+25</f>
        <v>38050</v>
      </c>
      <c r="I29" s="57">
        <f>'BAR BB| Open rates'!I29*0.75+25</f>
        <v>35800</v>
      </c>
      <c r="J29" s="57">
        <f>'BAR BB| Open rates'!J29*0.75+25</f>
        <v>32875</v>
      </c>
      <c r="K29" s="57">
        <f>'BAR BB| Open rates'!K29*0.75+25</f>
        <v>32875</v>
      </c>
      <c r="L29" s="57">
        <f>'BAR BB| Open rates'!L29*0.75+25</f>
        <v>32875</v>
      </c>
      <c r="M29" s="57">
        <f>'BAR BB| Open rates'!M29*0.75+25</f>
        <v>35800</v>
      </c>
      <c r="N29" s="57">
        <f>'BAR BB| Open rates'!N29*0.75+25</f>
        <v>34150</v>
      </c>
      <c r="O29" s="57">
        <f>'BAR BB| Open rates'!O29*0.75+25</f>
        <v>35800</v>
      </c>
      <c r="P29" s="57">
        <f>'BAR BB| Open rates'!P29*0.75+25</f>
        <v>35800</v>
      </c>
      <c r="Q29" s="57">
        <f>'BAR BB| Open rates'!Q29*0.75+25</f>
        <v>37300</v>
      </c>
      <c r="R29" s="57">
        <f>'BAR BB| Open rates'!R29*0.75+25</f>
        <v>35800</v>
      </c>
      <c r="S29" s="57">
        <f>'BAR BB| Open rates'!S29*0.75+25</f>
        <v>37300</v>
      </c>
      <c r="T29" s="57">
        <f>'BAR BB| Open rates'!T29*0.75+25</f>
        <v>35800</v>
      </c>
      <c r="U29" s="57">
        <f>'BAR BB| Open rates'!U29*0.75+25</f>
        <v>34150</v>
      </c>
    </row>
    <row r="30" spans="1:21" s="36" customFormat="1" ht="12" customHeight="1" x14ac:dyDescent="0.2">
      <c r="A30" s="237">
        <v>2</v>
      </c>
      <c r="B30" s="57">
        <f>'BAR BB| Open rates'!B30*0.75+25</f>
        <v>32500</v>
      </c>
      <c r="C30" s="57">
        <f>'BAR BB| Open rates'!C30*0.75+25</f>
        <v>32500</v>
      </c>
      <c r="D30" s="57">
        <f>'BAR BB| Open rates'!D30*0.75+25</f>
        <v>32500</v>
      </c>
      <c r="E30" s="57">
        <f>'BAR BB| Open rates'!E30*0.75+25</f>
        <v>45925</v>
      </c>
      <c r="F30" s="57">
        <f>'BAR BB| Open rates'!F30*0.75+25</f>
        <v>39925</v>
      </c>
      <c r="G30" s="57">
        <f>'BAR BB| Open rates'!G30*0.75+25</f>
        <v>37675</v>
      </c>
      <c r="H30" s="57">
        <f>'BAR BB| Open rates'!H30*0.75+25</f>
        <v>39925</v>
      </c>
      <c r="I30" s="57">
        <f>'BAR BB| Open rates'!I30*0.75+25</f>
        <v>37675</v>
      </c>
      <c r="J30" s="57">
        <f>'BAR BB| Open rates'!J30*0.75+25</f>
        <v>34750</v>
      </c>
      <c r="K30" s="57">
        <f>'BAR BB| Open rates'!K30*0.75+25</f>
        <v>34750</v>
      </c>
      <c r="L30" s="57">
        <f>'BAR BB| Open rates'!L30*0.75+25</f>
        <v>34750</v>
      </c>
      <c r="M30" s="57">
        <f>'BAR BB| Open rates'!M30*0.75+25</f>
        <v>37675</v>
      </c>
      <c r="N30" s="57">
        <f>'BAR BB| Open rates'!N30*0.75+25</f>
        <v>36025</v>
      </c>
      <c r="O30" s="57">
        <f>'BAR BB| Open rates'!O30*0.75+25</f>
        <v>37675</v>
      </c>
      <c r="P30" s="57">
        <f>'BAR BB| Open rates'!P30*0.75+25</f>
        <v>37675</v>
      </c>
      <c r="Q30" s="57">
        <f>'BAR BB| Open rates'!Q30*0.75+25</f>
        <v>39175</v>
      </c>
      <c r="R30" s="57">
        <f>'BAR BB| Open rates'!R30*0.75+25</f>
        <v>37675</v>
      </c>
      <c r="S30" s="57">
        <f>'BAR BB| Open rates'!S30*0.75+25</f>
        <v>39175</v>
      </c>
      <c r="T30" s="57">
        <f>'BAR BB| Open rates'!T30*0.75+25</f>
        <v>37675</v>
      </c>
      <c r="U30" s="57">
        <f>'BAR BB| Open rates'!U30*0.75+25</f>
        <v>36025</v>
      </c>
    </row>
    <row r="31" spans="1:21" s="36" customFormat="1" ht="12" customHeight="1" x14ac:dyDescent="0.2">
      <c r="A31" s="237">
        <v>3</v>
      </c>
      <c r="B31" s="57">
        <f>'BAR BB| Open rates'!B31*0.75+25</f>
        <v>34375</v>
      </c>
      <c r="C31" s="57">
        <f>'BAR BB| Open rates'!C31*0.75+25</f>
        <v>34375</v>
      </c>
      <c r="D31" s="57">
        <f>'BAR BB| Open rates'!D31*0.75+25</f>
        <v>34375</v>
      </c>
      <c r="E31" s="57">
        <f>'BAR BB| Open rates'!E31*0.75+25</f>
        <v>47800</v>
      </c>
      <c r="F31" s="57">
        <f>'BAR BB| Open rates'!F31*0.75+25</f>
        <v>41800</v>
      </c>
      <c r="G31" s="57">
        <f>'BAR BB| Open rates'!G31*0.75+25</f>
        <v>39550</v>
      </c>
      <c r="H31" s="57">
        <f>'BAR BB| Open rates'!H31*0.75+25</f>
        <v>41800</v>
      </c>
      <c r="I31" s="57">
        <f>'BAR BB| Open rates'!I31*0.75+25</f>
        <v>39550</v>
      </c>
      <c r="J31" s="57">
        <f>'BAR BB| Open rates'!J31*0.75+25</f>
        <v>36625</v>
      </c>
      <c r="K31" s="57">
        <f>'BAR BB| Open rates'!K31*0.75+25</f>
        <v>36625</v>
      </c>
      <c r="L31" s="57">
        <f>'BAR BB| Open rates'!L31*0.75+25</f>
        <v>36625</v>
      </c>
      <c r="M31" s="57">
        <f>'BAR BB| Open rates'!M31*0.75+25</f>
        <v>39550</v>
      </c>
      <c r="N31" s="57">
        <f>'BAR BB| Open rates'!N31*0.75+25</f>
        <v>37900</v>
      </c>
      <c r="O31" s="57">
        <f>'BAR BB| Open rates'!O31*0.75+25</f>
        <v>39550</v>
      </c>
      <c r="P31" s="57">
        <f>'BAR BB| Open rates'!P31*0.75+25</f>
        <v>39550</v>
      </c>
      <c r="Q31" s="57">
        <f>'BAR BB| Open rates'!Q31*0.75+25</f>
        <v>41050</v>
      </c>
      <c r="R31" s="57">
        <f>'BAR BB| Open rates'!R31*0.75+25</f>
        <v>39550</v>
      </c>
      <c r="S31" s="57">
        <f>'BAR BB| Open rates'!S31*0.75+25</f>
        <v>41050</v>
      </c>
      <c r="T31" s="57">
        <f>'BAR BB| Open rates'!T31*0.75+25</f>
        <v>39550</v>
      </c>
      <c r="U31" s="57">
        <f>'BAR BB| Open rates'!U31*0.75+25</f>
        <v>37900</v>
      </c>
    </row>
    <row r="32" spans="1:21" s="36" customFormat="1" ht="12" customHeight="1" x14ac:dyDescent="0.2">
      <c r="A32" s="237">
        <v>4</v>
      </c>
      <c r="B32" s="57">
        <f>'BAR BB| Open rates'!B32*0.75+25</f>
        <v>36250</v>
      </c>
      <c r="C32" s="57">
        <f>'BAR BB| Open rates'!C32*0.75+25</f>
        <v>36250</v>
      </c>
      <c r="D32" s="57">
        <f>'BAR BB| Open rates'!D32*0.75+25</f>
        <v>36250</v>
      </c>
      <c r="E32" s="57">
        <f>'BAR BB| Open rates'!E32*0.75+25</f>
        <v>49675</v>
      </c>
      <c r="F32" s="57">
        <f>'BAR BB| Open rates'!F32*0.75+25</f>
        <v>43675</v>
      </c>
      <c r="G32" s="57">
        <f>'BAR BB| Open rates'!G32*0.75+25</f>
        <v>41425</v>
      </c>
      <c r="H32" s="57">
        <f>'BAR BB| Open rates'!H32*0.75+25</f>
        <v>43675</v>
      </c>
      <c r="I32" s="57">
        <f>'BAR BB| Open rates'!I32*0.75+25</f>
        <v>41425</v>
      </c>
      <c r="J32" s="57">
        <f>'BAR BB| Open rates'!J32*0.75+25</f>
        <v>38500</v>
      </c>
      <c r="K32" s="57">
        <f>'BAR BB| Open rates'!K32*0.75+25</f>
        <v>38500</v>
      </c>
      <c r="L32" s="57">
        <f>'BAR BB| Open rates'!L32*0.75+25</f>
        <v>38500</v>
      </c>
      <c r="M32" s="57">
        <f>'BAR BB| Open rates'!M32*0.75+25</f>
        <v>41425</v>
      </c>
      <c r="N32" s="57">
        <f>'BAR BB| Open rates'!N32*0.75+25</f>
        <v>39775</v>
      </c>
      <c r="O32" s="57">
        <f>'BAR BB| Open rates'!O32*0.75+25</f>
        <v>41425</v>
      </c>
      <c r="P32" s="57">
        <f>'BAR BB| Open rates'!P32*0.75+25</f>
        <v>41425</v>
      </c>
      <c r="Q32" s="57">
        <f>'BAR BB| Open rates'!Q32*0.75+25</f>
        <v>42925</v>
      </c>
      <c r="R32" s="57">
        <f>'BAR BB| Open rates'!R32*0.75+25</f>
        <v>41425</v>
      </c>
      <c r="S32" s="57">
        <f>'BAR BB| Open rates'!S32*0.75+25</f>
        <v>42925</v>
      </c>
      <c r="T32" s="57">
        <f>'BAR BB| Open rates'!T32*0.75+25</f>
        <v>41425</v>
      </c>
      <c r="U32" s="57">
        <f>'BAR BB| Open rates'!U32*0.75+25</f>
        <v>39775</v>
      </c>
    </row>
    <row r="33" spans="1:21"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row>
    <row r="34" spans="1:21" s="36" customFormat="1" ht="12" customHeight="1" x14ac:dyDescent="0.2">
      <c r="A34" s="237">
        <v>1</v>
      </c>
      <c r="B34" s="57">
        <f>'BAR BB| Open rates'!B34*0.75+25</f>
        <v>35875</v>
      </c>
      <c r="C34" s="57">
        <f>'BAR BB| Open rates'!C34*0.75+25</f>
        <v>35875</v>
      </c>
      <c r="D34" s="57">
        <f>'BAR BB| Open rates'!D34*0.75+25</f>
        <v>35875</v>
      </c>
      <c r="E34" s="57">
        <f>'BAR BB| Open rates'!E34*0.75+25</f>
        <v>49300</v>
      </c>
      <c r="F34" s="57">
        <f>'BAR BB| Open rates'!F34*0.75+25</f>
        <v>43300</v>
      </c>
      <c r="G34" s="57">
        <f>'BAR BB| Open rates'!G34*0.75+25</f>
        <v>41050</v>
      </c>
      <c r="H34" s="57">
        <f>'BAR BB| Open rates'!H34*0.75+25</f>
        <v>43300</v>
      </c>
      <c r="I34" s="57">
        <f>'BAR BB| Open rates'!I34*0.75+25</f>
        <v>41050</v>
      </c>
      <c r="J34" s="57">
        <f>'BAR BB| Open rates'!J34*0.75+25</f>
        <v>38125</v>
      </c>
      <c r="K34" s="57">
        <f>'BAR BB| Open rates'!K34*0.75+25</f>
        <v>38125</v>
      </c>
      <c r="L34" s="57">
        <f>'BAR BB| Open rates'!L34*0.75+25</f>
        <v>38125</v>
      </c>
      <c r="M34" s="57">
        <f>'BAR BB| Open rates'!M34*0.75+25</f>
        <v>41050</v>
      </c>
      <c r="N34" s="57">
        <f>'BAR BB| Open rates'!N34*0.75+25</f>
        <v>39400</v>
      </c>
      <c r="O34" s="57">
        <f>'BAR BB| Open rates'!O34*0.75+25</f>
        <v>41050</v>
      </c>
      <c r="P34" s="57">
        <f>'BAR BB| Open rates'!P34*0.75+25</f>
        <v>41050</v>
      </c>
      <c r="Q34" s="57">
        <f>'BAR BB| Open rates'!Q34*0.75+25</f>
        <v>42550</v>
      </c>
      <c r="R34" s="57">
        <f>'BAR BB| Open rates'!R34*0.75+25</f>
        <v>41050</v>
      </c>
      <c r="S34" s="57">
        <f>'BAR BB| Open rates'!S34*0.75+25</f>
        <v>42550</v>
      </c>
      <c r="T34" s="57">
        <f>'BAR BB| Open rates'!T34*0.75+25</f>
        <v>41050</v>
      </c>
      <c r="U34" s="57">
        <f>'BAR BB| Open rates'!U34*0.75+25</f>
        <v>39400</v>
      </c>
    </row>
    <row r="35" spans="1:21" s="36" customFormat="1" ht="12" customHeight="1" x14ac:dyDescent="0.2">
      <c r="A35" s="237">
        <v>2</v>
      </c>
      <c r="B35" s="57">
        <f>'BAR BB| Open rates'!B35*0.75+25</f>
        <v>37750</v>
      </c>
      <c r="C35" s="57">
        <f>'BAR BB| Open rates'!C35*0.75+25</f>
        <v>37750</v>
      </c>
      <c r="D35" s="57">
        <f>'BAR BB| Open rates'!D35*0.75+25</f>
        <v>37750</v>
      </c>
      <c r="E35" s="57">
        <f>'BAR BB| Open rates'!E35*0.75+25</f>
        <v>51175</v>
      </c>
      <c r="F35" s="57">
        <f>'BAR BB| Open rates'!F35*0.75+25</f>
        <v>45175</v>
      </c>
      <c r="G35" s="57">
        <f>'BAR BB| Open rates'!G35*0.75+25</f>
        <v>42925</v>
      </c>
      <c r="H35" s="57">
        <f>'BAR BB| Open rates'!H35*0.75+25</f>
        <v>45175</v>
      </c>
      <c r="I35" s="57">
        <f>'BAR BB| Open rates'!I35*0.75+25</f>
        <v>42925</v>
      </c>
      <c r="J35" s="57">
        <f>'BAR BB| Open rates'!J35*0.75+25</f>
        <v>40000</v>
      </c>
      <c r="K35" s="57">
        <f>'BAR BB| Open rates'!K35*0.75+25</f>
        <v>40000</v>
      </c>
      <c r="L35" s="57">
        <f>'BAR BB| Open rates'!L35*0.75+25</f>
        <v>40000</v>
      </c>
      <c r="M35" s="57">
        <f>'BAR BB| Open rates'!M35*0.75+25</f>
        <v>42925</v>
      </c>
      <c r="N35" s="57">
        <f>'BAR BB| Open rates'!N35*0.75+25</f>
        <v>41275</v>
      </c>
      <c r="O35" s="57">
        <f>'BAR BB| Open rates'!O35*0.75+25</f>
        <v>42925</v>
      </c>
      <c r="P35" s="57">
        <f>'BAR BB| Open rates'!P35*0.75+25</f>
        <v>42925</v>
      </c>
      <c r="Q35" s="57">
        <f>'BAR BB| Open rates'!Q35*0.75+25</f>
        <v>44425</v>
      </c>
      <c r="R35" s="57">
        <f>'BAR BB| Open rates'!R35*0.75+25</f>
        <v>42925</v>
      </c>
      <c r="S35" s="57">
        <f>'BAR BB| Open rates'!S35*0.75+25</f>
        <v>44425</v>
      </c>
      <c r="T35" s="57">
        <f>'BAR BB| Open rates'!T35*0.75+25</f>
        <v>42925</v>
      </c>
      <c r="U35" s="57">
        <f>'BAR BB| Open rates'!U35*0.75+25</f>
        <v>41275</v>
      </c>
    </row>
    <row r="36" spans="1:21" s="36" customFormat="1" ht="12" customHeight="1" x14ac:dyDescent="0.2">
      <c r="A36" s="237">
        <v>3</v>
      </c>
      <c r="B36" s="57">
        <f>'BAR BB| Open rates'!B36*0.75+25</f>
        <v>39625</v>
      </c>
      <c r="C36" s="57">
        <f>'BAR BB| Open rates'!C36*0.75+25</f>
        <v>39625</v>
      </c>
      <c r="D36" s="57">
        <f>'BAR BB| Open rates'!D36*0.75+25</f>
        <v>39625</v>
      </c>
      <c r="E36" s="57">
        <f>'BAR BB| Open rates'!E36*0.75+25</f>
        <v>53050</v>
      </c>
      <c r="F36" s="57">
        <f>'BAR BB| Open rates'!F36*0.75+25</f>
        <v>47050</v>
      </c>
      <c r="G36" s="57">
        <f>'BAR BB| Open rates'!G36*0.75+25</f>
        <v>44800</v>
      </c>
      <c r="H36" s="57">
        <f>'BAR BB| Open rates'!H36*0.75+25</f>
        <v>47050</v>
      </c>
      <c r="I36" s="57">
        <f>'BAR BB| Open rates'!I36*0.75+25</f>
        <v>44800</v>
      </c>
      <c r="J36" s="57">
        <f>'BAR BB| Open rates'!J36*0.75+25</f>
        <v>41875</v>
      </c>
      <c r="K36" s="57">
        <f>'BAR BB| Open rates'!K36*0.75+25</f>
        <v>41875</v>
      </c>
      <c r="L36" s="57">
        <f>'BAR BB| Open rates'!L36*0.75+25</f>
        <v>41875</v>
      </c>
      <c r="M36" s="57">
        <f>'BAR BB| Open rates'!M36*0.75+25</f>
        <v>44800</v>
      </c>
      <c r="N36" s="57">
        <f>'BAR BB| Open rates'!N36*0.75+25</f>
        <v>43150</v>
      </c>
      <c r="O36" s="57">
        <f>'BAR BB| Open rates'!O36*0.75+25</f>
        <v>44800</v>
      </c>
      <c r="P36" s="57">
        <f>'BAR BB| Open rates'!P36*0.75+25</f>
        <v>44800</v>
      </c>
      <c r="Q36" s="57">
        <f>'BAR BB| Open rates'!Q36*0.75+25</f>
        <v>46300</v>
      </c>
      <c r="R36" s="57">
        <f>'BAR BB| Open rates'!R36*0.75+25</f>
        <v>44800</v>
      </c>
      <c r="S36" s="57">
        <f>'BAR BB| Open rates'!S36*0.75+25</f>
        <v>46300</v>
      </c>
      <c r="T36" s="57">
        <f>'BAR BB| Open rates'!T36*0.75+25</f>
        <v>44800</v>
      </c>
      <c r="U36" s="57">
        <f>'BAR BB| Open rates'!U36*0.75+25</f>
        <v>43150</v>
      </c>
    </row>
    <row r="37" spans="1:21" s="36" customFormat="1" ht="12" customHeight="1" x14ac:dyDescent="0.2">
      <c r="A37" s="237">
        <v>4</v>
      </c>
      <c r="B37" s="57">
        <f>'BAR BB| Open rates'!B37*0.75+25</f>
        <v>41500</v>
      </c>
      <c r="C37" s="57">
        <f>'BAR BB| Open rates'!C37*0.75+25</f>
        <v>41500</v>
      </c>
      <c r="D37" s="57">
        <f>'BAR BB| Open rates'!D37*0.75+25</f>
        <v>41500</v>
      </c>
      <c r="E37" s="57">
        <f>'BAR BB| Open rates'!E37*0.75+25</f>
        <v>54925</v>
      </c>
      <c r="F37" s="57">
        <f>'BAR BB| Open rates'!F37*0.75+25</f>
        <v>48925</v>
      </c>
      <c r="G37" s="57">
        <f>'BAR BB| Open rates'!G37*0.75+25</f>
        <v>46675</v>
      </c>
      <c r="H37" s="57">
        <f>'BAR BB| Open rates'!H37*0.75+25</f>
        <v>48925</v>
      </c>
      <c r="I37" s="57">
        <f>'BAR BB| Open rates'!I37*0.75+25</f>
        <v>46675</v>
      </c>
      <c r="J37" s="57">
        <f>'BAR BB| Open rates'!J37*0.75+25</f>
        <v>43750</v>
      </c>
      <c r="K37" s="57">
        <f>'BAR BB| Open rates'!K37*0.75+25</f>
        <v>43750</v>
      </c>
      <c r="L37" s="57">
        <f>'BAR BB| Open rates'!L37*0.75+25</f>
        <v>43750</v>
      </c>
      <c r="M37" s="57">
        <f>'BAR BB| Open rates'!M37*0.75+25</f>
        <v>46675</v>
      </c>
      <c r="N37" s="57">
        <f>'BAR BB| Open rates'!N37*0.75+25</f>
        <v>45025</v>
      </c>
      <c r="O37" s="57">
        <f>'BAR BB| Open rates'!O37*0.75+25</f>
        <v>46675</v>
      </c>
      <c r="P37" s="57">
        <f>'BAR BB| Open rates'!P37*0.75+25</f>
        <v>46675</v>
      </c>
      <c r="Q37" s="57">
        <f>'BAR BB| Open rates'!Q37*0.75+25</f>
        <v>48175</v>
      </c>
      <c r="R37" s="57">
        <f>'BAR BB| Open rates'!R37*0.75+25</f>
        <v>46675</v>
      </c>
      <c r="S37" s="57">
        <f>'BAR BB| Open rates'!S37*0.75+25</f>
        <v>48175</v>
      </c>
      <c r="T37" s="57">
        <f>'BAR BB| Open rates'!T37*0.75+25</f>
        <v>46675</v>
      </c>
      <c r="U37" s="57">
        <f>'BAR BB| Open rates'!U37*0.75+25</f>
        <v>45025</v>
      </c>
    </row>
    <row r="38" spans="1:21" s="36" customFormat="1" ht="12" customHeight="1" x14ac:dyDescent="0.2">
      <c r="A38" s="237">
        <v>5</v>
      </c>
      <c r="B38" s="57">
        <f>'BAR BB| Open rates'!B38*0.75+25</f>
        <v>43375</v>
      </c>
      <c r="C38" s="57">
        <f>'BAR BB| Open rates'!C38*0.75+25</f>
        <v>43375</v>
      </c>
      <c r="D38" s="57">
        <f>'BAR BB| Open rates'!D38*0.75+25</f>
        <v>43375</v>
      </c>
      <c r="E38" s="57">
        <f>'BAR BB| Open rates'!E38*0.75+25</f>
        <v>56800</v>
      </c>
      <c r="F38" s="57">
        <f>'BAR BB| Open rates'!F38*0.75+25</f>
        <v>50800</v>
      </c>
      <c r="G38" s="57">
        <f>'BAR BB| Open rates'!G38*0.75+25</f>
        <v>48550</v>
      </c>
      <c r="H38" s="57">
        <f>'BAR BB| Open rates'!H38*0.75+25</f>
        <v>50800</v>
      </c>
      <c r="I38" s="57">
        <f>'BAR BB| Open rates'!I38*0.75+25</f>
        <v>48550</v>
      </c>
      <c r="J38" s="57">
        <f>'BAR BB| Open rates'!J38*0.75+25</f>
        <v>45625</v>
      </c>
      <c r="K38" s="57">
        <f>'BAR BB| Open rates'!K38*0.75+25</f>
        <v>45625</v>
      </c>
      <c r="L38" s="57">
        <f>'BAR BB| Open rates'!L38*0.75+25</f>
        <v>45625</v>
      </c>
      <c r="M38" s="57">
        <f>'BAR BB| Open rates'!M38*0.75+25</f>
        <v>48550</v>
      </c>
      <c r="N38" s="57">
        <f>'BAR BB| Open rates'!N38*0.75+25</f>
        <v>46900</v>
      </c>
      <c r="O38" s="57">
        <f>'BAR BB| Open rates'!O38*0.75+25</f>
        <v>48550</v>
      </c>
      <c r="P38" s="57">
        <f>'BAR BB| Open rates'!P38*0.75+25</f>
        <v>48550</v>
      </c>
      <c r="Q38" s="57">
        <f>'BAR BB| Open rates'!Q38*0.75+25</f>
        <v>50050</v>
      </c>
      <c r="R38" s="57">
        <f>'BAR BB| Open rates'!R38*0.75+25</f>
        <v>48550</v>
      </c>
      <c r="S38" s="57">
        <f>'BAR BB| Open rates'!S38*0.75+25</f>
        <v>50050</v>
      </c>
      <c r="T38" s="57">
        <f>'BAR BB| Open rates'!T38*0.75+25</f>
        <v>48550</v>
      </c>
      <c r="U38" s="57">
        <f>'BAR BB| Open rates'!U38*0.75+25</f>
        <v>46900</v>
      </c>
    </row>
    <row r="39" spans="1:21" s="36" customFormat="1" ht="12" customHeight="1" x14ac:dyDescent="0.2">
      <c r="A39" s="237">
        <v>6</v>
      </c>
      <c r="B39" s="57">
        <f>'BAR BB| Open rates'!B39*0.75+25</f>
        <v>45250</v>
      </c>
      <c r="C39" s="57">
        <f>'BAR BB| Open rates'!C39*0.75+25</f>
        <v>45250</v>
      </c>
      <c r="D39" s="57">
        <f>'BAR BB| Open rates'!D39*0.75+25</f>
        <v>45250</v>
      </c>
      <c r="E39" s="57">
        <f>'BAR BB| Open rates'!E39*0.75+25</f>
        <v>58675</v>
      </c>
      <c r="F39" s="57">
        <f>'BAR BB| Open rates'!F39*0.75+25</f>
        <v>52675</v>
      </c>
      <c r="G39" s="57">
        <f>'BAR BB| Open rates'!G39*0.75+25</f>
        <v>50425</v>
      </c>
      <c r="H39" s="57">
        <f>'BAR BB| Open rates'!H39*0.75+25</f>
        <v>52675</v>
      </c>
      <c r="I39" s="57">
        <f>'BAR BB| Open rates'!I39*0.75+25</f>
        <v>50425</v>
      </c>
      <c r="J39" s="57">
        <f>'BAR BB| Open rates'!J39*0.75+25</f>
        <v>47500</v>
      </c>
      <c r="K39" s="57">
        <f>'BAR BB| Open rates'!K39*0.75+25</f>
        <v>47500</v>
      </c>
      <c r="L39" s="57">
        <f>'BAR BB| Open rates'!L39*0.75+25</f>
        <v>47500</v>
      </c>
      <c r="M39" s="57">
        <f>'BAR BB| Open rates'!M39*0.75+25</f>
        <v>50425</v>
      </c>
      <c r="N39" s="57">
        <f>'BAR BB| Open rates'!N39*0.75+25</f>
        <v>48775</v>
      </c>
      <c r="O39" s="57">
        <f>'BAR BB| Open rates'!O39*0.75+25</f>
        <v>50425</v>
      </c>
      <c r="P39" s="57">
        <f>'BAR BB| Open rates'!P39*0.75+25</f>
        <v>50425</v>
      </c>
      <c r="Q39" s="57">
        <f>'BAR BB| Open rates'!Q39*0.75+25</f>
        <v>51925</v>
      </c>
      <c r="R39" s="57">
        <f>'BAR BB| Open rates'!R39*0.75+25</f>
        <v>50425</v>
      </c>
      <c r="S39" s="57">
        <f>'BAR BB| Open rates'!S39*0.75+25</f>
        <v>51925</v>
      </c>
      <c r="T39" s="57">
        <f>'BAR BB| Open rates'!T39*0.75+25</f>
        <v>50425</v>
      </c>
      <c r="U39" s="57">
        <f>'BAR BB| Open rates'!U39*0.75+25</f>
        <v>48775</v>
      </c>
    </row>
    <row r="40" spans="1:21" s="36" customFormat="1" ht="12" hidden="1" customHeight="1" x14ac:dyDescent="0.2">
      <c r="A40" s="236" t="s">
        <v>183</v>
      </c>
      <c r="B40" s="57">
        <f>'BAR BB| Open rates'!B40*0.75+25</f>
        <v>25</v>
      </c>
      <c r="C40" s="57">
        <f>'BAR BB| Open rates'!C40*0.75+25</f>
        <v>25</v>
      </c>
      <c r="D40" s="57">
        <f>'BAR BB| Open rates'!D40*0.75+25</f>
        <v>25</v>
      </c>
      <c r="E40" s="57">
        <f>'BAR BB| Open rates'!E40*0.75+25</f>
        <v>25</v>
      </c>
      <c r="F40" s="57">
        <f>'BAR BB| Open rates'!F40*0.75+25</f>
        <v>25</v>
      </c>
      <c r="G40" s="57">
        <f>'BAR BB| Open rates'!G40*0.75+25</f>
        <v>25</v>
      </c>
      <c r="H40" s="57">
        <f>'BAR BB| Open rates'!H40*0.75+25</f>
        <v>25</v>
      </c>
      <c r="I40" s="57">
        <f>'BAR BB| Open rates'!I40*0.75+25</f>
        <v>25</v>
      </c>
      <c r="J40" s="57">
        <f>'BAR BB| Open rates'!J40*0.75+25</f>
        <v>25</v>
      </c>
      <c r="K40" s="57">
        <f>'BAR BB| Open rates'!K40*0.75+25</f>
        <v>25</v>
      </c>
      <c r="L40" s="57">
        <f>'BAR BB| Open rates'!L40*0.75+25</f>
        <v>25</v>
      </c>
      <c r="M40" s="57">
        <f>'BAR BB| Open rates'!M40*0.75+25</f>
        <v>25</v>
      </c>
      <c r="N40" s="57">
        <f>'BAR BB| Open rates'!N40*0.75+25</f>
        <v>25</v>
      </c>
      <c r="O40" s="57">
        <f>'BAR BB| Open rates'!O40*0.75+25</f>
        <v>25</v>
      </c>
      <c r="P40" s="57">
        <f>'BAR BB| Open rates'!P40*0.75+25</f>
        <v>25</v>
      </c>
      <c r="Q40" s="57">
        <f>'BAR BB| Open rates'!Q40*0.75+25</f>
        <v>25</v>
      </c>
      <c r="R40" s="57">
        <f>'BAR BB| Open rates'!R40*0.75+25</f>
        <v>25</v>
      </c>
      <c r="S40" s="57">
        <f>'BAR BB| Open rates'!S40*0.75+25</f>
        <v>25</v>
      </c>
      <c r="T40" s="57">
        <f>'BAR BB| Open rates'!T40*0.75+25</f>
        <v>25</v>
      </c>
      <c r="U40" s="57">
        <f>'BAR BB| Open rates'!U40*0.75+25</f>
        <v>25</v>
      </c>
    </row>
    <row r="41" spans="1:21" s="36" customFormat="1" ht="12" hidden="1" customHeight="1" x14ac:dyDescent="0.2">
      <c r="A41" s="237" t="s">
        <v>15</v>
      </c>
      <c r="B41" s="57">
        <f>'BAR BB| Open rates'!B41*0.75+25</f>
        <v>41650</v>
      </c>
      <c r="C41" s="57">
        <f>'BAR BB| Open rates'!C41*0.75+25</f>
        <v>41650</v>
      </c>
      <c r="D41" s="57">
        <f>'BAR BB| Open rates'!D41*0.75+25</f>
        <v>41650</v>
      </c>
      <c r="E41" s="57">
        <f>'BAR BB| Open rates'!E41*0.75+25</f>
        <v>55075</v>
      </c>
      <c r="F41" s="57">
        <f>'BAR BB| Open rates'!F41*0.75+25</f>
        <v>49075</v>
      </c>
      <c r="G41" s="57">
        <f>'BAR BB| Open rates'!G41*0.75+25</f>
        <v>46825</v>
      </c>
      <c r="H41" s="57">
        <f>'BAR BB| Open rates'!H41*0.75+25</f>
        <v>49075</v>
      </c>
      <c r="I41" s="57">
        <f>'BAR BB| Open rates'!I41*0.75+25</f>
        <v>46825</v>
      </c>
      <c r="J41" s="57">
        <f>'BAR BB| Open rates'!J41*0.75+25</f>
        <v>43900</v>
      </c>
      <c r="K41" s="57">
        <f>'BAR BB| Open rates'!K41*0.75+25</f>
        <v>43900</v>
      </c>
      <c r="L41" s="57">
        <f>'BAR BB| Open rates'!L41*0.75+25</f>
        <v>43900</v>
      </c>
      <c r="M41" s="57">
        <f>'BAR BB| Open rates'!M41*0.75+25</f>
        <v>46825</v>
      </c>
      <c r="N41" s="57">
        <f>'BAR BB| Open rates'!N41*0.75+25</f>
        <v>45175</v>
      </c>
      <c r="O41" s="57">
        <f>'BAR BB| Open rates'!O41*0.75+25</f>
        <v>46825</v>
      </c>
      <c r="P41" s="57">
        <f>'BAR BB| Open rates'!P41*0.75+25</f>
        <v>46825</v>
      </c>
      <c r="Q41" s="57">
        <f>'BAR BB| Open rates'!Q41*0.75+25</f>
        <v>48325</v>
      </c>
      <c r="R41" s="57">
        <f>'BAR BB| Open rates'!R41*0.75+25</f>
        <v>46825</v>
      </c>
      <c r="S41" s="57">
        <f>'BAR BB| Open rates'!S41*0.75+25</f>
        <v>48325</v>
      </c>
      <c r="T41" s="57">
        <f>'BAR BB| Open rates'!T41*0.75+25</f>
        <v>46825</v>
      </c>
      <c r="U41" s="57">
        <f>'BAR BB| Open rates'!U41*0.75+25</f>
        <v>45175</v>
      </c>
    </row>
    <row r="42" spans="1:21" s="36" customFormat="1" ht="12" hidden="1" customHeight="1" x14ac:dyDescent="0.2">
      <c r="A42" s="237" t="s">
        <v>355</v>
      </c>
      <c r="B42" s="57">
        <f>'BAR BB| Open rates'!B42*0.75+25</f>
        <v>43525</v>
      </c>
      <c r="C42" s="57">
        <f>'BAR BB| Open rates'!C42*0.75+25</f>
        <v>43525</v>
      </c>
      <c r="D42" s="57">
        <f>'BAR BB| Open rates'!D42*0.75+25</f>
        <v>43525</v>
      </c>
      <c r="E42" s="57">
        <f>'BAR BB| Open rates'!E42*0.75+25</f>
        <v>56950</v>
      </c>
      <c r="F42" s="57">
        <f>'BAR BB| Open rates'!F42*0.75+25</f>
        <v>50950</v>
      </c>
      <c r="G42" s="57">
        <f>'BAR BB| Open rates'!G42*0.75+25</f>
        <v>48700</v>
      </c>
      <c r="H42" s="57">
        <f>'BAR BB| Open rates'!H42*0.75+25</f>
        <v>50950</v>
      </c>
      <c r="I42" s="57">
        <f>'BAR BB| Open rates'!I42*0.75+25</f>
        <v>48700</v>
      </c>
      <c r="J42" s="57">
        <f>'BAR BB| Open rates'!J42*0.75+25</f>
        <v>45775</v>
      </c>
      <c r="K42" s="57">
        <f>'BAR BB| Open rates'!K42*0.75+25</f>
        <v>45775</v>
      </c>
      <c r="L42" s="57">
        <f>'BAR BB| Open rates'!L42*0.75+25</f>
        <v>45775</v>
      </c>
      <c r="M42" s="57">
        <f>'BAR BB| Open rates'!M42*0.75+25</f>
        <v>48700</v>
      </c>
      <c r="N42" s="57">
        <f>'BAR BB| Open rates'!N42*0.75+25</f>
        <v>47050</v>
      </c>
      <c r="O42" s="57">
        <f>'BAR BB| Open rates'!O42*0.75+25</f>
        <v>48700</v>
      </c>
      <c r="P42" s="57">
        <f>'BAR BB| Open rates'!P42*0.75+25</f>
        <v>48700</v>
      </c>
      <c r="Q42" s="57">
        <f>'BAR BB| Open rates'!Q42*0.75+25</f>
        <v>50200</v>
      </c>
      <c r="R42" s="57">
        <f>'BAR BB| Open rates'!R42*0.75+25</f>
        <v>48700</v>
      </c>
      <c r="S42" s="57">
        <f>'BAR BB| Open rates'!S42*0.75+25</f>
        <v>50200</v>
      </c>
      <c r="T42" s="57">
        <f>'BAR BB| Open rates'!T42*0.75+25</f>
        <v>48700</v>
      </c>
      <c r="U42" s="57">
        <f>'BAR BB| Open rates'!U42*0.75+25</f>
        <v>47050</v>
      </c>
    </row>
    <row r="43" spans="1:21" s="36" customFormat="1" ht="12" hidden="1" customHeight="1" x14ac:dyDescent="0.2">
      <c r="A43" s="237" t="s">
        <v>356</v>
      </c>
      <c r="B43" s="57">
        <f>'BAR BB| Open rates'!B43*0.75+25</f>
        <v>45400</v>
      </c>
      <c r="C43" s="57">
        <f>'BAR BB| Open rates'!C43*0.75+25</f>
        <v>45400</v>
      </c>
      <c r="D43" s="57">
        <f>'BAR BB| Open rates'!D43*0.75+25</f>
        <v>45400</v>
      </c>
      <c r="E43" s="57">
        <f>'BAR BB| Open rates'!E43*0.75+25</f>
        <v>58825</v>
      </c>
      <c r="F43" s="57">
        <f>'BAR BB| Open rates'!F43*0.75+25</f>
        <v>52825</v>
      </c>
      <c r="G43" s="57">
        <f>'BAR BB| Open rates'!G43*0.75+25</f>
        <v>50575</v>
      </c>
      <c r="H43" s="57">
        <f>'BAR BB| Open rates'!H43*0.75+25</f>
        <v>52825</v>
      </c>
      <c r="I43" s="57">
        <f>'BAR BB| Open rates'!I43*0.75+25</f>
        <v>50575</v>
      </c>
      <c r="J43" s="57">
        <f>'BAR BB| Open rates'!J43*0.75+25</f>
        <v>47650</v>
      </c>
      <c r="K43" s="57">
        <f>'BAR BB| Open rates'!K43*0.75+25</f>
        <v>47650</v>
      </c>
      <c r="L43" s="57">
        <f>'BAR BB| Open rates'!L43*0.75+25</f>
        <v>47650</v>
      </c>
      <c r="M43" s="57">
        <f>'BAR BB| Open rates'!M43*0.75+25</f>
        <v>50575</v>
      </c>
      <c r="N43" s="57">
        <f>'BAR BB| Open rates'!N43*0.75+25</f>
        <v>48925</v>
      </c>
      <c r="O43" s="57">
        <f>'BAR BB| Open rates'!O43*0.75+25</f>
        <v>50575</v>
      </c>
      <c r="P43" s="57">
        <f>'BAR BB| Open rates'!P43*0.75+25</f>
        <v>50575</v>
      </c>
      <c r="Q43" s="57">
        <f>'BAR BB| Open rates'!Q43*0.75+25</f>
        <v>52075</v>
      </c>
      <c r="R43" s="57">
        <f>'BAR BB| Open rates'!R43*0.75+25</f>
        <v>50575</v>
      </c>
      <c r="S43" s="57">
        <f>'BAR BB| Open rates'!S43*0.75+25</f>
        <v>52075</v>
      </c>
      <c r="T43" s="57">
        <f>'BAR BB| Open rates'!T43*0.75+25</f>
        <v>50575</v>
      </c>
      <c r="U43" s="57">
        <f>'BAR BB| Open rates'!U43*0.75+25</f>
        <v>48925</v>
      </c>
    </row>
    <row r="44" spans="1:21" s="36" customFormat="1" ht="12" hidden="1" customHeight="1" x14ac:dyDescent="0.2">
      <c r="A44" s="237" t="s">
        <v>357</v>
      </c>
      <c r="B44" s="57">
        <f>'BAR BB| Open rates'!B44*0.75+25</f>
        <v>47275</v>
      </c>
      <c r="C44" s="57">
        <f>'BAR BB| Open rates'!C44*0.75+25</f>
        <v>47275</v>
      </c>
      <c r="D44" s="57">
        <f>'BAR BB| Open rates'!D44*0.75+25</f>
        <v>47275</v>
      </c>
      <c r="E44" s="57">
        <f>'BAR BB| Open rates'!E44*0.75+25</f>
        <v>60700</v>
      </c>
      <c r="F44" s="57">
        <f>'BAR BB| Open rates'!F44*0.75+25</f>
        <v>54700</v>
      </c>
      <c r="G44" s="57">
        <f>'BAR BB| Open rates'!G44*0.75+25</f>
        <v>52450</v>
      </c>
      <c r="H44" s="57">
        <f>'BAR BB| Open rates'!H44*0.75+25</f>
        <v>54700</v>
      </c>
      <c r="I44" s="57">
        <f>'BAR BB| Open rates'!I44*0.75+25</f>
        <v>52450</v>
      </c>
      <c r="J44" s="57">
        <f>'BAR BB| Open rates'!J44*0.75+25</f>
        <v>49525</v>
      </c>
      <c r="K44" s="57">
        <f>'BAR BB| Open rates'!K44*0.75+25</f>
        <v>49525</v>
      </c>
      <c r="L44" s="57">
        <f>'BAR BB| Open rates'!L44*0.75+25</f>
        <v>49525</v>
      </c>
      <c r="M44" s="57">
        <f>'BAR BB| Open rates'!M44*0.75+25</f>
        <v>52450</v>
      </c>
      <c r="N44" s="57">
        <f>'BAR BB| Open rates'!N44*0.75+25</f>
        <v>50800</v>
      </c>
      <c r="O44" s="57">
        <f>'BAR BB| Open rates'!O44*0.75+25</f>
        <v>52450</v>
      </c>
      <c r="P44" s="57">
        <f>'BAR BB| Open rates'!P44*0.75+25</f>
        <v>52450</v>
      </c>
      <c r="Q44" s="57">
        <f>'BAR BB| Open rates'!Q44*0.75+25</f>
        <v>53950</v>
      </c>
      <c r="R44" s="57">
        <f>'BAR BB| Open rates'!R44*0.75+25</f>
        <v>52450</v>
      </c>
      <c r="S44" s="57">
        <f>'BAR BB| Open rates'!S44*0.75+25</f>
        <v>53950</v>
      </c>
      <c r="T44" s="57">
        <f>'BAR BB| Open rates'!T44*0.75+25</f>
        <v>52450</v>
      </c>
      <c r="U44" s="57">
        <f>'BAR BB| Open rates'!U44*0.75+25</f>
        <v>50800</v>
      </c>
    </row>
    <row r="45" spans="1:21" s="36" customFormat="1" ht="12" hidden="1" customHeight="1" x14ac:dyDescent="0.2">
      <c r="A45" s="237" t="s">
        <v>358</v>
      </c>
      <c r="B45" s="57">
        <f>'BAR BB| Open rates'!B45*0.75+25</f>
        <v>49150</v>
      </c>
      <c r="C45" s="57">
        <f>'BAR BB| Open rates'!C45*0.75+25</f>
        <v>49150</v>
      </c>
      <c r="D45" s="57">
        <f>'BAR BB| Open rates'!D45*0.75+25</f>
        <v>49150</v>
      </c>
      <c r="E45" s="57">
        <f>'BAR BB| Open rates'!E45*0.75+25</f>
        <v>62575</v>
      </c>
      <c r="F45" s="57">
        <f>'BAR BB| Open rates'!F45*0.75+25</f>
        <v>56575</v>
      </c>
      <c r="G45" s="57">
        <f>'BAR BB| Open rates'!G45*0.75+25</f>
        <v>54325</v>
      </c>
      <c r="H45" s="57">
        <f>'BAR BB| Open rates'!H45*0.75+25</f>
        <v>56575</v>
      </c>
      <c r="I45" s="57">
        <f>'BAR BB| Open rates'!I45*0.75+25</f>
        <v>54325</v>
      </c>
      <c r="J45" s="57">
        <f>'BAR BB| Open rates'!J45*0.75+25</f>
        <v>51400</v>
      </c>
      <c r="K45" s="57">
        <f>'BAR BB| Open rates'!K45*0.75+25</f>
        <v>51400</v>
      </c>
      <c r="L45" s="57">
        <f>'BAR BB| Open rates'!L45*0.75+25</f>
        <v>51400</v>
      </c>
      <c r="M45" s="57">
        <f>'BAR BB| Open rates'!M45*0.75+25</f>
        <v>54325</v>
      </c>
      <c r="N45" s="57">
        <f>'BAR BB| Open rates'!N45*0.75+25</f>
        <v>52675</v>
      </c>
      <c r="O45" s="57">
        <f>'BAR BB| Open rates'!O45*0.75+25</f>
        <v>54325</v>
      </c>
      <c r="P45" s="57">
        <f>'BAR BB| Open rates'!P45*0.75+25</f>
        <v>54325</v>
      </c>
      <c r="Q45" s="57">
        <f>'BAR BB| Open rates'!Q45*0.75+25</f>
        <v>55825</v>
      </c>
      <c r="R45" s="57">
        <f>'BAR BB| Open rates'!R45*0.75+25</f>
        <v>54325</v>
      </c>
      <c r="S45" s="57">
        <f>'BAR BB| Open rates'!S45*0.75+25</f>
        <v>55825</v>
      </c>
      <c r="T45" s="57">
        <f>'BAR BB| Open rates'!T45*0.75+25</f>
        <v>54325</v>
      </c>
      <c r="U45" s="57">
        <f>'BAR BB| Open rates'!U45*0.75+25</f>
        <v>52675</v>
      </c>
    </row>
    <row r="46" spans="1:21" s="36" customFormat="1" ht="12" hidden="1" customHeight="1" x14ac:dyDescent="0.2">
      <c r="A46" s="237" t="s">
        <v>359</v>
      </c>
      <c r="B46" s="57">
        <f>'BAR BB| Open rates'!B46*0.75+25</f>
        <v>51025</v>
      </c>
      <c r="C46" s="57">
        <f>'BAR BB| Open rates'!C46*0.75+25</f>
        <v>51025</v>
      </c>
      <c r="D46" s="57">
        <f>'BAR BB| Open rates'!D46*0.75+25</f>
        <v>51025</v>
      </c>
      <c r="E46" s="57">
        <f>'BAR BB| Open rates'!E46*0.75+25</f>
        <v>64450</v>
      </c>
      <c r="F46" s="57">
        <f>'BAR BB| Open rates'!F46*0.75+25</f>
        <v>58450</v>
      </c>
      <c r="G46" s="57">
        <f>'BAR BB| Open rates'!G46*0.75+25</f>
        <v>56200</v>
      </c>
      <c r="H46" s="57">
        <f>'BAR BB| Open rates'!H46*0.75+25</f>
        <v>58450</v>
      </c>
      <c r="I46" s="57">
        <f>'BAR BB| Open rates'!I46*0.75+25</f>
        <v>56200</v>
      </c>
      <c r="J46" s="57">
        <f>'BAR BB| Open rates'!J46*0.75+25</f>
        <v>53275</v>
      </c>
      <c r="K46" s="57">
        <f>'BAR BB| Open rates'!K46*0.75+25</f>
        <v>53275</v>
      </c>
      <c r="L46" s="57">
        <f>'BAR BB| Open rates'!L46*0.75+25</f>
        <v>53275</v>
      </c>
      <c r="M46" s="57">
        <f>'BAR BB| Open rates'!M46*0.75+25</f>
        <v>56200</v>
      </c>
      <c r="N46" s="57">
        <f>'BAR BB| Open rates'!N46*0.75+25</f>
        <v>54550</v>
      </c>
      <c r="O46" s="57">
        <f>'BAR BB| Open rates'!O46*0.75+25</f>
        <v>56200</v>
      </c>
      <c r="P46" s="57">
        <f>'BAR BB| Open rates'!P46*0.75+25</f>
        <v>56200</v>
      </c>
      <c r="Q46" s="57">
        <f>'BAR BB| Open rates'!Q46*0.75+25</f>
        <v>57700</v>
      </c>
      <c r="R46" s="57">
        <f>'BAR BB| Open rates'!R46*0.75+25</f>
        <v>56200</v>
      </c>
      <c r="S46" s="57">
        <f>'BAR BB| Open rates'!S46*0.75+25</f>
        <v>57700</v>
      </c>
      <c r="T46" s="57">
        <f>'BAR BB| Open rates'!T46*0.75+25</f>
        <v>56200</v>
      </c>
      <c r="U46" s="57">
        <f>'BAR BB| Open rates'!U46*0.75+25</f>
        <v>54550</v>
      </c>
    </row>
    <row r="47" spans="1:21" s="36" customFormat="1" ht="12" hidden="1" customHeight="1" x14ac:dyDescent="0.2">
      <c r="A47" s="237" t="s">
        <v>360</v>
      </c>
      <c r="B47" s="57">
        <f>'BAR BB| Open rates'!B47*0.75+25</f>
        <v>52900</v>
      </c>
      <c r="C47" s="57">
        <f>'BAR BB| Open rates'!C47*0.75+25</f>
        <v>52900</v>
      </c>
      <c r="D47" s="57">
        <f>'BAR BB| Open rates'!D47*0.75+25</f>
        <v>52900</v>
      </c>
      <c r="E47" s="57">
        <f>'BAR BB| Open rates'!E47*0.75+25</f>
        <v>66325</v>
      </c>
      <c r="F47" s="57">
        <f>'BAR BB| Open rates'!F47*0.75+25</f>
        <v>60325</v>
      </c>
      <c r="G47" s="57">
        <f>'BAR BB| Open rates'!G47*0.75+25</f>
        <v>58075</v>
      </c>
      <c r="H47" s="57">
        <f>'BAR BB| Open rates'!H47*0.75+25</f>
        <v>60325</v>
      </c>
      <c r="I47" s="57">
        <f>'BAR BB| Open rates'!I47*0.75+25</f>
        <v>58075</v>
      </c>
      <c r="J47" s="57">
        <f>'BAR BB| Open rates'!J47*0.75+25</f>
        <v>55150</v>
      </c>
      <c r="K47" s="57">
        <f>'BAR BB| Open rates'!K47*0.75+25</f>
        <v>55150</v>
      </c>
      <c r="L47" s="57">
        <f>'BAR BB| Open rates'!L47*0.75+25</f>
        <v>55150</v>
      </c>
      <c r="M47" s="57">
        <f>'BAR BB| Open rates'!M47*0.75+25</f>
        <v>58075</v>
      </c>
      <c r="N47" s="57">
        <f>'BAR BB| Open rates'!N47*0.75+25</f>
        <v>56425</v>
      </c>
      <c r="O47" s="57">
        <f>'BAR BB| Open rates'!O47*0.75+25</f>
        <v>58075</v>
      </c>
      <c r="P47" s="57">
        <f>'BAR BB| Open rates'!P47*0.75+25</f>
        <v>58075</v>
      </c>
      <c r="Q47" s="57">
        <f>'BAR BB| Open rates'!Q47*0.75+25</f>
        <v>59575</v>
      </c>
      <c r="R47" s="57">
        <f>'BAR BB| Open rates'!R47*0.75+25</f>
        <v>58075</v>
      </c>
      <c r="S47" s="57">
        <f>'BAR BB| Open rates'!S47*0.75+25</f>
        <v>59575</v>
      </c>
      <c r="T47" s="57">
        <f>'BAR BB| Open rates'!T47*0.75+25</f>
        <v>58075</v>
      </c>
      <c r="U47" s="57">
        <f>'BAR BB| Open rates'!U47*0.75+25</f>
        <v>56425</v>
      </c>
    </row>
    <row r="48" spans="1:21" s="36" customFormat="1" ht="12" hidden="1" customHeight="1" x14ac:dyDescent="0.2">
      <c r="A48" s="237" t="s">
        <v>361</v>
      </c>
      <c r="B48" s="57">
        <f>'BAR BB| Open rates'!B48*0.75+25</f>
        <v>54775</v>
      </c>
      <c r="C48" s="57">
        <f>'BAR BB| Open rates'!C48*0.75+25</f>
        <v>54775</v>
      </c>
      <c r="D48" s="57">
        <f>'BAR BB| Open rates'!D48*0.75+25</f>
        <v>54775</v>
      </c>
      <c r="E48" s="57">
        <f>'BAR BB| Open rates'!E48*0.75+25</f>
        <v>68200</v>
      </c>
      <c r="F48" s="57">
        <f>'BAR BB| Open rates'!F48*0.75+25</f>
        <v>62200</v>
      </c>
      <c r="G48" s="57">
        <f>'BAR BB| Open rates'!G48*0.75+25</f>
        <v>59950</v>
      </c>
      <c r="H48" s="57">
        <f>'BAR BB| Open rates'!H48*0.75+25</f>
        <v>62200</v>
      </c>
      <c r="I48" s="57">
        <f>'BAR BB| Open rates'!I48*0.75+25</f>
        <v>59950</v>
      </c>
      <c r="J48" s="57">
        <f>'BAR BB| Open rates'!J48*0.75+25</f>
        <v>57025</v>
      </c>
      <c r="K48" s="57">
        <f>'BAR BB| Open rates'!K48*0.75+25</f>
        <v>57025</v>
      </c>
      <c r="L48" s="57">
        <f>'BAR BB| Open rates'!L48*0.75+25</f>
        <v>57025</v>
      </c>
      <c r="M48" s="57">
        <f>'BAR BB| Open rates'!M48*0.75+25</f>
        <v>59950</v>
      </c>
      <c r="N48" s="57">
        <f>'BAR BB| Open rates'!N48*0.75+25</f>
        <v>58300</v>
      </c>
      <c r="O48" s="57">
        <f>'BAR BB| Open rates'!O48*0.75+25</f>
        <v>59950</v>
      </c>
      <c r="P48" s="57">
        <f>'BAR BB| Open rates'!P48*0.75+25</f>
        <v>59950</v>
      </c>
      <c r="Q48" s="57">
        <f>'BAR BB| Open rates'!Q48*0.75+25</f>
        <v>61450</v>
      </c>
      <c r="R48" s="57">
        <f>'BAR BB| Open rates'!R48*0.75+25</f>
        <v>59950</v>
      </c>
      <c r="S48" s="57">
        <f>'BAR BB| Open rates'!S48*0.75+25</f>
        <v>61450</v>
      </c>
      <c r="T48" s="57">
        <f>'BAR BB| Open rates'!T48*0.75+25</f>
        <v>59950</v>
      </c>
      <c r="U48" s="57">
        <f>'BAR BB| Open rates'!U48*0.75+25</f>
        <v>58300</v>
      </c>
    </row>
    <row r="49" spans="1:21" s="36" customFormat="1" ht="12" customHeight="1" x14ac:dyDescent="0.2">
      <c r="A49" s="236" t="s">
        <v>72</v>
      </c>
      <c r="B49" s="57"/>
      <c r="C49" s="57"/>
      <c r="D49" s="57"/>
      <c r="E49" s="57"/>
      <c r="F49" s="57"/>
      <c r="G49" s="57"/>
      <c r="H49" s="57"/>
      <c r="I49" s="57"/>
      <c r="J49" s="57"/>
      <c r="K49" s="57"/>
      <c r="L49" s="57"/>
      <c r="M49" s="57"/>
      <c r="N49" s="57"/>
      <c r="O49" s="57"/>
      <c r="P49" s="57"/>
      <c r="Q49" s="57"/>
      <c r="R49" s="57"/>
      <c r="S49" s="57"/>
      <c r="T49" s="57"/>
      <c r="U49" s="57"/>
    </row>
    <row r="50" spans="1:21" s="36" customFormat="1" ht="12" customHeight="1" x14ac:dyDescent="0.2">
      <c r="A50" s="237">
        <v>1</v>
      </c>
      <c r="B50" s="57">
        <f>'BAR BB| Open rates'!B50*0.75+25</f>
        <v>71275</v>
      </c>
      <c r="C50" s="57">
        <f>'BAR BB| Open rates'!C50*0.75+25</f>
        <v>71275</v>
      </c>
      <c r="D50" s="57">
        <f>'BAR BB| Open rates'!D50*0.75+25</f>
        <v>71275</v>
      </c>
      <c r="E50" s="57">
        <f>'BAR BB| Open rates'!E50*0.75+25</f>
        <v>71275</v>
      </c>
      <c r="F50" s="57">
        <f>'BAR BB| Open rates'!F50*0.75+25</f>
        <v>71275</v>
      </c>
      <c r="G50" s="57">
        <f>'BAR BB| Open rates'!G50*0.75+25</f>
        <v>71275</v>
      </c>
      <c r="H50" s="57">
        <f>'BAR BB| Open rates'!H50*0.75+25</f>
        <v>71275</v>
      </c>
      <c r="I50" s="57">
        <f>'BAR BB| Open rates'!I50*0.75+25</f>
        <v>71275</v>
      </c>
      <c r="J50" s="57">
        <f>'BAR BB| Open rates'!J50*0.75+25</f>
        <v>71275</v>
      </c>
      <c r="K50" s="57">
        <f>'BAR BB| Open rates'!K50*0.75+25</f>
        <v>71275</v>
      </c>
      <c r="L50" s="57">
        <f>'BAR BB| Open rates'!L50*0.75+25</f>
        <v>71275</v>
      </c>
      <c r="M50" s="57">
        <f>'BAR BB| Open rates'!M50*0.75+25</f>
        <v>71275</v>
      </c>
      <c r="N50" s="57">
        <f>'BAR BB| Open rates'!N50*0.75+25</f>
        <v>71275</v>
      </c>
      <c r="O50" s="57">
        <f>'BAR BB| Open rates'!O50*0.75+25</f>
        <v>71275</v>
      </c>
      <c r="P50" s="57">
        <f>'BAR BB| Open rates'!P50*0.75+25</f>
        <v>71275</v>
      </c>
      <c r="Q50" s="57">
        <f>'BAR BB| Open rates'!Q50*0.75+25</f>
        <v>71275</v>
      </c>
      <c r="R50" s="57">
        <f>'BAR BB| Open rates'!R50*0.75+25</f>
        <v>71275</v>
      </c>
      <c r="S50" s="57">
        <f>'BAR BB| Open rates'!S50*0.75+25</f>
        <v>71275</v>
      </c>
      <c r="T50" s="57">
        <f>'BAR BB| Open rates'!T50*0.75+25</f>
        <v>71275</v>
      </c>
      <c r="U50" s="57">
        <f>'BAR BB| Open rates'!U50*0.75+25</f>
        <v>71275</v>
      </c>
    </row>
    <row r="51" spans="1:21" s="36" customFormat="1" ht="12" customHeight="1" x14ac:dyDescent="0.2">
      <c r="A51" s="237">
        <v>2</v>
      </c>
      <c r="B51" s="57">
        <f>'BAR BB| Open rates'!B51*0.75+25</f>
        <v>73150</v>
      </c>
      <c r="C51" s="57">
        <f>'BAR BB| Open rates'!C51*0.75+25</f>
        <v>73150</v>
      </c>
      <c r="D51" s="57">
        <f>'BAR BB| Open rates'!D51*0.75+25</f>
        <v>73150</v>
      </c>
      <c r="E51" s="57">
        <f>'BAR BB| Open rates'!E51*0.75+25</f>
        <v>73150</v>
      </c>
      <c r="F51" s="57">
        <f>'BAR BB| Open rates'!F51*0.75+25</f>
        <v>73150</v>
      </c>
      <c r="G51" s="57">
        <f>'BAR BB| Open rates'!G51*0.75+25</f>
        <v>73150</v>
      </c>
      <c r="H51" s="57">
        <f>'BAR BB| Open rates'!H51*0.75+25</f>
        <v>73150</v>
      </c>
      <c r="I51" s="57">
        <f>'BAR BB| Open rates'!I51*0.75+25</f>
        <v>73150</v>
      </c>
      <c r="J51" s="57">
        <f>'BAR BB| Open rates'!J51*0.75+25</f>
        <v>73150</v>
      </c>
      <c r="K51" s="57">
        <f>'BAR BB| Open rates'!K51*0.75+25</f>
        <v>73150</v>
      </c>
      <c r="L51" s="57">
        <f>'BAR BB| Open rates'!L51*0.75+25</f>
        <v>73150</v>
      </c>
      <c r="M51" s="57">
        <f>'BAR BB| Open rates'!M51*0.75+25</f>
        <v>73150</v>
      </c>
      <c r="N51" s="57">
        <f>'BAR BB| Open rates'!N51*0.75+25</f>
        <v>73150</v>
      </c>
      <c r="O51" s="57">
        <f>'BAR BB| Open rates'!O51*0.75+25</f>
        <v>73150</v>
      </c>
      <c r="P51" s="57">
        <f>'BAR BB| Open rates'!P51*0.75+25</f>
        <v>73150</v>
      </c>
      <c r="Q51" s="57">
        <f>'BAR BB| Open rates'!Q51*0.75+25</f>
        <v>73150</v>
      </c>
      <c r="R51" s="57">
        <f>'BAR BB| Open rates'!R51*0.75+25</f>
        <v>73150</v>
      </c>
      <c r="S51" s="57">
        <f>'BAR BB| Open rates'!S51*0.75+25</f>
        <v>73150</v>
      </c>
      <c r="T51" s="57">
        <f>'BAR BB| Open rates'!T51*0.75+25</f>
        <v>73150</v>
      </c>
      <c r="U51" s="57">
        <f>'BAR BB| Open rates'!U51*0.75+25</f>
        <v>73150</v>
      </c>
    </row>
    <row r="52" spans="1:21" s="36" customFormat="1" ht="12" customHeight="1" x14ac:dyDescent="0.2">
      <c r="A52" s="236" t="s">
        <v>184</v>
      </c>
      <c r="B52" s="57"/>
      <c r="C52" s="57"/>
      <c r="D52" s="57"/>
      <c r="E52" s="57"/>
      <c r="F52" s="57"/>
      <c r="G52" s="57"/>
      <c r="H52" s="57"/>
      <c r="I52" s="57"/>
      <c r="J52" s="57"/>
      <c r="K52" s="57"/>
      <c r="L52" s="57"/>
      <c r="M52" s="57"/>
      <c r="N52" s="57"/>
      <c r="O52" s="57"/>
      <c r="P52" s="57"/>
      <c r="Q52" s="57"/>
      <c r="R52" s="57"/>
      <c r="S52" s="57"/>
      <c r="T52" s="57"/>
      <c r="U52" s="57"/>
    </row>
    <row r="53" spans="1:21" s="36" customFormat="1" ht="12" customHeight="1" x14ac:dyDescent="0.2">
      <c r="A53" s="237">
        <v>1</v>
      </c>
      <c r="B53" s="57">
        <f>'BAR BB| Open rates'!B53*0.75+25</f>
        <v>60025</v>
      </c>
      <c r="C53" s="57">
        <f>'BAR BB| Open rates'!C53*0.75+25</f>
        <v>60025</v>
      </c>
      <c r="D53" s="57">
        <f>'BAR BB| Open rates'!D53*0.75+25</f>
        <v>60025</v>
      </c>
      <c r="E53" s="57">
        <f>'BAR BB| Open rates'!E53*0.75+25</f>
        <v>60025</v>
      </c>
      <c r="F53" s="57">
        <f>'BAR BB| Open rates'!F53*0.75+25</f>
        <v>60025</v>
      </c>
      <c r="G53" s="57">
        <f>'BAR BB| Open rates'!G53*0.75+25</f>
        <v>60025</v>
      </c>
      <c r="H53" s="57">
        <f>'BAR BB| Open rates'!H53*0.75+25</f>
        <v>60025</v>
      </c>
      <c r="I53" s="57">
        <f>'BAR BB| Open rates'!I53*0.75+25</f>
        <v>60025</v>
      </c>
      <c r="J53" s="57">
        <f>'BAR BB| Open rates'!J53*0.75+25</f>
        <v>60025</v>
      </c>
      <c r="K53" s="57">
        <f>'BAR BB| Open rates'!K53*0.75+25</f>
        <v>60025</v>
      </c>
      <c r="L53" s="57">
        <f>'BAR BB| Open rates'!L53*0.75+25</f>
        <v>60025</v>
      </c>
      <c r="M53" s="57">
        <f>'BAR BB| Open rates'!M53*0.75+25</f>
        <v>60025</v>
      </c>
      <c r="N53" s="57">
        <f>'BAR BB| Open rates'!N53*0.75+25</f>
        <v>60025</v>
      </c>
      <c r="O53" s="57">
        <f>'BAR BB| Open rates'!O53*0.75+25</f>
        <v>60025</v>
      </c>
      <c r="P53" s="57">
        <f>'BAR BB| Open rates'!P53*0.75+25</f>
        <v>60025</v>
      </c>
      <c r="Q53" s="57">
        <f>'BAR BB| Open rates'!Q53*0.75+25</f>
        <v>60025</v>
      </c>
      <c r="R53" s="57">
        <f>'BAR BB| Open rates'!R53*0.75+25</f>
        <v>60025</v>
      </c>
      <c r="S53" s="57">
        <f>'BAR BB| Open rates'!S53*0.75+25</f>
        <v>60025</v>
      </c>
      <c r="T53" s="57">
        <f>'BAR BB| Open rates'!T53*0.75+25</f>
        <v>60025</v>
      </c>
      <c r="U53" s="57">
        <f>'BAR BB| Open rates'!U53*0.75+25</f>
        <v>60025</v>
      </c>
    </row>
    <row r="54" spans="1:21" s="36" customFormat="1" ht="12" customHeight="1" x14ac:dyDescent="0.2">
      <c r="A54" s="237">
        <v>2</v>
      </c>
      <c r="B54" s="57">
        <f>'BAR BB| Open rates'!B54*0.75+25</f>
        <v>61900</v>
      </c>
      <c r="C54" s="57">
        <f>'BAR BB| Open rates'!C54*0.75+25</f>
        <v>61900</v>
      </c>
      <c r="D54" s="57">
        <f>'BAR BB| Open rates'!D54*0.75+25</f>
        <v>61900</v>
      </c>
      <c r="E54" s="57">
        <f>'BAR BB| Open rates'!E54*0.75+25</f>
        <v>61900</v>
      </c>
      <c r="F54" s="57">
        <f>'BAR BB| Open rates'!F54*0.75+25</f>
        <v>61900</v>
      </c>
      <c r="G54" s="57">
        <f>'BAR BB| Open rates'!G54*0.75+25</f>
        <v>61900</v>
      </c>
      <c r="H54" s="57">
        <f>'BAR BB| Open rates'!H54*0.75+25</f>
        <v>61900</v>
      </c>
      <c r="I54" s="57">
        <f>'BAR BB| Open rates'!I54*0.75+25</f>
        <v>61900</v>
      </c>
      <c r="J54" s="57">
        <f>'BAR BB| Open rates'!J54*0.75+25</f>
        <v>61900</v>
      </c>
      <c r="K54" s="57">
        <f>'BAR BB| Open rates'!K54*0.75+25</f>
        <v>61900</v>
      </c>
      <c r="L54" s="57">
        <f>'BAR BB| Open rates'!L54*0.75+25</f>
        <v>61900</v>
      </c>
      <c r="M54" s="57">
        <f>'BAR BB| Open rates'!M54*0.75+25</f>
        <v>61900</v>
      </c>
      <c r="N54" s="57">
        <f>'BAR BB| Open rates'!N54*0.75+25</f>
        <v>61900</v>
      </c>
      <c r="O54" s="57">
        <f>'BAR BB| Open rates'!O54*0.75+25</f>
        <v>61900</v>
      </c>
      <c r="P54" s="57">
        <f>'BAR BB| Open rates'!P54*0.75+25</f>
        <v>61900</v>
      </c>
      <c r="Q54" s="57">
        <f>'BAR BB| Open rates'!Q54*0.75+25</f>
        <v>61900</v>
      </c>
      <c r="R54" s="57">
        <f>'BAR BB| Open rates'!R54*0.75+25</f>
        <v>61900</v>
      </c>
      <c r="S54" s="57">
        <f>'BAR BB| Open rates'!S54*0.75+25</f>
        <v>61900</v>
      </c>
      <c r="T54" s="57">
        <f>'BAR BB| Open rates'!T54*0.75+25</f>
        <v>61900</v>
      </c>
      <c r="U54" s="57">
        <f>'BAR BB| Open rates'!U54*0.75+25</f>
        <v>61900</v>
      </c>
    </row>
    <row r="55" spans="1:21" s="36" customFormat="1" ht="12" customHeight="1" x14ac:dyDescent="0.2">
      <c r="A55" s="237">
        <v>3</v>
      </c>
      <c r="B55" s="57">
        <f>'BAR BB| Open rates'!B55*0.75+25</f>
        <v>63775</v>
      </c>
      <c r="C55" s="57">
        <f>'BAR BB| Open rates'!C55*0.75+25</f>
        <v>63775</v>
      </c>
      <c r="D55" s="57">
        <f>'BAR BB| Open rates'!D55*0.75+25</f>
        <v>63775</v>
      </c>
      <c r="E55" s="57">
        <f>'BAR BB| Open rates'!E55*0.75+25</f>
        <v>63775</v>
      </c>
      <c r="F55" s="57">
        <f>'BAR BB| Open rates'!F55*0.75+25</f>
        <v>63775</v>
      </c>
      <c r="G55" s="57">
        <f>'BAR BB| Open rates'!G55*0.75+25</f>
        <v>63775</v>
      </c>
      <c r="H55" s="57">
        <f>'BAR BB| Open rates'!H55*0.75+25</f>
        <v>63775</v>
      </c>
      <c r="I55" s="57">
        <f>'BAR BB| Open rates'!I55*0.75+25</f>
        <v>63775</v>
      </c>
      <c r="J55" s="57">
        <f>'BAR BB| Open rates'!J55*0.75+25</f>
        <v>63775</v>
      </c>
      <c r="K55" s="57">
        <f>'BAR BB| Open rates'!K55*0.75+25</f>
        <v>63775</v>
      </c>
      <c r="L55" s="57">
        <f>'BAR BB| Open rates'!L55*0.75+25</f>
        <v>63775</v>
      </c>
      <c r="M55" s="57">
        <f>'BAR BB| Open rates'!M55*0.75+25</f>
        <v>63775</v>
      </c>
      <c r="N55" s="57">
        <f>'BAR BB| Open rates'!N55*0.75+25</f>
        <v>63775</v>
      </c>
      <c r="O55" s="57">
        <f>'BAR BB| Open rates'!O55*0.75+25</f>
        <v>63775</v>
      </c>
      <c r="P55" s="57">
        <f>'BAR BB| Open rates'!P55*0.75+25</f>
        <v>63775</v>
      </c>
      <c r="Q55" s="57">
        <f>'BAR BB| Open rates'!Q55*0.75+25</f>
        <v>63775</v>
      </c>
      <c r="R55" s="57">
        <f>'BAR BB| Open rates'!R55*0.75+25</f>
        <v>63775</v>
      </c>
      <c r="S55" s="57">
        <f>'BAR BB| Open rates'!S55*0.75+25</f>
        <v>63775</v>
      </c>
      <c r="T55" s="57">
        <f>'BAR BB| Open rates'!T55*0.75+25</f>
        <v>63775</v>
      </c>
      <c r="U55" s="57">
        <f>'BAR BB| Open rates'!U55*0.75+25</f>
        <v>63775</v>
      </c>
    </row>
    <row r="56" spans="1:21" s="36" customFormat="1" ht="12" customHeight="1" x14ac:dyDescent="0.2">
      <c r="A56" s="237">
        <v>4</v>
      </c>
      <c r="B56" s="57">
        <f>'BAR BB| Open rates'!B56*0.75+25</f>
        <v>65650</v>
      </c>
      <c r="C56" s="57">
        <f>'BAR BB| Open rates'!C56*0.75+25</f>
        <v>65650</v>
      </c>
      <c r="D56" s="57">
        <f>'BAR BB| Open rates'!D56*0.75+25</f>
        <v>65650</v>
      </c>
      <c r="E56" s="57">
        <f>'BAR BB| Open rates'!E56*0.75+25</f>
        <v>65650</v>
      </c>
      <c r="F56" s="57">
        <f>'BAR BB| Open rates'!F56*0.75+25</f>
        <v>65650</v>
      </c>
      <c r="G56" s="57">
        <f>'BAR BB| Open rates'!G56*0.75+25</f>
        <v>65650</v>
      </c>
      <c r="H56" s="57">
        <f>'BAR BB| Open rates'!H56*0.75+25</f>
        <v>65650</v>
      </c>
      <c r="I56" s="57">
        <f>'BAR BB| Open rates'!I56*0.75+25</f>
        <v>65650</v>
      </c>
      <c r="J56" s="57">
        <f>'BAR BB| Open rates'!J56*0.75+25</f>
        <v>65650</v>
      </c>
      <c r="K56" s="57">
        <f>'BAR BB| Open rates'!K56*0.75+25</f>
        <v>65650</v>
      </c>
      <c r="L56" s="57">
        <f>'BAR BB| Open rates'!L56*0.75+25</f>
        <v>65650</v>
      </c>
      <c r="M56" s="57">
        <f>'BAR BB| Open rates'!M56*0.75+25</f>
        <v>65650</v>
      </c>
      <c r="N56" s="57">
        <f>'BAR BB| Open rates'!N56*0.75+25</f>
        <v>65650</v>
      </c>
      <c r="O56" s="57">
        <f>'BAR BB| Open rates'!O56*0.75+25</f>
        <v>65650</v>
      </c>
      <c r="P56" s="57">
        <f>'BAR BB| Open rates'!P56*0.75+25</f>
        <v>65650</v>
      </c>
      <c r="Q56" s="57">
        <f>'BAR BB| Open rates'!Q56*0.75+25</f>
        <v>65650</v>
      </c>
      <c r="R56" s="57">
        <f>'BAR BB| Open rates'!R56*0.75+25</f>
        <v>65650</v>
      </c>
      <c r="S56" s="57">
        <f>'BAR BB| Open rates'!S56*0.75+25</f>
        <v>65650</v>
      </c>
      <c r="T56" s="57">
        <f>'BAR BB| Open rates'!T56*0.75+25</f>
        <v>65650</v>
      </c>
      <c r="U56" s="57">
        <f>'BAR BB| Open rates'!U56*0.75+25</f>
        <v>65650</v>
      </c>
    </row>
    <row r="57" spans="1:21" s="36" customFormat="1" ht="12" customHeight="1" x14ac:dyDescent="0.2">
      <c r="A57" s="237">
        <v>5</v>
      </c>
      <c r="B57" s="57">
        <f>'BAR BB| Open rates'!B57*0.75+25</f>
        <v>67525</v>
      </c>
      <c r="C57" s="57">
        <f>'BAR BB| Open rates'!C57*0.75+25</f>
        <v>67525</v>
      </c>
      <c r="D57" s="57">
        <f>'BAR BB| Open rates'!D57*0.75+25</f>
        <v>67525</v>
      </c>
      <c r="E57" s="57">
        <f>'BAR BB| Open rates'!E57*0.75+25</f>
        <v>67525</v>
      </c>
      <c r="F57" s="57">
        <f>'BAR BB| Open rates'!F57*0.75+25</f>
        <v>67525</v>
      </c>
      <c r="G57" s="57">
        <f>'BAR BB| Open rates'!G57*0.75+25</f>
        <v>67525</v>
      </c>
      <c r="H57" s="57">
        <f>'BAR BB| Open rates'!H57*0.75+25</f>
        <v>67525</v>
      </c>
      <c r="I57" s="57">
        <f>'BAR BB| Open rates'!I57*0.75+25</f>
        <v>67525</v>
      </c>
      <c r="J57" s="57">
        <f>'BAR BB| Open rates'!J57*0.75+25</f>
        <v>67525</v>
      </c>
      <c r="K57" s="57">
        <f>'BAR BB| Open rates'!K57*0.75+25</f>
        <v>67525</v>
      </c>
      <c r="L57" s="57">
        <f>'BAR BB| Open rates'!L57*0.75+25</f>
        <v>67525</v>
      </c>
      <c r="M57" s="57">
        <f>'BAR BB| Open rates'!M57*0.75+25</f>
        <v>67525</v>
      </c>
      <c r="N57" s="57">
        <f>'BAR BB| Open rates'!N57*0.75+25</f>
        <v>67525</v>
      </c>
      <c r="O57" s="57">
        <f>'BAR BB| Open rates'!O57*0.75+25</f>
        <v>67525</v>
      </c>
      <c r="P57" s="57">
        <f>'BAR BB| Open rates'!P57*0.75+25</f>
        <v>67525</v>
      </c>
      <c r="Q57" s="57">
        <f>'BAR BB| Open rates'!Q57*0.75+25</f>
        <v>67525</v>
      </c>
      <c r="R57" s="57">
        <f>'BAR BB| Open rates'!R57*0.75+25</f>
        <v>67525</v>
      </c>
      <c r="S57" s="57">
        <f>'BAR BB| Open rates'!S57*0.75+25</f>
        <v>67525</v>
      </c>
      <c r="T57" s="57">
        <f>'BAR BB| Open rates'!T57*0.75+25</f>
        <v>67525</v>
      </c>
      <c r="U57" s="57">
        <f>'BAR BB| Open rates'!U57*0.75+25</f>
        <v>67525</v>
      </c>
    </row>
    <row r="58" spans="1:21" s="36" customFormat="1" ht="12" customHeight="1" x14ac:dyDescent="0.2">
      <c r="A58" s="237">
        <v>6</v>
      </c>
      <c r="B58" s="57">
        <f>'BAR BB| Open rates'!B58*0.75+25</f>
        <v>69400</v>
      </c>
      <c r="C58" s="57">
        <f>'BAR BB| Open rates'!C58*0.75+25</f>
        <v>69400</v>
      </c>
      <c r="D58" s="57">
        <f>'BAR BB| Open rates'!D58*0.75+25</f>
        <v>69400</v>
      </c>
      <c r="E58" s="57">
        <f>'BAR BB| Open rates'!E58*0.75+25</f>
        <v>69400</v>
      </c>
      <c r="F58" s="57">
        <f>'BAR BB| Open rates'!F58*0.75+25</f>
        <v>69400</v>
      </c>
      <c r="G58" s="57">
        <f>'BAR BB| Open rates'!G58*0.75+25</f>
        <v>69400</v>
      </c>
      <c r="H58" s="57">
        <f>'BAR BB| Open rates'!H58*0.75+25</f>
        <v>69400</v>
      </c>
      <c r="I58" s="57">
        <f>'BAR BB| Open rates'!I58*0.75+25</f>
        <v>69400</v>
      </c>
      <c r="J58" s="57">
        <f>'BAR BB| Open rates'!J58*0.75+25</f>
        <v>69400</v>
      </c>
      <c r="K58" s="57">
        <f>'BAR BB| Open rates'!K58*0.75+25</f>
        <v>69400</v>
      </c>
      <c r="L58" s="57">
        <f>'BAR BB| Open rates'!L58*0.75+25</f>
        <v>69400</v>
      </c>
      <c r="M58" s="57">
        <f>'BAR BB| Open rates'!M58*0.75+25</f>
        <v>69400</v>
      </c>
      <c r="N58" s="57">
        <f>'BAR BB| Open rates'!N58*0.75+25</f>
        <v>69400</v>
      </c>
      <c r="O58" s="57">
        <f>'BAR BB| Open rates'!O58*0.75+25</f>
        <v>69400</v>
      </c>
      <c r="P58" s="57">
        <f>'BAR BB| Open rates'!P58*0.75+25</f>
        <v>69400</v>
      </c>
      <c r="Q58" s="57">
        <f>'BAR BB| Open rates'!Q58*0.75+25</f>
        <v>69400</v>
      </c>
      <c r="R58" s="57">
        <f>'BAR BB| Open rates'!R58*0.75+25</f>
        <v>69400</v>
      </c>
      <c r="S58" s="57">
        <f>'BAR BB| Open rates'!S58*0.75+25</f>
        <v>69400</v>
      </c>
      <c r="T58" s="57">
        <f>'BAR BB| Open rates'!T58*0.75+25</f>
        <v>69400</v>
      </c>
      <c r="U58" s="57">
        <f>'BAR BB| Open rates'!U58*0.75+25</f>
        <v>69400</v>
      </c>
    </row>
    <row r="59" spans="1:21" s="36" customFormat="1" ht="12" hidden="1" customHeight="1" x14ac:dyDescent="0.2">
      <c r="A59" s="89"/>
      <c r="B59" s="57">
        <f>'BAR BB| Open rates'!B59*0.75+25</f>
        <v>25</v>
      </c>
      <c r="C59" s="57">
        <f>'BAR BB| Open rates'!C59*0.75+25</f>
        <v>25</v>
      </c>
      <c r="D59" s="57">
        <f>'BAR BB| Open rates'!D59*0.75+25</f>
        <v>25</v>
      </c>
      <c r="E59" s="57">
        <f>'BAR BB| Open rates'!E59*0.75+25</f>
        <v>25</v>
      </c>
      <c r="F59" s="57">
        <f>'BAR BB| Open rates'!F59*0.75+25</f>
        <v>25</v>
      </c>
      <c r="G59" s="57">
        <f>'BAR BB| Open rates'!G59*0.75+25</f>
        <v>25</v>
      </c>
      <c r="H59" s="57">
        <f>'BAR BB| Open rates'!H59*0.75+25</f>
        <v>25</v>
      </c>
      <c r="I59" s="57">
        <f>'BAR BB| Open rates'!I59*0.75+25</f>
        <v>25</v>
      </c>
      <c r="J59" s="57">
        <f>'BAR BB| Open rates'!J59*0.75+25</f>
        <v>25</v>
      </c>
      <c r="K59" s="57">
        <f>'BAR BB| Open rates'!K59*0.75+25</f>
        <v>25</v>
      </c>
      <c r="L59" s="57">
        <f>'BAR BB| Open rates'!L59*0.75+25</f>
        <v>25</v>
      </c>
      <c r="M59" s="57">
        <f>'BAR BB| Open rates'!M59*0.75+25</f>
        <v>25</v>
      </c>
      <c r="N59" s="57">
        <f>'BAR BB| Open rates'!N59*0.75+25</f>
        <v>25</v>
      </c>
      <c r="O59" s="57">
        <f>'BAR BB| Open rates'!O59*0.75+25</f>
        <v>25</v>
      </c>
      <c r="P59" s="57">
        <f>'BAR BB| Open rates'!P59*0.75+25</f>
        <v>25</v>
      </c>
      <c r="Q59" s="57">
        <f>'BAR BB| Open rates'!Q59*0.75+25</f>
        <v>25</v>
      </c>
      <c r="R59" s="57">
        <f>'BAR BB| Open rates'!R59*0.75+25</f>
        <v>25</v>
      </c>
      <c r="S59" s="57">
        <f>'BAR BB| Open rates'!S59*0.75+25</f>
        <v>25</v>
      </c>
      <c r="T59" s="57">
        <f>'BAR BB| Open rates'!T59*0.75+25</f>
        <v>25</v>
      </c>
      <c r="U59" s="57">
        <f>'BAR BB| Open rates'!U59*0.75+25</f>
        <v>25</v>
      </c>
    </row>
    <row r="60" spans="1:21" s="36" customFormat="1" ht="12" hidden="1" customHeight="1" x14ac:dyDescent="0.2">
      <c r="A60" s="89"/>
      <c r="B60" s="57">
        <f>'BAR BB| Open rates'!B60*0.75+25</f>
        <v>25</v>
      </c>
      <c r="C60" s="57">
        <f>'BAR BB| Open rates'!C60*0.75+25</f>
        <v>25</v>
      </c>
      <c r="D60" s="57">
        <f>'BAR BB| Open rates'!D60*0.75+25</f>
        <v>25</v>
      </c>
      <c r="E60" s="57">
        <f>'BAR BB| Open rates'!E60*0.75+25</f>
        <v>25</v>
      </c>
      <c r="F60" s="57">
        <f>'BAR BB| Open rates'!F60*0.75+25</f>
        <v>25</v>
      </c>
      <c r="G60" s="57">
        <f>'BAR BB| Open rates'!G60*0.75+25</f>
        <v>25</v>
      </c>
      <c r="H60" s="57">
        <f>'BAR BB| Open rates'!H60*0.75+25</f>
        <v>25</v>
      </c>
      <c r="I60" s="57">
        <f>'BAR BB| Open rates'!I60*0.75+25</f>
        <v>25</v>
      </c>
      <c r="J60" s="57">
        <f>'BAR BB| Open rates'!J60*0.75+25</f>
        <v>25</v>
      </c>
      <c r="K60" s="57">
        <f>'BAR BB| Open rates'!K60*0.75+25</f>
        <v>25</v>
      </c>
      <c r="L60" s="57">
        <f>'BAR BB| Open rates'!L60*0.75+25</f>
        <v>25</v>
      </c>
      <c r="M60" s="57">
        <f>'BAR BB| Open rates'!M60*0.75+25</f>
        <v>25</v>
      </c>
      <c r="N60" s="57">
        <f>'BAR BB| Open rates'!N60*0.75+25</f>
        <v>25</v>
      </c>
      <c r="O60" s="57">
        <f>'BAR BB| Open rates'!O60*0.75+25</f>
        <v>25</v>
      </c>
      <c r="P60" s="57">
        <f>'BAR BB| Open rates'!P60*0.75+25</f>
        <v>25</v>
      </c>
      <c r="Q60" s="57">
        <f>'BAR BB| Open rates'!Q60*0.75+25</f>
        <v>25</v>
      </c>
      <c r="R60" s="57">
        <f>'BAR BB| Open rates'!R60*0.75+25</f>
        <v>25</v>
      </c>
      <c r="S60" s="57">
        <f>'BAR BB| Open rates'!S60*0.75+25</f>
        <v>25</v>
      </c>
      <c r="T60" s="57">
        <f>'BAR BB| Open rates'!T60*0.75+25</f>
        <v>25</v>
      </c>
      <c r="U60" s="57">
        <f>'BAR BB| Open rates'!U60*0.75+25</f>
        <v>25</v>
      </c>
    </row>
    <row r="61" spans="1:21" s="36" customFormat="1" ht="12" hidden="1" customHeight="1" x14ac:dyDescent="0.2">
      <c r="A61" s="89"/>
      <c r="B61" s="57">
        <f>'BAR BB| Open rates'!B61*0.75+25</f>
        <v>25</v>
      </c>
      <c r="C61" s="57">
        <f>'BAR BB| Open rates'!C61*0.75+25</f>
        <v>25</v>
      </c>
      <c r="D61" s="57">
        <f>'BAR BB| Open rates'!D61*0.75+25</f>
        <v>25</v>
      </c>
      <c r="E61" s="57">
        <f>'BAR BB| Open rates'!E61*0.75+25</f>
        <v>25</v>
      </c>
      <c r="F61" s="57">
        <f>'BAR BB| Open rates'!F61*0.75+25</f>
        <v>25</v>
      </c>
      <c r="G61" s="57">
        <f>'BAR BB| Open rates'!G61*0.75+25</f>
        <v>25</v>
      </c>
      <c r="H61" s="57">
        <f>'BAR BB| Open rates'!H61*0.75+25</f>
        <v>25</v>
      </c>
      <c r="I61" s="57">
        <f>'BAR BB| Open rates'!I61*0.75+25</f>
        <v>25</v>
      </c>
      <c r="J61" s="57">
        <f>'BAR BB| Open rates'!J61*0.75+25</f>
        <v>25</v>
      </c>
      <c r="K61" s="57">
        <f>'BAR BB| Open rates'!K61*0.75+25</f>
        <v>25</v>
      </c>
      <c r="L61" s="57">
        <f>'BAR BB| Open rates'!L61*0.75+25</f>
        <v>25</v>
      </c>
      <c r="M61" s="57">
        <f>'BAR BB| Open rates'!M61*0.75+25</f>
        <v>25</v>
      </c>
      <c r="N61" s="57">
        <f>'BAR BB| Open rates'!N61*0.75+25</f>
        <v>25</v>
      </c>
      <c r="O61" s="57">
        <f>'BAR BB| Open rates'!O61*0.75+25</f>
        <v>25</v>
      </c>
      <c r="P61" s="57">
        <f>'BAR BB| Open rates'!P61*0.75+25</f>
        <v>25</v>
      </c>
      <c r="Q61" s="57">
        <f>'BAR BB| Open rates'!Q61*0.75+25</f>
        <v>25</v>
      </c>
      <c r="R61" s="57">
        <f>'BAR BB| Open rates'!R61*0.75+25</f>
        <v>25</v>
      </c>
      <c r="S61" s="57">
        <f>'BAR BB| Open rates'!S61*0.75+25</f>
        <v>25</v>
      </c>
      <c r="T61" s="57">
        <f>'BAR BB| Open rates'!T61*0.75+25</f>
        <v>25</v>
      </c>
      <c r="U61" s="57">
        <f>'BAR BB| Open rates'!U61*0.75+25</f>
        <v>25</v>
      </c>
    </row>
    <row r="62" spans="1:21" s="36" customFormat="1" ht="12" hidden="1" customHeight="1" x14ac:dyDescent="0.2">
      <c r="A62" s="89"/>
      <c r="B62" s="57">
        <f>'BAR BB| Open rates'!B62*0.75+25</f>
        <v>25</v>
      </c>
      <c r="C62" s="57">
        <f>'BAR BB| Open rates'!C62*0.75+25</f>
        <v>25</v>
      </c>
      <c r="D62" s="57">
        <f>'BAR BB| Open rates'!D62*0.75+25</f>
        <v>25</v>
      </c>
      <c r="E62" s="57">
        <f>'BAR BB| Open rates'!E62*0.75+25</f>
        <v>25</v>
      </c>
      <c r="F62" s="57">
        <f>'BAR BB| Open rates'!F62*0.75+25</f>
        <v>25</v>
      </c>
      <c r="G62" s="57">
        <f>'BAR BB| Open rates'!G62*0.75+25</f>
        <v>25</v>
      </c>
      <c r="H62" s="57">
        <f>'BAR BB| Open rates'!H62*0.75+25</f>
        <v>25</v>
      </c>
      <c r="I62" s="57">
        <f>'BAR BB| Open rates'!I62*0.75+25</f>
        <v>25</v>
      </c>
      <c r="J62" s="57">
        <f>'BAR BB| Open rates'!J62*0.75+25</f>
        <v>25</v>
      </c>
      <c r="K62" s="57">
        <f>'BAR BB| Open rates'!K62*0.75+25</f>
        <v>25</v>
      </c>
      <c r="L62" s="57">
        <f>'BAR BB| Open rates'!L62*0.75+25</f>
        <v>25</v>
      </c>
      <c r="M62" s="57">
        <f>'BAR BB| Open rates'!M62*0.75+25</f>
        <v>25</v>
      </c>
      <c r="N62" s="57">
        <f>'BAR BB| Open rates'!N62*0.75+25</f>
        <v>25</v>
      </c>
      <c r="O62" s="57">
        <f>'BAR BB| Open rates'!O62*0.75+25</f>
        <v>25</v>
      </c>
      <c r="P62" s="57">
        <f>'BAR BB| Open rates'!P62*0.75+25</f>
        <v>25</v>
      </c>
      <c r="Q62" s="57">
        <f>'BAR BB| Open rates'!Q62*0.75+25</f>
        <v>25</v>
      </c>
      <c r="R62" s="57">
        <f>'BAR BB| Open rates'!R62*0.75+25</f>
        <v>25</v>
      </c>
      <c r="S62" s="57">
        <f>'BAR BB| Open rates'!S62*0.75+25</f>
        <v>25</v>
      </c>
      <c r="T62" s="57">
        <f>'BAR BB| Open rates'!T62*0.75+25</f>
        <v>25</v>
      </c>
      <c r="U62" s="57">
        <f>'BAR BB| Open rates'!U62*0.75+25</f>
        <v>25</v>
      </c>
    </row>
    <row r="63" spans="1:21" s="36" customFormat="1" ht="12" hidden="1" customHeight="1" x14ac:dyDescent="0.2">
      <c r="A63" s="89"/>
      <c r="B63" s="57">
        <f>'BAR BB| Open rates'!B63*0.75+25</f>
        <v>25</v>
      </c>
      <c r="C63" s="57">
        <f>'BAR BB| Open rates'!C63*0.75+25</f>
        <v>25</v>
      </c>
      <c r="D63" s="57">
        <f>'BAR BB| Open rates'!D63*0.75+25</f>
        <v>25</v>
      </c>
      <c r="E63" s="57">
        <f>'BAR BB| Open rates'!E63*0.75+25</f>
        <v>25</v>
      </c>
      <c r="F63" s="57">
        <f>'BAR BB| Open rates'!F63*0.75+25</f>
        <v>25</v>
      </c>
      <c r="G63" s="57">
        <f>'BAR BB| Open rates'!G63*0.75+25</f>
        <v>25</v>
      </c>
      <c r="H63" s="57">
        <f>'BAR BB| Open rates'!H63*0.75+25</f>
        <v>25</v>
      </c>
      <c r="I63" s="57">
        <f>'BAR BB| Open rates'!I63*0.75+25</f>
        <v>25</v>
      </c>
      <c r="J63" s="57">
        <f>'BAR BB| Open rates'!J63*0.75+25</f>
        <v>25</v>
      </c>
      <c r="K63" s="57">
        <f>'BAR BB| Open rates'!K63*0.75+25</f>
        <v>25</v>
      </c>
      <c r="L63" s="57">
        <f>'BAR BB| Open rates'!L63*0.75+25</f>
        <v>25</v>
      </c>
      <c r="M63" s="57">
        <f>'BAR BB| Open rates'!M63*0.75+25</f>
        <v>25</v>
      </c>
      <c r="N63" s="57">
        <f>'BAR BB| Open rates'!N63*0.75+25</f>
        <v>25</v>
      </c>
      <c r="O63" s="57">
        <f>'BAR BB| Open rates'!O63*0.75+25</f>
        <v>25</v>
      </c>
      <c r="P63" s="57">
        <f>'BAR BB| Open rates'!P63*0.75+25</f>
        <v>25</v>
      </c>
      <c r="Q63" s="57">
        <f>'BAR BB| Open rates'!Q63*0.75+25</f>
        <v>25</v>
      </c>
      <c r="R63" s="57">
        <f>'BAR BB| Open rates'!R63*0.75+25</f>
        <v>25</v>
      </c>
      <c r="S63" s="57">
        <f>'BAR BB| Open rates'!S63*0.75+25</f>
        <v>25</v>
      </c>
      <c r="T63" s="57">
        <f>'BAR BB| Open rates'!T63*0.75+25</f>
        <v>25</v>
      </c>
      <c r="U63" s="57">
        <f>'BAR BB| Open rates'!U63*0.75+25</f>
        <v>25</v>
      </c>
    </row>
    <row r="64" spans="1:21" s="36" customFormat="1" ht="12" hidden="1" customHeight="1" x14ac:dyDescent="0.2">
      <c r="A64" s="89"/>
      <c r="B64" s="57">
        <f>'BAR BB| Open rates'!B64*0.75+25</f>
        <v>25</v>
      </c>
      <c r="C64" s="57">
        <f>'BAR BB| Open rates'!C64*0.75+25</f>
        <v>25</v>
      </c>
      <c r="D64" s="57">
        <f>'BAR BB| Open rates'!D64*0.75+25</f>
        <v>25</v>
      </c>
      <c r="E64" s="57">
        <f>'BAR BB| Open rates'!E64*0.75+25</f>
        <v>25</v>
      </c>
      <c r="F64" s="57">
        <f>'BAR BB| Open rates'!F64*0.75+25</f>
        <v>25</v>
      </c>
      <c r="G64" s="57">
        <f>'BAR BB| Open rates'!G64*0.75+25</f>
        <v>25</v>
      </c>
      <c r="H64" s="57">
        <f>'BAR BB| Open rates'!H64*0.75+25</f>
        <v>25</v>
      </c>
      <c r="I64" s="57">
        <f>'BAR BB| Open rates'!I64*0.75+25</f>
        <v>25</v>
      </c>
      <c r="J64" s="57">
        <f>'BAR BB| Open rates'!J64*0.75+25</f>
        <v>25</v>
      </c>
      <c r="K64" s="57">
        <f>'BAR BB| Open rates'!K64*0.75+25</f>
        <v>25</v>
      </c>
      <c r="L64" s="57">
        <f>'BAR BB| Open rates'!L64*0.75+25</f>
        <v>25</v>
      </c>
      <c r="M64" s="57">
        <f>'BAR BB| Open rates'!M64*0.75+25</f>
        <v>25</v>
      </c>
      <c r="N64" s="57">
        <f>'BAR BB| Open rates'!N64*0.75+25</f>
        <v>25</v>
      </c>
      <c r="O64" s="57">
        <f>'BAR BB| Open rates'!O64*0.75+25</f>
        <v>25</v>
      </c>
      <c r="P64" s="57">
        <f>'BAR BB| Open rates'!P64*0.75+25</f>
        <v>25</v>
      </c>
      <c r="Q64" s="57">
        <f>'BAR BB| Open rates'!Q64*0.75+25</f>
        <v>25</v>
      </c>
      <c r="R64" s="57">
        <f>'BAR BB| Open rates'!R64*0.75+25</f>
        <v>25</v>
      </c>
      <c r="S64" s="57">
        <f>'BAR BB| Open rates'!S64*0.75+25</f>
        <v>25</v>
      </c>
      <c r="T64" s="57">
        <f>'BAR BB| Open rates'!T64*0.75+25</f>
        <v>25</v>
      </c>
      <c r="U64" s="57">
        <f>'BAR BB| Open rates'!U64*0.75+25</f>
        <v>25</v>
      </c>
    </row>
    <row r="65" spans="1:21" s="36" customFormat="1" ht="12" hidden="1" customHeight="1" x14ac:dyDescent="0.2">
      <c r="A65" s="89"/>
      <c r="B65" s="57">
        <f>'BAR BB| Open rates'!B65*0.75+25</f>
        <v>25</v>
      </c>
      <c r="C65" s="57">
        <f>'BAR BB| Open rates'!C65*0.75+25</f>
        <v>25</v>
      </c>
      <c r="D65" s="57">
        <f>'BAR BB| Open rates'!D65*0.75+25</f>
        <v>25</v>
      </c>
      <c r="E65" s="57">
        <f>'BAR BB| Open rates'!E65*0.75+25</f>
        <v>25</v>
      </c>
      <c r="F65" s="57">
        <f>'BAR BB| Open rates'!F65*0.75+25</f>
        <v>25</v>
      </c>
      <c r="G65" s="57">
        <f>'BAR BB| Open rates'!G65*0.75+25</f>
        <v>25</v>
      </c>
      <c r="H65" s="57">
        <f>'BAR BB| Open rates'!H65*0.75+25</f>
        <v>25</v>
      </c>
      <c r="I65" s="57">
        <f>'BAR BB| Open rates'!I65*0.75+25</f>
        <v>25</v>
      </c>
      <c r="J65" s="57">
        <f>'BAR BB| Open rates'!J65*0.75+25</f>
        <v>25</v>
      </c>
      <c r="K65" s="57">
        <f>'BAR BB| Open rates'!K65*0.75+25</f>
        <v>25</v>
      </c>
      <c r="L65" s="57">
        <f>'BAR BB| Open rates'!L65*0.75+25</f>
        <v>25</v>
      </c>
      <c r="M65" s="57">
        <f>'BAR BB| Open rates'!M65*0.75+25</f>
        <v>25</v>
      </c>
      <c r="N65" s="57">
        <f>'BAR BB| Open rates'!N65*0.75+25</f>
        <v>25</v>
      </c>
      <c r="O65" s="57">
        <f>'BAR BB| Open rates'!O65*0.75+25</f>
        <v>25</v>
      </c>
      <c r="P65" s="57">
        <f>'BAR BB| Open rates'!P65*0.75+25</f>
        <v>25</v>
      </c>
      <c r="Q65" s="57">
        <f>'BAR BB| Open rates'!Q65*0.75+25</f>
        <v>25</v>
      </c>
      <c r="R65" s="57">
        <f>'BAR BB| Open rates'!R65*0.75+25</f>
        <v>25</v>
      </c>
      <c r="S65" s="57">
        <f>'BAR BB| Open rates'!S65*0.75+25</f>
        <v>25</v>
      </c>
      <c r="T65" s="57">
        <f>'BAR BB| Open rates'!T65*0.75+25</f>
        <v>25</v>
      </c>
      <c r="U65" s="57">
        <f>'BAR BB| Open rates'!U65*0.75+25</f>
        <v>25</v>
      </c>
    </row>
    <row r="66" spans="1:21" s="36" customFormat="1" ht="12" hidden="1" customHeight="1" x14ac:dyDescent="0.2">
      <c r="A66" s="89"/>
      <c r="B66" s="57">
        <f>'BAR BB| Open rates'!B66*0.75+25</f>
        <v>25</v>
      </c>
      <c r="C66" s="57">
        <f>'BAR BB| Open rates'!C66*0.75+25</f>
        <v>25</v>
      </c>
      <c r="D66" s="57">
        <f>'BAR BB| Open rates'!D66*0.75+25</f>
        <v>25</v>
      </c>
      <c r="E66" s="57">
        <f>'BAR BB| Open rates'!E66*0.75+25</f>
        <v>25</v>
      </c>
      <c r="F66" s="57">
        <f>'BAR BB| Open rates'!F66*0.75+25</f>
        <v>25</v>
      </c>
      <c r="G66" s="57">
        <f>'BAR BB| Open rates'!G66*0.75+25</f>
        <v>25</v>
      </c>
      <c r="H66" s="57">
        <f>'BAR BB| Open rates'!H66*0.75+25</f>
        <v>25</v>
      </c>
      <c r="I66" s="57">
        <f>'BAR BB| Open rates'!I66*0.75+25</f>
        <v>25</v>
      </c>
      <c r="J66" s="57">
        <f>'BAR BB| Open rates'!J66*0.75+25</f>
        <v>25</v>
      </c>
      <c r="K66" s="57">
        <f>'BAR BB| Open rates'!K66*0.75+25</f>
        <v>25</v>
      </c>
      <c r="L66" s="57">
        <f>'BAR BB| Open rates'!L66*0.75+25</f>
        <v>25</v>
      </c>
      <c r="M66" s="57">
        <f>'BAR BB| Open rates'!M66*0.75+25</f>
        <v>25</v>
      </c>
      <c r="N66" s="57">
        <f>'BAR BB| Open rates'!N66*0.75+25</f>
        <v>25</v>
      </c>
      <c r="O66" s="57">
        <f>'BAR BB| Open rates'!O66*0.75+25</f>
        <v>25</v>
      </c>
      <c r="P66" s="57">
        <f>'BAR BB| Open rates'!P66*0.75+25</f>
        <v>25</v>
      </c>
      <c r="Q66" s="57">
        <f>'BAR BB| Open rates'!Q66*0.75+25</f>
        <v>25</v>
      </c>
      <c r="R66" s="57">
        <f>'BAR BB| Open rates'!R66*0.75+25</f>
        <v>25</v>
      </c>
      <c r="S66" s="57">
        <f>'BAR BB| Open rates'!S66*0.75+25</f>
        <v>25</v>
      </c>
      <c r="T66" s="57">
        <f>'BAR BB| Open rates'!T66*0.75+25</f>
        <v>25</v>
      </c>
      <c r="U66" s="57">
        <f>'BAR BB| Open rates'!U66*0.75+25</f>
        <v>25</v>
      </c>
    </row>
    <row r="67" spans="1:21" s="36" customFormat="1" ht="12" hidden="1" customHeight="1" x14ac:dyDescent="0.2">
      <c r="A67" s="89"/>
      <c r="B67" s="57">
        <f>'BAR BB| Open rates'!B67*0.75+25</f>
        <v>25</v>
      </c>
      <c r="C67" s="57">
        <f>'BAR BB| Open rates'!C67*0.75+25</f>
        <v>25</v>
      </c>
      <c r="D67" s="57">
        <f>'BAR BB| Open rates'!D67*0.75+25</f>
        <v>25</v>
      </c>
      <c r="E67" s="57">
        <f>'BAR BB| Open rates'!E67*0.75+25</f>
        <v>25</v>
      </c>
      <c r="F67" s="57">
        <f>'BAR BB| Open rates'!F67*0.75+25</f>
        <v>25</v>
      </c>
      <c r="G67" s="57">
        <f>'BAR BB| Open rates'!G67*0.75+25</f>
        <v>25</v>
      </c>
      <c r="H67" s="57">
        <f>'BAR BB| Open rates'!H67*0.75+25</f>
        <v>25</v>
      </c>
      <c r="I67" s="57">
        <f>'BAR BB| Open rates'!I67*0.75+25</f>
        <v>25</v>
      </c>
      <c r="J67" s="57">
        <f>'BAR BB| Open rates'!J67*0.75+25</f>
        <v>25</v>
      </c>
      <c r="K67" s="57">
        <f>'BAR BB| Open rates'!K67*0.75+25</f>
        <v>25</v>
      </c>
      <c r="L67" s="57">
        <f>'BAR BB| Open rates'!L67*0.75+25</f>
        <v>25</v>
      </c>
      <c r="M67" s="57">
        <f>'BAR BB| Open rates'!M67*0.75+25</f>
        <v>25</v>
      </c>
      <c r="N67" s="57">
        <f>'BAR BB| Open rates'!N67*0.75+25</f>
        <v>25</v>
      </c>
      <c r="O67" s="57">
        <f>'BAR BB| Open rates'!O67*0.75+25</f>
        <v>25</v>
      </c>
      <c r="P67" s="57">
        <f>'BAR BB| Open rates'!P67*0.75+25</f>
        <v>25</v>
      </c>
      <c r="Q67" s="57">
        <f>'BAR BB| Open rates'!Q67*0.75+25</f>
        <v>25</v>
      </c>
      <c r="R67" s="57">
        <f>'BAR BB| Open rates'!R67*0.75+25</f>
        <v>25</v>
      </c>
      <c r="S67" s="57">
        <f>'BAR BB| Open rates'!S67*0.75+25</f>
        <v>25</v>
      </c>
      <c r="T67" s="57">
        <f>'BAR BB| Open rates'!T67*0.75+25</f>
        <v>25</v>
      </c>
      <c r="U67" s="57">
        <f>'BAR BB| Open rates'!U67*0.75+25</f>
        <v>25</v>
      </c>
    </row>
    <row r="68" spans="1:21" s="36" customFormat="1" ht="12" hidden="1" customHeight="1" x14ac:dyDescent="0.2">
      <c r="A68" s="89"/>
      <c r="B68" s="57">
        <f>'BAR BB| Open rates'!B68*0.75+25</f>
        <v>25</v>
      </c>
      <c r="C68" s="57">
        <f>'BAR BB| Open rates'!C68*0.75+25</f>
        <v>25</v>
      </c>
      <c r="D68" s="57">
        <f>'BAR BB| Open rates'!D68*0.75+25</f>
        <v>25</v>
      </c>
      <c r="E68" s="57">
        <f>'BAR BB| Open rates'!E68*0.75+25</f>
        <v>25</v>
      </c>
      <c r="F68" s="57">
        <f>'BAR BB| Open rates'!F68*0.75+25</f>
        <v>25</v>
      </c>
      <c r="G68" s="57">
        <f>'BAR BB| Open rates'!G68*0.75+25</f>
        <v>25</v>
      </c>
      <c r="H68" s="57">
        <f>'BAR BB| Open rates'!H68*0.75+25</f>
        <v>25</v>
      </c>
      <c r="I68" s="57">
        <f>'BAR BB| Open rates'!I68*0.75+25</f>
        <v>25</v>
      </c>
      <c r="J68" s="57">
        <f>'BAR BB| Open rates'!J68*0.75+25</f>
        <v>25</v>
      </c>
      <c r="K68" s="57">
        <f>'BAR BB| Open rates'!K68*0.75+25</f>
        <v>25</v>
      </c>
      <c r="L68" s="57">
        <f>'BAR BB| Open rates'!L68*0.75+25</f>
        <v>25</v>
      </c>
      <c r="M68" s="57">
        <f>'BAR BB| Open rates'!M68*0.75+25</f>
        <v>25</v>
      </c>
      <c r="N68" s="57">
        <f>'BAR BB| Open rates'!N68*0.75+25</f>
        <v>25</v>
      </c>
      <c r="O68" s="57">
        <f>'BAR BB| Open rates'!O68*0.75+25</f>
        <v>25</v>
      </c>
      <c r="P68" s="57">
        <f>'BAR BB| Open rates'!P68*0.75+25</f>
        <v>25</v>
      </c>
      <c r="Q68" s="57">
        <f>'BAR BB| Open rates'!Q68*0.75+25</f>
        <v>25</v>
      </c>
      <c r="R68" s="57">
        <f>'BAR BB| Open rates'!R68*0.75+25</f>
        <v>25</v>
      </c>
      <c r="S68" s="57">
        <f>'BAR BB| Open rates'!S68*0.75+25</f>
        <v>25</v>
      </c>
      <c r="T68" s="57">
        <f>'BAR BB| Open rates'!T68*0.75+25</f>
        <v>25</v>
      </c>
      <c r="U68" s="57">
        <f>'BAR BB| Open rates'!U68*0.75+25</f>
        <v>25</v>
      </c>
    </row>
    <row r="69" spans="1:21" s="36" customFormat="1" ht="12" hidden="1" customHeight="1" x14ac:dyDescent="0.2">
      <c r="A69" s="89"/>
      <c r="B69" s="57">
        <f>'BAR BB| Open rates'!B69*0.75+25</f>
        <v>25</v>
      </c>
      <c r="C69" s="57">
        <f>'BAR BB| Open rates'!C69*0.75+25</f>
        <v>25</v>
      </c>
      <c r="D69" s="57">
        <f>'BAR BB| Open rates'!D69*0.75+25</f>
        <v>25</v>
      </c>
      <c r="E69" s="57">
        <f>'BAR BB| Open rates'!E69*0.75+25</f>
        <v>25</v>
      </c>
      <c r="F69" s="57">
        <f>'BAR BB| Open rates'!F69*0.75+25</f>
        <v>25</v>
      </c>
      <c r="G69" s="57">
        <f>'BAR BB| Open rates'!G69*0.75+25</f>
        <v>25</v>
      </c>
      <c r="H69" s="57">
        <f>'BAR BB| Open rates'!H69*0.75+25</f>
        <v>25</v>
      </c>
      <c r="I69" s="57">
        <f>'BAR BB| Open rates'!I69*0.75+25</f>
        <v>25</v>
      </c>
      <c r="J69" s="57">
        <f>'BAR BB| Open rates'!J69*0.75+25</f>
        <v>25</v>
      </c>
      <c r="K69" s="57">
        <f>'BAR BB| Open rates'!K69*0.75+25</f>
        <v>25</v>
      </c>
      <c r="L69" s="57">
        <f>'BAR BB| Open rates'!L69*0.75+25</f>
        <v>25</v>
      </c>
      <c r="M69" s="57">
        <f>'BAR BB| Open rates'!M69*0.75+25</f>
        <v>25</v>
      </c>
      <c r="N69" s="57">
        <f>'BAR BB| Open rates'!N69*0.75+25</f>
        <v>25</v>
      </c>
      <c r="O69" s="57">
        <f>'BAR BB| Open rates'!O69*0.75+25</f>
        <v>25</v>
      </c>
      <c r="P69" s="57">
        <f>'BAR BB| Open rates'!P69*0.75+25</f>
        <v>25</v>
      </c>
      <c r="Q69" s="57">
        <f>'BAR BB| Open rates'!Q69*0.75+25</f>
        <v>25</v>
      </c>
      <c r="R69" s="57">
        <f>'BAR BB| Open rates'!R69*0.75+25</f>
        <v>25</v>
      </c>
      <c r="S69" s="57">
        <f>'BAR BB| Open rates'!S69*0.75+25</f>
        <v>25</v>
      </c>
      <c r="T69" s="57">
        <f>'BAR BB| Open rates'!T69*0.75+25</f>
        <v>25</v>
      </c>
      <c r="U69" s="57">
        <f>'BAR BB| Open rates'!U69*0.75+25</f>
        <v>25</v>
      </c>
    </row>
    <row r="70" spans="1:21" s="36" customFormat="1" ht="12" customHeight="1" x14ac:dyDescent="0.2"/>
    <row r="71" spans="1:21" s="36" customFormat="1" ht="12" customHeight="1" x14ac:dyDescent="0.2">
      <c r="A71" s="295" t="s">
        <v>172</v>
      </c>
      <c r="E71" s="270"/>
      <c r="F71" s="270"/>
      <c r="G71" s="270"/>
      <c r="H71" s="270"/>
    </row>
    <row r="72" spans="1:21" s="36" customFormat="1" ht="12" customHeight="1" x14ac:dyDescent="0.2">
      <c r="A72" s="295"/>
      <c r="E72" s="270"/>
      <c r="F72" s="270"/>
      <c r="G72" s="270"/>
      <c r="H72" s="270"/>
    </row>
    <row r="74" spans="1:21" x14ac:dyDescent="0.2">
      <c r="A74" s="212" t="s">
        <v>83</v>
      </c>
    </row>
    <row r="75" spans="1:21" ht="24.75" customHeight="1" x14ac:dyDescent="0.2">
      <c r="A75" s="186" t="s">
        <v>385</v>
      </c>
    </row>
    <row r="76" spans="1:21" ht="39" customHeight="1" x14ac:dyDescent="0.2">
      <c r="A76" s="186" t="s">
        <v>384</v>
      </c>
    </row>
    <row r="77" spans="1:21" x14ac:dyDescent="0.2">
      <c r="A77" s="36"/>
    </row>
    <row r="78" spans="1:21" s="6" customFormat="1" ht="12.75" customHeight="1" x14ac:dyDescent="0.2">
      <c r="A78" s="174" t="s">
        <v>74</v>
      </c>
      <c r="E78" s="271"/>
      <c r="F78" s="271"/>
      <c r="G78" s="271"/>
      <c r="H78" s="271"/>
    </row>
    <row r="79" spans="1:21" s="6" customFormat="1" ht="12.75" customHeight="1" x14ac:dyDescent="0.2">
      <c r="A79" s="172" t="s">
        <v>75</v>
      </c>
      <c r="E79" s="271"/>
      <c r="F79" s="271"/>
      <c r="G79" s="271"/>
      <c r="H79" s="271"/>
    </row>
    <row r="80" spans="1:21" s="6" customFormat="1" ht="12.75" customHeight="1" x14ac:dyDescent="0.2">
      <c r="A80" s="173" t="s">
        <v>76</v>
      </c>
      <c r="E80" s="271"/>
      <c r="F80" s="271"/>
      <c r="G80" s="271"/>
      <c r="H80" s="271"/>
    </row>
    <row r="81" spans="1:8" s="6" customFormat="1" ht="26.25" customHeight="1" x14ac:dyDescent="0.2">
      <c r="A81" s="173" t="s">
        <v>77</v>
      </c>
      <c r="E81" s="271"/>
      <c r="F81" s="271"/>
      <c r="G81" s="271"/>
      <c r="H81" s="271"/>
    </row>
    <row r="82" spans="1:8" s="6" customFormat="1" ht="12.75" customHeight="1" x14ac:dyDescent="0.2">
      <c r="A82" s="173" t="s">
        <v>78</v>
      </c>
      <c r="E82" s="271"/>
      <c r="F82" s="271"/>
      <c r="G82" s="271"/>
      <c r="H82" s="271"/>
    </row>
    <row r="83" spans="1:8" s="6" customFormat="1" ht="23.25" customHeight="1" x14ac:dyDescent="0.2">
      <c r="A83" s="173" t="s">
        <v>79</v>
      </c>
      <c r="E83" s="271"/>
      <c r="F83" s="271"/>
      <c r="G83" s="271"/>
      <c r="H83" s="271"/>
    </row>
    <row r="84" spans="1:8" s="6" customFormat="1" ht="22.5" customHeight="1" x14ac:dyDescent="0.2">
      <c r="A84" s="175" t="s">
        <v>187</v>
      </c>
      <c r="E84" s="271"/>
      <c r="F84" s="271"/>
      <c r="G84" s="271"/>
      <c r="H84" s="271"/>
    </row>
    <row r="85" spans="1:8" x14ac:dyDescent="0.2">
      <c r="A85" s="33"/>
    </row>
    <row r="86" spans="1:8" x14ac:dyDescent="0.2">
      <c r="A86" s="171" t="s">
        <v>81</v>
      </c>
    </row>
    <row r="87" spans="1:8" ht="60" x14ac:dyDescent="0.2">
      <c r="A87" s="176" t="s">
        <v>217</v>
      </c>
    </row>
    <row r="89" spans="1:8" s="33" customFormat="1" x14ac:dyDescent="0.2">
      <c r="E89" s="269"/>
      <c r="F89" s="269"/>
      <c r="G89" s="269"/>
      <c r="H89" s="269"/>
    </row>
    <row r="90" spans="1:8" s="33" customFormat="1" x14ac:dyDescent="0.2">
      <c r="E90" s="269"/>
      <c r="F90" s="269"/>
      <c r="G90" s="269"/>
      <c r="H90" s="269"/>
    </row>
    <row r="91" spans="1:8" s="33" customFormat="1" x14ac:dyDescent="0.2">
      <c r="E91" s="269"/>
      <c r="F91" s="269"/>
      <c r="G91" s="269"/>
      <c r="H91" s="269"/>
    </row>
    <row r="92" spans="1:8" s="33" customFormat="1" x14ac:dyDescent="0.2">
      <c r="E92" s="269"/>
      <c r="F92" s="269"/>
      <c r="G92" s="269"/>
      <c r="H92" s="269"/>
    </row>
    <row r="93" spans="1:8" s="33" customFormat="1" x14ac:dyDescent="0.2">
      <c r="E93" s="269"/>
      <c r="F93" s="269"/>
      <c r="G93" s="269"/>
      <c r="H93" s="269"/>
    </row>
    <row r="94" spans="1:8" s="33" customFormat="1" x14ac:dyDescent="0.2">
      <c r="E94" s="269"/>
      <c r="F94" s="269"/>
      <c r="G94" s="269"/>
      <c r="H94" s="269"/>
    </row>
    <row r="95" spans="1:8" s="33" customFormat="1" x14ac:dyDescent="0.2">
      <c r="E95" s="269"/>
      <c r="F95" s="269"/>
      <c r="G95" s="269"/>
      <c r="H95" s="269"/>
    </row>
    <row r="96" spans="1:8" s="33" customFormat="1" x14ac:dyDescent="0.2">
      <c r="E96" s="269"/>
      <c r="F96" s="269"/>
      <c r="G96" s="269"/>
      <c r="H96" s="269"/>
    </row>
    <row r="97" spans="5:8" s="33" customFormat="1" x14ac:dyDescent="0.2">
      <c r="E97" s="269"/>
      <c r="F97" s="269"/>
      <c r="G97" s="269"/>
      <c r="H97" s="269"/>
    </row>
    <row r="98" spans="5:8" s="33" customFormat="1" x14ac:dyDescent="0.2">
      <c r="E98" s="269"/>
      <c r="F98" s="269"/>
      <c r="G98" s="269"/>
      <c r="H98" s="269"/>
    </row>
    <row r="99" spans="5:8" s="33" customFormat="1" x14ac:dyDescent="0.2">
      <c r="E99" s="269"/>
      <c r="F99" s="269"/>
      <c r="G99" s="269"/>
      <c r="H99" s="269"/>
    </row>
    <row r="100" spans="5:8" s="33" customFormat="1" x14ac:dyDescent="0.2">
      <c r="E100" s="269"/>
      <c r="F100" s="269"/>
      <c r="G100" s="269"/>
      <c r="H100" s="269"/>
    </row>
  </sheetData>
  <mergeCells count="1">
    <mergeCell ref="A71:A72"/>
  </mergeCells>
  <pageMargins left="0.75" right="0.75" top="1" bottom="1" header="0.5" footer="0.5"/>
  <pageSetup paperSize="9" orientation="portrait" horizontalDpi="4294967295" verticalDpi="4294967295"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Z53"/>
  <sheetViews>
    <sheetView showGridLines="0" zoomScaleNormal="100" workbookViewId="0">
      <pane xSplit="1" ySplit="3" topLeftCell="B4" activePane="bottomRight" state="frozen"/>
      <selection pane="topRight" activeCell="B1" sqref="B1"/>
      <selection pane="bottomLeft" activeCell="A3" sqref="A3"/>
      <selection pane="bottomRight" activeCell="C14" sqref="C14"/>
    </sheetView>
  </sheetViews>
  <sheetFormatPr defaultColWidth="9.140625" defaultRowHeight="12.75" x14ac:dyDescent="0.2"/>
  <cols>
    <col min="1" max="1" width="58" style="32" customWidth="1"/>
    <col min="2" max="10" width="9.7109375" style="32" customWidth="1"/>
    <col min="11" max="11" width="10" style="32" customWidth="1"/>
    <col min="12" max="12" width="9.85546875" style="32" customWidth="1"/>
    <col min="13" max="13" width="9.7109375" style="32" customWidth="1"/>
    <col min="14" max="16" width="10" style="32" customWidth="1"/>
    <col min="17" max="17" width="10.5703125" style="32" customWidth="1"/>
    <col min="18" max="18" width="10.140625" style="32" customWidth="1"/>
    <col min="19" max="22" width="10" style="32" customWidth="1"/>
    <col min="23" max="78" width="9.7109375" style="32" customWidth="1"/>
    <col min="79" max="16384" width="9.140625" style="32"/>
  </cols>
  <sheetData>
    <row r="1" spans="1:78" ht="27" customHeight="1" x14ac:dyDescent="0.2">
      <c r="A1" s="180" t="str">
        <f>'BAR BB| Open rates'!A1</f>
        <v>Сочи Марриотт Красная Поляна 5*/ Sochi Marriott Krasnaya Polyana 5*</v>
      </c>
    </row>
    <row r="2" spans="1:78" x14ac:dyDescent="0.2">
      <c r="A2" s="11" t="s">
        <v>25</v>
      </c>
    </row>
    <row r="3" spans="1:78" s="33" customFormat="1" ht="26.25" customHeight="1" x14ac:dyDescent="0.2">
      <c r="A3" s="64" t="s">
        <v>62</v>
      </c>
      <c r="B3" s="108" t="e">
        <f>'BAR BB| Open rates'!#REF!</f>
        <v>#REF!</v>
      </c>
      <c r="C3" s="108" t="e">
        <f>'BAR BB| Open rates'!#REF!</f>
        <v>#REF!</v>
      </c>
      <c r="D3" s="108" t="e">
        <f>'BAR BB| Open rates'!#REF!</f>
        <v>#REF!</v>
      </c>
      <c r="E3" s="108" t="e">
        <f>'BAR BB| Open rates'!#REF!</f>
        <v>#REF!</v>
      </c>
      <c r="F3" s="108" t="e">
        <f>'BAR BB| Open rates'!#REF!</f>
        <v>#REF!</v>
      </c>
      <c r="G3" s="108" t="e">
        <f>'BAR BB| Open rates'!#REF!</f>
        <v>#REF!</v>
      </c>
      <c r="H3" s="108" t="e">
        <f>'BAR BB| Open rates'!#REF!</f>
        <v>#REF!</v>
      </c>
      <c r="I3" s="108" t="e">
        <f>'BAR BB| Open rates'!#REF!</f>
        <v>#REF!</v>
      </c>
      <c r="J3" s="108" t="e">
        <f>'BAR BB| Open rates'!#REF!</f>
        <v>#REF!</v>
      </c>
      <c r="K3" s="108" t="e">
        <f>'BAR BB| Open rates'!#REF!</f>
        <v>#REF!</v>
      </c>
      <c r="L3" s="108" t="e">
        <f>'BAR BB| Open rates'!#REF!</f>
        <v>#REF!</v>
      </c>
      <c r="M3" s="108" t="e">
        <f>'BAR BB| Open rates'!#REF!</f>
        <v>#REF!</v>
      </c>
      <c r="N3" s="108" t="e">
        <f>'BAR BB| Open rates'!#REF!</f>
        <v>#REF!</v>
      </c>
      <c r="O3" s="108" t="e">
        <f>'BAR BB| Open rates'!#REF!</f>
        <v>#REF!</v>
      </c>
      <c r="P3" s="108" t="e">
        <f>'BAR BB| Open rates'!#REF!</f>
        <v>#REF!</v>
      </c>
      <c r="Q3" s="108" t="e">
        <f>'BAR BB| Open rates'!#REF!</f>
        <v>#REF!</v>
      </c>
      <c r="R3" s="108" t="e">
        <f>'BAR BB| Open rates'!#REF!</f>
        <v>#REF!</v>
      </c>
      <c r="S3" s="108" t="e">
        <f>'BAR BB| Open rates'!#REF!</f>
        <v>#REF!</v>
      </c>
      <c r="T3" s="108" t="e">
        <f>'BAR BB| Open rates'!#REF!</f>
        <v>#REF!</v>
      </c>
      <c r="U3" s="108" t="e">
        <f>'BAR BB| Open rates'!#REF!</f>
        <v>#REF!</v>
      </c>
      <c r="V3" s="108" t="e">
        <f>'BAR BB| Open rates'!#REF!</f>
        <v>#REF!</v>
      </c>
      <c r="W3" s="108" t="e">
        <f>'BAR BB| Open rates'!#REF!</f>
        <v>#REF!</v>
      </c>
      <c r="X3" s="108" t="e">
        <f>'BAR BB| Open rates'!#REF!</f>
        <v>#REF!</v>
      </c>
      <c r="Y3" s="108" t="e">
        <f>'BAR BB| Open rates'!#REF!</f>
        <v>#REF!</v>
      </c>
      <c r="Z3" s="108" t="e">
        <f>'BAR BB| Open rates'!#REF!</f>
        <v>#REF!</v>
      </c>
      <c r="AA3" s="108" t="e">
        <f>'BAR BB| Open rates'!#REF!</f>
        <v>#REF!</v>
      </c>
      <c r="AB3" s="108" t="e">
        <f>'BAR BB| Open rates'!#REF!</f>
        <v>#REF!</v>
      </c>
      <c r="AC3" s="108" t="e">
        <f>'BAR BB| Open rates'!#REF!</f>
        <v>#REF!</v>
      </c>
      <c r="AD3" s="108" t="e">
        <f>'BAR BB| Open rates'!#REF!</f>
        <v>#REF!</v>
      </c>
      <c r="AE3" s="108" t="e">
        <f>'BAR BB| Open rates'!#REF!</f>
        <v>#REF!</v>
      </c>
      <c r="AF3" s="108" t="e">
        <f>'BAR BB| Open rates'!#REF!</f>
        <v>#REF!</v>
      </c>
      <c r="AG3" s="108" t="e">
        <f>'BAR BB| Open rates'!#REF!</f>
        <v>#REF!</v>
      </c>
      <c r="AH3" s="108" t="e">
        <f>'BAR BB| Open rates'!#REF!</f>
        <v>#REF!</v>
      </c>
      <c r="AI3" s="108" t="e">
        <f>'BAR BB| Open rates'!#REF!</f>
        <v>#REF!</v>
      </c>
      <c r="AJ3" s="108" t="e">
        <f>'BAR BB| Open rates'!#REF!</f>
        <v>#REF!</v>
      </c>
      <c r="AK3" s="108" t="e">
        <f>'BAR BB| Open rates'!#REF!</f>
        <v>#REF!</v>
      </c>
      <c r="AL3" s="108" t="e">
        <f>'BAR BB| Open rates'!#REF!</f>
        <v>#REF!</v>
      </c>
      <c r="AM3" s="108" t="e">
        <f>'BAR BB| Open rates'!#REF!</f>
        <v>#REF!</v>
      </c>
      <c r="AN3" s="108" t="e">
        <f>'BAR BB| Open rates'!#REF!</f>
        <v>#REF!</v>
      </c>
      <c r="AO3" s="108" t="e">
        <f>'BAR BB| Open rates'!#REF!</f>
        <v>#REF!</v>
      </c>
      <c r="AP3" s="108" t="e">
        <f>'BAR BB| Open rates'!#REF!</f>
        <v>#REF!</v>
      </c>
      <c r="AQ3" s="108" t="e">
        <f>'BAR BB| Open rates'!#REF!</f>
        <v>#REF!</v>
      </c>
      <c r="AR3" s="108" t="e">
        <f>'BAR BB| Open rates'!#REF!</f>
        <v>#REF!</v>
      </c>
      <c r="AS3" s="108" t="e">
        <f>'BAR BB| Open rates'!#REF!</f>
        <v>#REF!</v>
      </c>
      <c r="AT3" s="108" t="e">
        <f>'BAR BB| Open rates'!#REF!</f>
        <v>#REF!</v>
      </c>
      <c r="AU3" s="108" t="e">
        <f>'BAR BB| Open rates'!#REF!</f>
        <v>#REF!</v>
      </c>
      <c r="AV3" s="108" t="e">
        <f>'BAR BB| Open rates'!#REF!</f>
        <v>#REF!</v>
      </c>
      <c r="AW3" s="108" t="e">
        <f>'BAR BB| Open rates'!#REF!</f>
        <v>#REF!</v>
      </c>
      <c r="AX3" s="108" t="e">
        <f>'BAR BB| Open rates'!#REF!</f>
        <v>#REF!</v>
      </c>
      <c r="AY3" s="108" t="e">
        <f>'BAR BB| Open rates'!#REF!</f>
        <v>#REF!</v>
      </c>
      <c r="AZ3" s="108" t="e">
        <f>'BAR BB| Open rates'!#REF!</f>
        <v>#REF!</v>
      </c>
      <c r="BA3" s="108" t="e">
        <f>'BAR BB| Open rates'!#REF!</f>
        <v>#REF!</v>
      </c>
      <c r="BB3" s="108" t="e">
        <f>'BAR BB| Open rates'!#REF!</f>
        <v>#REF!</v>
      </c>
      <c r="BC3" s="108" t="e">
        <f>'BAR BB| Open rates'!#REF!</f>
        <v>#REF!</v>
      </c>
      <c r="BD3" s="108" t="e">
        <f>'BAR BB| Open rates'!#REF!</f>
        <v>#REF!</v>
      </c>
      <c r="BE3" s="108" t="e">
        <f>'BAR BB| Open rates'!#REF!</f>
        <v>#REF!</v>
      </c>
      <c r="BF3" s="108" t="e">
        <f>'BAR BB| Open rates'!#REF!</f>
        <v>#REF!</v>
      </c>
      <c r="BG3" s="108" t="e">
        <f>'BAR BB| Open rates'!#REF!</f>
        <v>#REF!</v>
      </c>
      <c r="BH3" s="108" t="e">
        <f>'BAR BB| Open rates'!#REF!</f>
        <v>#REF!</v>
      </c>
      <c r="BI3" s="108" t="e">
        <f>'BAR BB| Open rates'!#REF!</f>
        <v>#REF!</v>
      </c>
      <c r="BJ3" s="108" t="e">
        <f>'BAR BB| Open rates'!#REF!</f>
        <v>#REF!</v>
      </c>
      <c r="BK3" s="108" t="e">
        <f>'BAR BB| Open rates'!#REF!</f>
        <v>#REF!</v>
      </c>
      <c r="BL3" s="108" t="e">
        <f>'BAR BB| Open rates'!#REF!</f>
        <v>#REF!</v>
      </c>
      <c r="BM3" s="108" t="e">
        <f>'BAR BB| Open rates'!#REF!</f>
        <v>#REF!</v>
      </c>
      <c r="BN3" s="108" t="e">
        <f>'BAR BB| Open rates'!#REF!</f>
        <v>#REF!</v>
      </c>
      <c r="BO3" s="108" t="e">
        <f>'BAR BB| Open rates'!#REF!</f>
        <v>#REF!</v>
      </c>
      <c r="BP3" s="108" t="e">
        <f>'BAR BB| Open rates'!#REF!</f>
        <v>#REF!</v>
      </c>
      <c r="BQ3" s="108" t="e">
        <f>'BAR BB| Open rates'!#REF!</f>
        <v>#REF!</v>
      </c>
      <c r="BR3" s="108" t="e">
        <f>'BAR BB| Open rates'!#REF!</f>
        <v>#REF!</v>
      </c>
      <c r="BS3" s="108" t="e">
        <f>'BAR BB| Open rates'!#REF!</f>
        <v>#REF!</v>
      </c>
      <c r="BT3" s="108" t="e">
        <f>'BAR BB| Open rates'!#REF!</f>
        <v>#REF!</v>
      </c>
      <c r="BU3" s="108" t="e">
        <f>'BAR BB| Open rates'!#REF!</f>
        <v>#REF!</v>
      </c>
      <c r="BV3" s="108" t="e">
        <f>'BAR BB| Open rates'!#REF!</f>
        <v>#REF!</v>
      </c>
      <c r="BW3" s="108" t="e">
        <f>'BAR BB| Open rates'!#REF!</f>
        <v>#REF!</v>
      </c>
      <c r="BX3" s="108" t="e">
        <f>'BAR BB| Open rates'!#REF!</f>
        <v>#REF!</v>
      </c>
      <c r="BY3" s="108" t="e">
        <f>'BAR BB| Open rates'!#REF!</f>
        <v>#REF!</v>
      </c>
      <c r="BZ3" s="108" t="e">
        <f>'BAR BB| Open rates'!#REF!</f>
        <v>#REF!</v>
      </c>
    </row>
    <row r="4" spans="1:78" s="33" customFormat="1" ht="26.25" customHeight="1" x14ac:dyDescent="0.2">
      <c r="A4" s="49"/>
      <c r="B4" s="108" t="e">
        <f>'BAR BB| Open rates'!#REF!</f>
        <v>#REF!</v>
      </c>
      <c r="C4" s="108" t="e">
        <f>'BAR BB| Open rates'!#REF!</f>
        <v>#REF!</v>
      </c>
      <c r="D4" s="108" t="e">
        <f>'BAR BB| Open rates'!#REF!</f>
        <v>#REF!</v>
      </c>
      <c r="E4" s="108" t="e">
        <f>'BAR BB| Open rates'!#REF!</f>
        <v>#REF!</v>
      </c>
      <c r="F4" s="108" t="e">
        <f>'BAR BB| Open rates'!#REF!</f>
        <v>#REF!</v>
      </c>
      <c r="G4" s="108" t="e">
        <f>'BAR BB| Open rates'!#REF!</f>
        <v>#REF!</v>
      </c>
      <c r="H4" s="108" t="e">
        <f>'BAR BB| Open rates'!#REF!</f>
        <v>#REF!</v>
      </c>
      <c r="I4" s="108" t="e">
        <f>'BAR BB| Open rates'!#REF!</f>
        <v>#REF!</v>
      </c>
      <c r="J4" s="108" t="e">
        <f>'BAR BB| Open rates'!#REF!</f>
        <v>#REF!</v>
      </c>
      <c r="K4" s="108" t="e">
        <f>'BAR BB| Open rates'!#REF!</f>
        <v>#REF!</v>
      </c>
      <c r="L4" s="108" t="e">
        <f>'BAR BB| Open rates'!#REF!</f>
        <v>#REF!</v>
      </c>
      <c r="M4" s="108" t="e">
        <f>'BAR BB| Open rates'!#REF!</f>
        <v>#REF!</v>
      </c>
      <c r="N4" s="108" t="e">
        <f>'BAR BB| Open rates'!#REF!</f>
        <v>#REF!</v>
      </c>
      <c r="O4" s="108" t="e">
        <f>'BAR BB| Open rates'!#REF!</f>
        <v>#REF!</v>
      </c>
      <c r="P4" s="108" t="e">
        <f>'BAR BB| Open rates'!#REF!</f>
        <v>#REF!</v>
      </c>
      <c r="Q4" s="108" t="e">
        <f>'BAR BB| Open rates'!#REF!</f>
        <v>#REF!</v>
      </c>
      <c r="R4" s="108" t="e">
        <f>'BAR BB| Open rates'!#REF!</f>
        <v>#REF!</v>
      </c>
      <c r="S4" s="108" t="e">
        <f>'BAR BB| Open rates'!#REF!</f>
        <v>#REF!</v>
      </c>
      <c r="T4" s="108" t="e">
        <f>'BAR BB| Open rates'!#REF!</f>
        <v>#REF!</v>
      </c>
      <c r="U4" s="108" t="e">
        <f>'BAR BB| Open rates'!#REF!</f>
        <v>#REF!</v>
      </c>
      <c r="V4" s="108" t="e">
        <f>'BAR BB| Open rates'!#REF!</f>
        <v>#REF!</v>
      </c>
      <c r="W4" s="108" t="e">
        <f>'BAR BB| Open rates'!#REF!</f>
        <v>#REF!</v>
      </c>
      <c r="X4" s="108" t="e">
        <f>'BAR BB| Open rates'!#REF!</f>
        <v>#REF!</v>
      </c>
      <c r="Y4" s="108" t="e">
        <f>'BAR BB| Open rates'!#REF!</f>
        <v>#REF!</v>
      </c>
      <c r="Z4" s="108" t="e">
        <f>'BAR BB| Open rates'!#REF!</f>
        <v>#REF!</v>
      </c>
      <c r="AA4" s="108" t="e">
        <f>'BAR BB| Open rates'!#REF!</f>
        <v>#REF!</v>
      </c>
      <c r="AB4" s="108" t="e">
        <f>'BAR BB| Open rates'!#REF!</f>
        <v>#REF!</v>
      </c>
      <c r="AC4" s="108" t="e">
        <f>'BAR BB| Open rates'!#REF!</f>
        <v>#REF!</v>
      </c>
      <c r="AD4" s="108" t="e">
        <f>'BAR BB| Open rates'!#REF!</f>
        <v>#REF!</v>
      </c>
      <c r="AE4" s="108" t="e">
        <f>'BAR BB| Open rates'!#REF!</f>
        <v>#REF!</v>
      </c>
      <c r="AF4" s="108" t="e">
        <f>'BAR BB| Open rates'!#REF!</f>
        <v>#REF!</v>
      </c>
      <c r="AG4" s="108" t="e">
        <f>'BAR BB| Open rates'!#REF!</f>
        <v>#REF!</v>
      </c>
      <c r="AH4" s="108" t="e">
        <f>'BAR BB| Open rates'!#REF!</f>
        <v>#REF!</v>
      </c>
      <c r="AI4" s="108" t="e">
        <f>'BAR BB| Open rates'!#REF!</f>
        <v>#REF!</v>
      </c>
      <c r="AJ4" s="108" t="e">
        <f>'BAR BB| Open rates'!#REF!</f>
        <v>#REF!</v>
      </c>
      <c r="AK4" s="108" t="e">
        <f>'BAR BB| Open rates'!#REF!</f>
        <v>#REF!</v>
      </c>
      <c r="AL4" s="108" t="e">
        <f>'BAR BB| Open rates'!#REF!</f>
        <v>#REF!</v>
      </c>
      <c r="AM4" s="108" t="e">
        <f>'BAR BB| Open rates'!#REF!</f>
        <v>#REF!</v>
      </c>
      <c r="AN4" s="108" t="e">
        <f>'BAR BB| Open rates'!#REF!</f>
        <v>#REF!</v>
      </c>
      <c r="AO4" s="108" t="e">
        <f>'BAR BB| Open rates'!#REF!</f>
        <v>#REF!</v>
      </c>
      <c r="AP4" s="108" t="e">
        <f>'BAR BB| Open rates'!#REF!</f>
        <v>#REF!</v>
      </c>
      <c r="AQ4" s="108" t="e">
        <f>'BAR BB| Open rates'!#REF!</f>
        <v>#REF!</v>
      </c>
      <c r="AR4" s="108" t="e">
        <f>'BAR BB| Open rates'!#REF!</f>
        <v>#REF!</v>
      </c>
      <c r="AS4" s="108" t="e">
        <f>'BAR BB| Open rates'!#REF!</f>
        <v>#REF!</v>
      </c>
      <c r="AT4" s="108" t="e">
        <f>'BAR BB| Open rates'!#REF!</f>
        <v>#REF!</v>
      </c>
      <c r="AU4" s="108" t="e">
        <f>'BAR BB| Open rates'!#REF!</f>
        <v>#REF!</v>
      </c>
      <c r="AV4" s="108" t="e">
        <f>'BAR BB| Open rates'!#REF!</f>
        <v>#REF!</v>
      </c>
      <c r="AW4" s="108" t="e">
        <f>'BAR BB| Open rates'!#REF!</f>
        <v>#REF!</v>
      </c>
      <c r="AX4" s="108" t="e">
        <f>'BAR BB| Open rates'!#REF!</f>
        <v>#REF!</v>
      </c>
      <c r="AY4" s="108" t="e">
        <f>'BAR BB| Open rates'!#REF!</f>
        <v>#REF!</v>
      </c>
      <c r="AZ4" s="108" t="e">
        <f>'BAR BB| Open rates'!#REF!</f>
        <v>#REF!</v>
      </c>
      <c r="BA4" s="108" t="e">
        <f>'BAR BB| Open rates'!#REF!</f>
        <v>#REF!</v>
      </c>
      <c r="BB4" s="108" t="e">
        <f>'BAR BB| Open rates'!#REF!</f>
        <v>#REF!</v>
      </c>
      <c r="BC4" s="108" t="e">
        <f>'BAR BB| Open rates'!#REF!</f>
        <v>#REF!</v>
      </c>
      <c r="BD4" s="108" t="e">
        <f>'BAR BB| Open rates'!#REF!</f>
        <v>#REF!</v>
      </c>
      <c r="BE4" s="108" t="e">
        <f>'BAR BB| Open rates'!#REF!</f>
        <v>#REF!</v>
      </c>
      <c r="BF4" s="108" t="e">
        <f>'BAR BB| Open rates'!#REF!</f>
        <v>#REF!</v>
      </c>
      <c r="BG4" s="108" t="e">
        <f>'BAR BB| Open rates'!#REF!</f>
        <v>#REF!</v>
      </c>
      <c r="BH4" s="108" t="e">
        <f>'BAR BB| Open rates'!#REF!</f>
        <v>#REF!</v>
      </c>
      <c r="BI4" s="108" t="e">
        <f>'BAR BB| Open rates'!#REF!</f>
        <v>#REF!</v>
      </c>
      <c r="BJ4" s="108" t="e">
        <f>'BAR BB| Open rates'!#REF!</f>
        <v>#REF!</v>
      </c>
      <c r="BK4" s="108" t="e">
        <f>'BAR BB| Open rates'!#REF!</f>
        <v>#REF!</v>
      </c>
      <c r="BL4" s="108" t="e">
        <f>'BAR BB| Open rates'!#REF!</f>
        <v>#REF!</v>
      </c>
      <c r="BM4" s="108" t="e">
        <f>'BAR BB| Open rates'!#REF!</f>
        <v>#REF!</v>
      </c>
      <c r="BN4" s="108" t="e">
        <f>'BAR BB| Open rates'!#REF!</f>
        <v>#REF!</v>
      </c>
      <c r="BO4" s="108" t="e">
        <f>'BAR BB| Open rates'!#REF!</f>
        <v>#REF!</v>
      </c>
      <c r="BP4" s="108" t="e">
        <f>'BAR BB| Open rates'!#REF!</f>
        <v>#REF!</v>
      </c>
      <c r="BQ4" s="108" t="e">
        <f>'BAR BB| Open rates'!#REF!</f>
        <v>#REF!</v>
      </c>
      <c r="BR4" s="108" t="e">
        <f>'BAR BB| Open rates'!#REF!</f>
        <v>#REF!</v>
      </c>
      <c r="BS4" s="108" t="e">
        <f>'BAR BB| Open rates'!#REF!</f>
        <v>#REF!</v>
      </c>
      <c r="BT4" s="108" t="e">
        <f>'BAR BB| Open rates'!#REF!</f>
        <v>#REF!</v>
      </c>
      <c r="BU4" s="108" t="e">
        <f>'BAR BB| Open rates'!#REF!</f>
        <v>#REF!</v>
      </c>
      <c r="BV4" s="108" t="e">
        <f>'BAR BB| Open rates'!#REF!</f>
        <v>#REF!</v>
      </c>
      <c r="BW4" s="108" t="e">
        <f>'BAR BB| Open rates'!#REF!</f>
        <v>#REF!</v>
      </c>
      <c r="BX4" s="108" t="e">
        <f>'BAR BB| Open rates'!#REF!</f>
        <v>#REF!</v>
      </c>
      <c r="BY4" s="108" t="e">
        <f>'BAR BB| Open rates'!#REF!</f>
        <v>#REF!</v>
      </c>
      <c r="BZ4" s="108" t="e">
        <f>'BAR BB| Open rates'!#REF!</f>
        <v>#REF!</v>
      </c>
    </row>
    <row r="5" spans="1:78" s="36" customFormat="1" ht="12" customHeight="1" x14ac:dyDescent="0.2">
      <c r="A5" s="163" t="str">
        <f>'BAR BB| Open rates'!A5</f>
        <v>Делюкс/ Deluxe</v>
      </c>
    </row>
    <row r="6" spans="1:78" s="36" customFormat="1" ht="12" customHeight="1" x14ac:dyDescent="0.2">
      <c r="A6" s="52">
        <f>'BAR BB| Open rates'!A6</f>
        <v>1</v>
      </c>
      <c r="B6" s="43" t="e">
        <f>'BAR BB| Open rates'!#REF!*0.8</f>
        <v>#REF!</v>
      </c>
      <c r="C6" s="43" t="e">
        <f>'BAR BB| Open rates'!#REF!*0.8</f>
        <v>#REF!</v>
      </c>
      <c r="D6" s="43" t="e">
        <f>'BAR BB| Open rates'!#REF!*0.8</f>
        <v>#REF!</v>
      </c>
      <c r="E6" s="43" t="e">
        <f>'BAR BB| Open rates'!#REF!*0.8</f>
        <v>#REF!</v>
      </c>
      <c r="F6" s="43" t="e">
        <f>'BAR BB| Open rates'!#REF!*0.8</f>
        <v>#REF!</v>
      </c>
      <c r="G6" s="43" t="e">
        <f>'BAR BB| Open rates'!#REF!*0.8</f>
        <v>#REF!</v>
      </c>
      <c r="H6" s="43" t="e">
        <f>'BAR BB| Open rates'!#REF!*0.8</f>
        <v>#REF!</v>
      </c>
      <c r="I6" s="43" t="e">
        <f>'BAR BB| Open rates'!#REF!*0.8</f>
        <v>#REF!</v>
      </c>
      <c r="J6" s="43" t="e">
        <f>'BAR BB| Open rates'!#REF!*0.8</f>
        <v>#REF!</v>
      </c>
      <c r="K6" s="43" t="e">
        <f>'BAR BB| Open rates'!#REF!*0.8</f>
        <v>#REF!</v>
      </c>
      <c r="L6" s="43" t="e">
        <f>'BAR BB| Open rates'!#REF!*0.8</f>
        <v>#REF!</v>
      </c>
      <c r="M6" s="43" t="e">
        <f>'BAR BB| Open rates'!#REF!*0.8</f>
        <v>#REF!</v>
      </c>
      <c r="N6" s="43" t="e">
        <f>'BAR BB| Open rates'!#REF!*0.8</f>
        <v>#REF!</v>
      </c>
      <c r="O6" s="43" t="e">
        <f>'BAR BB| Open rates'!#REF!*0.8</f>
        <v>#REF!</v>
      </c>
      <c r="P6" s="43" t="e">
        <f>'BAR BB| Open rates'!#REF!*0.8</f>
        <v>#REF!</v>
      </c>
      <c r="Q6" s="43" t="e">
        <f>'BAR BB| Open rates'!#REF!*0.8</f>
        <v>#REF!</v>
      </c>
      <c r="R6" s="43" t="e">
        <f>'BAR BB| Open rates'!#REF!*0.8</f>
        <v>#REF!</v>
      </c>
      <c r="S6" s="43" t="e">
        <f>'BAR BB| Open rates'!#REF!*0.8</f>
        <v>#REF!</v>
      </c>
      <c r="T6" s="43" t="e">
        <f>'BAR BB| Open rates'!#REF!*0.8</f>
        <v>#REF!</v>
      </c>
      <c r="U6" s="43" t="e">
        <f>'BAR BB| Open rates'!#REF!*0.8</f>
        <v>#REF!</v>
      </c>
      <c r="V6" s="43" t="e">
        <f>'BAR BB| Open rates'!#REF!*0.8</f>
        <v>#REF!</v>
      </c>
      <c r="W6" s="43" t="e">
        <f>'BAR BB| Open rates'!#REF!*0.8</f>
        <v>#REF!</v>
      </c>
      <c r="X6" s="43" t="e">
        <f>'BAR BB| Open rates'!#REF!*0.8</f>
        <v>#REF!</v>
      </c>
      <c r="Y6" s="43" t="e">
        <f>'BAR BB| Open rates'!#REF!*0.8</f>
        <v>#REF!</v>
      </c>
      <c r="Z6" s="43" t="e">
        <f>'BAR BB| Open rates'!#REF!*0.8</f>
        <v>#REF!</v>
      </c>
      <c r="AA6" s="43" t="e">
        <f>'BAR BB| Open rates'!#REF!*0.8</f>
        <v>#REF!</v>
      </c>
      <c r="AB6" s="43" t="e">
        <f>'BAR BB| Open rates'!#REF!*0.8</f>
        <v>#REF!</v>
      </c>
      <c r="AC6" s="43" t="e">
        <f>'BAR BB| Open rates'!#REF!*0.8</f>
        <v>#REF!</v>
      </c>
      <c r="AD6" s="43" t="e">
        <f>'BAR BB| Open rates'!#REF!*0.8</f>
        <v>#REF!</v>
      </c>
      <c r="AE6" s="43" t="e">
        <f>'BAR BB| Open rates'!#REF!*0.8</f>
        <v>#REF!</v>
      </c>
      <c r="AF6" s="43" t="e">
        <f>'BAR BB| Open rates'!#REF!*0.8</f>
        <v>#REF!</v>
      </c>
      <c r="AG6" s="43" t="e">
        <f>'BAR BB| Open rates'!#REF!*0.8</f>
        <v>#REF!</v>
      </c>
      <c r="AH6" s="43" t="e">
        <f>'BAR BB| Open rates'!#REF!*0.8</f>
        <v>#REF!</v>
      </c>
      <c r="AI6" s="43" t="e">
        <f>'BAR BB| Open rates'!#REF!*0.8</f>
        <v>#REF!</v>
      </c>
      <c r="AJ6" s="43" t="e">
        <f>'BAR BB| Open rates'!#REF!*0.8</f>
        <v>#REF!</v>
      </c>
      <c r="AK6" s="43" t="e">
        <f>'BAR BB| Open rates'!#REF!*0.8</f>
        <v>#REF!</v>
      </c>
      <c r="AL6" s="43" t="e">
        <f>'BAR BB| Open rates'!#REF!*0.8</f>
        <v>#REF!</v>
      </c>
      <c r="AM6" s="43" t="e">
        <f>'BAR BB| Open rates'!#REF!*0.8</f>
        <v>#REF!</v>
      </c>
      <c r="AN6" s="43" t="e">
        <f>'BAR BB| Open rates'!#REF!*0.8</f>
        <v>#REF!</v>
      </c>
      <c r="AO6" s="43" t="e">
        <f>'BAR BB| Open rates'!#REF!*0.8</f>
        <v>#REF!</v>
      </c>
      <c r="AP6" s="43" t="e">
        <f>'BAR BB| Open rates'!#REF!*0.8</f>
        <v>#REF!</v>
      </c>
      <c r="AQ6" s="43" t="e">
        <f>'BAR BB| Open rates'!#REF!*0.8</f>
        <v>#REF!</v>
      </c>
      <c r="AR6" s="43" t="e">
        <f>'BAR BB| Open rates'!#REF!*0.8</f>
        <v>#REF!</v>
      </c>
      <c r="AS6" s="43" t="e">
        <f>'BAR BB| Open rates'!#REF!*0.8</f>
        <v>#REF!</v>
      </c>
      <c r="AT6" s="43" t="e">
        <f>'BAR BB| Open rates'!#REF!*0.8</f>
        <v>#REF!</v>
      </c>
      <c r="AU6" s="43" t="e">
        <f>'BAR BB| Open rates'!#REF!*0.8</f>
        <v>#REF!</v>
      </c>
      <c r="AV6" s="43" t="e">
        <f>'BAR BB| Open rates'!#REF!*0.8</f>
        <v>#REF!</v>
      </c>
      <c r="AW6" s="43" t="e">
        <f>'BAR BB| Open rates'!#REF!*0.8</f>
        <v>#REF!</v>
      </c>
      <c r="AX6" s="43" t="e">
        <f>'BAR BB| Open rates'!#REF!*0.8</f>
        <v>#REF!</v>
      </c>
      <c r="AY6" s="43" t="e">
        <f>'BAR BB| Open rates'!#REF!*0.8</f>
        <v>#REF!</v>
      </c>
      <c r="AZ6" s="43" t="e">
        <f>'BAR BB| Open rates'!#REF!*0.8</f>
        <v>#REF!</v>
      </c>
      <c r="BA6" s="43" t="e">
        <f>'BAR BB| Open rates'!#REF!*0.8</f>
        <v>#REF!</v>
      </c>
      <c r="BB6" s="43" t="e">
        <f>'BAR BB| Open rates'!#REF!*0.8</f>
        <v>#REF!</v>
      </c>
      <c r="BC6" s="43" t="e">
        <f>'BAR BB| Open rates'!#REF!*0.8</f>
        <v>#REF!</v>
      </c>
      <c r="BD6" s="43" t="e">
        <f>'BAR BB| Open rates'!#REF!*0.8</f>
        <v>#REF!</v>
      </c>
      <c r="BE6" s="43" t="e">
        <f>'BAR BB| Open rates'!#REF!*0.8</f>
        <v>#REF!</v>
      </c>
      <c r="BF6" s="43" t="e">
        <f>'BAR BB| Open rates'!#REF!*0.8</f>
        <v>#REF!</v>
      </c>
      <c r="BG6" s="43" t="e">
        <f>'BAR BB| Open rates'!#REF!*0.8</f>
        <v>#REF!</v>
      </c>
      <c r="BH6" s="43" t="e">
        <f>'BAR BB| Open rates'!#REF!*0.8</f>
        <v>#REF!</v>
      </c>
      <c r="BI6" s="43" t="e">
        <f>'BAR BB| Open rates'!#REF!*0.8</f>
        <v>#REF!</v>
      </c>
      <c r="BJ6" s="43" t="e">
        <f>'BAR BB| Open rates'!#REF!*0.8</f>
        <v>#REF!</v>
      </c>
      <c r="BK6" s="43" t="e">
        <f>'BAR BB| Open rates'!#REF!*0.8</f>
        <v>#REF!</v>
      </c>
      <c r="BL6" s="43" t="e">
        <f>'BAR BB| Open rates'!#REF!*0.8</f>
        <v>#REF!</v>
      </c>
      <c r="BM6" s="43" t="e">
        <f>'BAR BB| Open rates'!#REF!*0.8</f>
        <v>#REF!</v>
      </c>
      <c r="BN6" s="43" t="e">
        <f>'BAR BB| Open rates'!#REF!*0.8</f>
        <v>#REF!</v>
      </c>
      <c r="BO6" s="43" t="e">
        <f>'BAR BB| Open rates'!#REF!*0.8</f>
        <v>#REF!</v>
      </c>
      <c r="BP6" s="43" t="e">
        <f>'BAR BB| Open rates'!#REF!*0.8</f>
        <v>#REF!</v>
      </c>
      <c r="BQ6" s="43" t="e">
        <f>'BAR BB| Open rates'!#REF!*0.8</f>
        <v>#REF!</v>
      </c>
      <c r="BR6" s="43" t="e">
        <f>'BAR BB| Open rates'!#REF!*0.8</f>
        <v>#REF!</v>
      </c>
      <c r="BS6" s="43" t="e">
        <f>'BAR BB| Open rates'!#REF!*0.8</f>
        <v>#REF!</v>
      </c>
      <c r="BT6" s="43" t="e">
        <f>'BAR BB| Open rates'!#REF!*0.8</f>
        <v>#REF!</v>
      </c>
      <c r="BU6" s="43" t="e">
        <f>'BAR BB| Open rates'!#REF!*0.8</f>
        <v>#REF!</v>
      </c>
      <c r="BV6" s="43" t="e">
        <f>'BAR BB| Open rates'!#REF!*0.8</f>
        <v>#REF!</v>
      </c>
      <c r="BW6" s="43" t="e">
        <f>'BAR BB| Open rates'!#REF!*0.8</f>
        <v>#REF!</v>
      </c>
      <c r="BX6" s="43" t="e">
        <f>'BAR BB| Open rates'!#REF!*0.8</f>
        <v>#REF!</v>
      </c>
      <c r="BY6" s="43" t="e">
        <f>'BAR BB| Open rates'!#REF!*0.8</f>
        <v>#REF!</v>
      </c>
      <c r="BZ6" s="43" t="e">
        <f>'BAR BB| Open rates'!#REF!*0.8</f>
        <v>#REF!</v>
      </c>
    </row>
    <row r="7" spans="1:78" s="36" customFormat="1" ht="12" customHeight="1" x14ac:dyDescent="0.2">
      <c r="A7" s="52">
        <f>'BAR BB| Open rates'!A7</f>
        <v>2</v>
      </c>
      <c r="B7" s="43" t="e">
        <f>'BAR BB| Open rates'!#REF!*0.8</f>
        <v>#REF!</v>
      </c>
      <c r="C7" s="43" t="e">
        <f>'BAR BB| Open rates'!#REF!*0.8</f>
        <v>#REF!</v>
      </c>
      <c r="D7" s="43" t="e">
        <f>'BAR BB| Open rates'!#REF!*0.8</f>
        <v>#REF!</v>
      </c>
      <c r="E7" s="43" t="e">
        <f>'BAR BB| Open rates'!#REF!*0.8</f>
        <v>#REF!</v>
      </c>
      <c r="F7" s="43" t="e">
        <f>'BAR BB| Open rates'!#REF!*0.8</f>
        <v>#REF!</v>
      </c>
      <c r="G7" s="43" t="e">
        <f>'BAR BB| Open rates'!#REF!*0.8</f>
        <v>#REF!</v>
      </c>
      <c r="H7" s="43" t="e">
        <f>'BAR BB| Open rates'!#REF!*0.8</f>
        <v>#REF!</v>
      </c>
      <c r="I7" s="43" t="e">
        <f>'BAR BB| Open rates'!#REF!*0.8</f>
        <v>#REF!</v>
      </c>
      <c r="J7" s="43" t="e">
        <f>'BAR BB| Open rates'!#REF!*0.8</f>
        <v>#REF!</v>
      </c>
      <c r="K7" s="43" t="e">
        <f>'BAR BB| Open rates'!#REF!*0.8</f>
        <v>#REF!</v>
      </c>
      <c r="L7" s="43" t="e">
        <f>'BAR BB| Open rates'!#REF!*0.8</f>
        <v>#REF!</v>
      </c>
      <c r="M7" s="43" t="e">
        <f>'BAR BB| Open rates'!#REF!*0.8</f>
        <v>#REF!</v>
      </c>
      <c r="N7" s="43" t="e">
        <f>'BAR BB| Open rates'!#REF!*0.8</f>
        <v>#REF!</v>
      </c>
      <c r="O7" s="43" t="e">
        <f>'BAR BB| Open rates'!#REF!*0.8</f>
        <v>#REF!</v>
      </c>
      <c r="P7" s="43" t="e">
        <f>'BAR BB| Open rates'!#REF!*0.8</f>
        <v>#REF!</v>
      </c>
      <c r="Q7" s="43" t="e">
        <f>'BAR BB| Open rates'!#REF!*0.8</f>
        <v>#REF!</v>
      </c>
      <c r="R7" s="43" t="e">
        <f>'BAR BB| Open rates'!#REF!*0.8</f>
        <v>#REF!</v>
      </c>
      <c r="S7" s="43" t="e">
        <f>'BAR BB| Open rates'!#REF!*0.8</f>
        <v>#REF!</v>
      </c>
      <c r="T7" s="43" t="e">
        <f>'BAR BB| Open rates'!#REF!*0.8</f>
        <v>#REF!</v>
      </c>
      <c r="U7" s="43" t="e">
        <f>'BAR BB| Open rates'!#REF!*0.8</f>
        <v>#REF!</v>
      </c>
      <c r="V7" s="43" t="e">
        <f>'BAR BB| Open rates'!#REF!*0.8</f>
        <v>#REF!</v>
      </c>
      <c r="W7" s="43" t="e">
        <f>'BAR BB| Open rates'!#REF!*0.8</f>
        <v>#REF!</v>
      </c>
      <c r="X7" s="43" t="e">
        <f>'BAR BB| Open rates'!#REF!*0.8</f>
        <v>#REF!</v>
      </c>
      <c r="Y7" s="43" t="e">
        <f>'BAR BB| Open rates'!#REF!*0.8</f>
        <v>#REF!</v>
      </c>
      <c r="Z7" s="43" t="e">
        <f>'BAR BB| Open rates'!#REF!*0.8</f>
        <v>#REF!</v>
      </c>
      <c r="AA7" s="43" t="e">
        <f>'BAR BB| Open rates'!#REF!*0.8</f>
        <v>#REF!</v>
      </c>
      <c r="AB7" s="43" t="e">
        <f>'BAR BB| Open rates'!#REF!*0.8</f>
        <v>#REF!</v>
      </c>
      <c r="AC7" s="43" t="e">
        <f>'BAR BB| Open rates'!#REF!*0.8</f>
        <v>#REF!</v>
      </c>
      <c r="AD7" s="43" t="e">
        <f>'BAR BB| Open rates'!#REF!*0.8</f>
        <v>#REF!</v>
      </c>
      <c r="AE7" s="43" t="e">
        <f>'BAR BB| Open rates'!#REF!*0.8</f>
        <v>#REF!</v>
      </c>
      <c r="AF7" s="43" t="e">
        <f>'BAR BB| Open rates'!#REF!*0.8</f>
        <v>#REF!</v>
      </c>
      <c r="AG7" s="43" t="e">
        <f>'BAR BB| Open rates'!#REF!*0.8</f>
        <v>#REF!</v>
      </c>
      <c r="AH7" s="43" t="e">
        <f>'BAR BB| Open rates'!#REF!*0.8</f>
        <v>#REF!</v>
      </c>
      <c r="AI7" s="43" t="e">
        <f>'BAR BB| Open rates'!#REF!*0.8</f>
        <v>#REF!</v>
      </c>
      <c r="AJ7" s="43" t="e">
        <f>'BAR BB| Open rates'!#REF!*0.8</f>
        <v>#REF!</v>
      </c>
      <c r="AK7" s="43" t="e">
        <f>'BAR BB| Open rates'!#REF!*0.8</f>
        <v>#REF!</v>
      </c>
      <c r="AL7" s="43" t="e">
        <f>'BAR BB| Open rates'!#REF!*0.8</f>
        <v>#REF!</v>
      </c>
      <c r="AM7" s="43" t="e">
        <f>'BAR BB| Open rates'!#REF!*0.8</f>
        <v>#REF!</v>
      </c>
      <c r="AN7" s="43" t="e">
        <f>'BAR BB| Open rates'!#REF!*0.8</f>
        <v>#REF!</v>
      </c>
      <c r="AO7" s="43" t="e">
        <f>'BAR BB| Open rates'!#REF!*0.8</f>
        <v>#REF!</v>
      </c>
      <c r="AP7" s="43" t="e">
        <f>'BAR BB| Open rates'!#REF!*0.8</f>
        <v>#REF!</v>
      </c>
      <c r="AQ7" s="43" t="e">
        <f>'BAR BB| Open rates'!#REF!*0.8</f>
        <v>#REF!</v>
      </c>
      <c r="AR7" s="43" t="e">
        <f>'BAR BB| Open rates'!#REF!*0.8</f>
        <v>#REF!</v>
      </c>
      <c r="AS7" s="43" t="e">
        <f>'BAR BB| Open rates'!#REF!*0.8</f>
        <v>#REF!</v>
      </c>
      <c r="AT7" s="43" t="e">
        <f>'BAR BB| Open rates'!#REF!*0.8</f>
        <v>#REF!</v>
      </c>
      <c r="AU7" s="43" t="e">
        <f>'BAR BB| Open rates'!#REF!*0.8</f>
        <v>#REF!</v>
      </c>
      <c r="AV7" s="43" t="e">
        <f>'BAR BB| Open rates'!#REF!*0.8</f>
        <v>#REF!</v>
      </c>
      <c r="AW7" s="43" t="e">
        <f>'BAR BB| Open rates'!#REF!*0.8</f>
        <v>#REF!</v>
      </c>
      <c r="AX7" s="43" t="e">
        <f>'BAR BB| Open rates'!#REF!*0.8</f>
        <v>#REF!</v>
      </c>
      <c r="AY7" s="43" t="e">
        <f>'BAR BB| Open rates'!#REF!*0.8</f>
        <v>#REF!</v>
      </c>
      <c r="AZ7" s="43" t="e">
        <f>'BAR BB| Open rates'!#REF!*0.8</f>
        <v>#REF!</v>
      </c>
      <c r="BA7" s="43" t="e">
        <f>'BAR BB| Open rates'!#REF!*0.8</f>
        <v>#REF!</v>
      </c>
      <c r="BB7" s="43" t="e">
        <f>'BAR BB| Open rates'!#REF!*0.8</f>
        <v>#REF!</v>
      </c>
      <c r="BC7" s="43" t="e">
        <f>'BAR BB| Open rates'!#REF!*0.8</f>
        <v>#REF!</v>
      </c>
      <c r="BD7" s="43" t="e">
        <f>'BAR BB| Open rates'!#REF!*0.8</f>
        <v>#REF!</v>
      </c>
      <c r="BE7" s="43" t="e">
        <f>'BAR BB| Open rates'!#REF!*0.8</f>
        <v>#REF!</v>
      </c>
      <c r="BF7" s="43" t="e">
        <f>'BAR BB| Open rates'!#REF!*0.8</f>
        <v>#REF!</v>
      </c>
      <c r="BG7" s="43" t="e">
        <f>'BAR BB| Open rates'!#REF!*0.8</f>
        <v>#REF!</v>
      </c>
      <c r="BH7" s="43" t="e">
        <f>'BAR BB| Open rates'!#REF!*0.8</f>
        <v>#REF!</v>
      </c>
      <c r="BI7" s="43" t="e">
        <f>'BAR BB| Open rates'!#REF!*0.8</f>
        <v>#REF!</v>
      </c>
      <c r="BJ7" s="43" t="e">
        <f>'BAR BB| Open rates'!#REF!*0.8</f>
        <v>#REF!</v>
      </c>
      <c r="BK7" s="43" t="e">
        <f>'BAR BB| Open rates'!#REF!*0.8</f>
        <v>#REF!</v>
      </c>
      <c r="BL7" s="43" t="e">
        <f>'BAR BB| Open rates'!#REF!*0.8</f>
        <v>#REF!</v>
      </c>
      <c r="BM7" s="43" t="e">
        <f>'BAR BB| Open rates'!#REF!*0.8</f>
        <v>#REF!</v>
      </c>
      <c r="BN7" s="43" t="e">
        <f>'BAR BB| Open rates'!#REF!*0.8</f>
        <v>#REF!</v>
      </c>
      <c r="BO7" s="43" t="e">
        <f>'BAR BB| Open rates'!#REF!*0.8</f>
        <v>#REF!</v>
      </c>
      <c r="BP7" s="43" t="e">
        <f>'BAR BB| Open rates'!#REF!*0.8</f>
        <v>#REF!</v>
      </c>
      <c r="BQ7" s="43" t="e">
        <f>'BAR BB| Open rates'!#REF!*0.8</f>
        <v>#REF!</v>
      </c>
      <c r="BR7" s="43" t="e">
        <f>'BAR BB| Open rates'!#REF!*0.8</f>
        <v>#REF!</v>
      </c>
      <c r="BS7" s="43" t="e">
        <f>'BAR BB| Open rates'!#REF!*0.8</f>
        <v>#REF!</v>
      </c>
      <c r="BT7" s="43" t="e">
        <f>'BAR BB| Open rates'!#REF!*0.8</f>
        <v>#REF!</v>
      </c>
      <c r="BU7" s="43" t="e">
        <f>'BAR BB| Open rates'!#REF!*0.8</f>
        <v>#REF!</v>
      </c>
      <c r="BV7" s="43" t="e">
        <f>'BAR BB| Open rates'!#REF!*0.8</f>
        <v>#REF!</v>
      </c>
      <c r="BW7" s="43" t="e">
        <f>'BAR BB| Open rates'!#REF!*0.8</f>
        <v>#REF!</v>
      </c>
      <c r="BX7" s="43" t="e">
        <f>'BAR BB| Open rates'!#REF!*0.8</f>
        <v>#REF!</v>
      </c>
      <c r="BY7" s="43" t="e">
        <f>'BAR BB| Open rates'!#REF!*0.8</f>
        <v>#REF!</v>
      </c>
      <c r="BZ7" s="43" t="e">
        <f>'BAR BB| Open rates'!#REF!*0.8</f>
        <v>#REF!</v>
      </c>
    </row>
    <row r="8" spans="1:78" s="36" customFormat="1" ht="12" customHeight="1" x14ac:dyDescent="0.2">
      <c r="A8" s="145" t="str">
        <f>'BAR BB| Open rates'!A8</f>
        <v>Делюкс с видом на горы / Deluxe Mountain View</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row>
    <row r="9" spans="1:78" s="36" customFormat="1" ht="12" customHeight="1" x14ac:dyDescent="0.2">
      <c r="A9" s="52">
        <f>'BAR BB| Open rates'!A9</f>
        <v>1</v>
      </c>
      <c r="B9" s="43" t="e">
        <f>'BAR BB| Open rates'!#REF!*0.8</f>
        <v>#REF!</v>
      </c>
      <c r="C9" s="43" t="e">
        <f>'BAR BB| Open rates'!#REF!*0.8</f>
        <v>#REF!</v>
      </c>
      <c r="D9" s="43" t="e">
        <f>'BAR BB| Open rates'!#REF!*0.8</f>
        <v>#REF!</v>
      </c>
      <c r="E9" s="43" t="e">
        <f>'BAR BB| Open rates'!#REF!*0.8</f>
        <v>#REF!</v>
      </c>
      <c r="F9" s="43" t="e">
        <f>'BAR BB| Open rates'!#REF!*0.8</f>
        <v>#REF!</v>
      </c>
      <c r="G9" s="43" t="e">
        <f>'BAR BB| Open rates'!#REF!*0.8</f>
        <v>#REF!</v>
      </c>
      <c r="H9" s="43" t="e">
        <f>'BAR BB| Open rates'!#REF!*0.8</f>
        <v>#REF!</v>
      </c>
      <c r="I9" s="43" t="e">
        <f>'BAR BB| Open rates'!#REF!*0.8</f>
        <v>#REF!</v>
      </c>
      <c r="J9" s="43" t="e">
        <f>'BAR BB| Open rates'!#REF!*0.8</f>
        <v>#REF!</v>
      </c>
      <c r="K9" s="43" t="e">
        <f>'BAR BB| Open rates'!#REF!*0.8</f>
        <v>#REF!</v>
      </c>
      <c r="L9" s="43" t="e">
        <f>'BAR BB| Open rates'!#REF!*0.8</f>
        <v>#REF!</v>
      </c>
      <c r="M9" s="43" t="e">
        <f>'BAR BB| Open rates'!#REF!*0.8</f>
        <v>#REF!</v>
      </c>
      <c r="N9" s="43" t="e">
        <f>'BAR BB| Open rates'!#REF!*0.8</f>
        <v>#REF!</v>
      </c>
      <c r="O9" s="43" t="e">
        <f>'BAR BB| Open rates'!#REF!*0.8</f>
        <v>#REF!</v>
      </c>
      <c r="P9" s="43" t="e">
        <f>'BAR BB| Open rates'!#REF!*0.8</f>
        <v>#REF!</v>
      </c>
      <c r="Q9" s="43" t="e">
        <f>'BAR BB| Open rates'!#REF!*0.8</f>
        <v>#REF!</v>
      </c>
      <c r="R9" s="43" t="e">
        <f>'BAR BB| Open rates'!#REF!*0.8</f>
        <v>#REF!</v>
      </c>
      <c r="S9" s="43" t="e">
        <f>'BAR BB| Open rates'!#REF!*0.8</f>
        <v>#REF!</v>
      </c>
      <c r="T9" s="43" t="e">
        <f>'BAR BB| Open rates'!#REF!*0.8</f>
        <v>#REF!</v>
      </c>
      <c r="U9" s="43" t="e">
        <f>'BAR BB| Open rates'!#REF!*0.8</f>
        <v>#REF!</v>
      </c>
      <c r="V9" s="43" t="e">
        <f>'BAR BB| Open rates'!#REF!*0.8</f>
        <v>#REF!</v>
      </c>
      <c r="W9" s="43" t="e">
        <f>'BAR BB| Open rates'!#REF!*0.8</f>
        <v>#REF!</v>
      </c>
      <c r="X9" s="43" t="e">
        <f>'BAR BB| Open rates'!#REF!*0.8</f>
        <v>#REF!</v>
      </c>
      <c r="Y9" s="43" t="e">
        <f>'BAR BB| Open rates'!#REF!*0.8</f>
        <v>#REF!</v>
      </c>
      <c r="Z9" s="43" t="e">
        <f>'BAR BB| Open rates'!#REF!*0.8</f>
        <v>#REF!</v>
      </c>
      <c r="AA9" s="43" t="e">
        <f>'BAR BB| Open rates'!#REF!*0.8</f>
        <v>#REF!</v>
      </c>
      <c r="AB9" s="43" t="e">
        <f>'BAR BB| Open rates'!#REF!*0.8</f>
        <v>#REF!</v>
      </c>
      <c r="AC9" s="43" t="e">
        <f>'BAR BB| Open rates'!#REF!*0.8</f>
        <v>#REF!</v>
      </c>
      <c r="AD9" s="43" t="e">
        <f>'BAR BB| Open rates'!#REF!*0.8</f>
        <v>#REF!</v>
      </c>
      <c r="AE9" s="43" t="e">
        <f>'BAR BB| Open rates'!#REF!*0.8</f>
        <v>#REF!</v>
      </c>
      <c r="AF9" s="43" t="e">
        <f>'BAR BB| Open rates'!#REF!*0.8</f>
        <v>#REF!</v>
      </c>
      <c r="AG9" s="43" t="e">
        <f>'BAR BB| Open rates'!#REF!*0.8</f>
        <v>#REF!</v>
      </c>
      <c r="AH9" s="43" t="e">
        <f>'BAR BB| Open rates'!#REF!*0.8</f>
        <v>#REF!</v>
      </c>
      <c r="AI9" s="43" t="e">
        <f>'BAR BB| Open rates'!#REF!*0.8</f>
        <v>#REF!</v>
      </c>
      <c r="AJ9" s="43" t="e">
        <f>'BAR BB| Open rates'!#REF!*0.8</f>
        <v>#REF!</v>
      </c>
      <c r="AK9" s="43" t="e">
        <f>'BAR BB| Open rates'!#REF!*0.8</f>
        <v>#REF!</v>
      </c>
      <c r="AL9" s="43" t="e">
        <f>'BAR BB| Open rates'!#REF!*0.8</f>
        <v>#REF!</v>
      </c>
      <c r="AM9" s="43" t="e">
        <f>'BAR BB| Open rates'!#REF!*0.8</f>
        <v>#REF!</v>
      </c>
      <c r="AN9" s="43" t="e">
        <f>'BAR BB| Open rates'!#REF!*0.8</f>
        <v>#REF!</v>
      </c>
      <c r="AO9" s="43" t="e">
        <f>'BAR BB| Open rates'!#REF!*0.8</f>
        <v>#REF!</v>
      </c>
      <c r="AP9" s="43" t="e">
        <f>'BAR BB| Open rates'!#REF!*0.8</f>
        <v>#REF!</v>
      </c>
      <c r="AQ9" s="43" t="e">
        <f>'BAR BB| Open rates'!#REF!*0.8</f>
        <v>#REF!</v>
      </c>
      <c r="AR9" s="43" t="e">
        <f>'BAR BB| Open rates'!#REF!*0.8</f>
        <v>#REF!</v>
      </c>
      <c r="AS9" s="43" t="e">
        <f>'BAR BB| Open rates'!#REF!*0.8</f>
        <v>#REF!</v>
      </c>
      <c r="AT9" s="43" t="e">
        <f>'BAR BB| Open rates'!#REF!*0.8</f>
        <v>#REF!</v>
      </c>
      <c r="AU9" s="43" t="e">
        <f>'BAR BB| Open rates'!#REF!*0.8</f>
        <v>#REF!</v>
      </c>
      <c r="AV9" s="43" t="e">
        <f>'BAR BB| Open rates'!#REF!*0.8</f>
        <v>#REF!</v>
      </c>
      <c r="AW9" s="43" t="e">
        <f>'BAR BB| Open rates'!#REF!*0.8</f>
        <v>#REF!</v>
      </c>
      <c r="AX9" s="43" t="e">
        <f>'BAR BB| Open rates'!#REF!*0.8</f>
        <v>#REF!</v>
      </c>
      <c r="AY9" s="43" t="e">
        <f>'BAR BB| Open rates'!#REF!*0.8</f>
        <v>#REF!</v>
      </c>
      <c r="AZ9" s="43" t="e">
        <f>'BAR BB| Open rates'!#REF!*0.8</f>
        <v>#REF!</v>
      </c>
      <c r="BA9" s="43" t="e">
        <f>'BAR BB| Open rates'!#REF!*0.8</f>
        <v>#REF!</v>
      </c>
      <c r="BB9" s="43" t="e">
        <f>'BAR BB| Open rates'!#REF!*0.8</f>
        <v>#REF!</v>
      </c>
      <c r="BC9" s="43" t="e">
        <f>'BAR BB| Open rates'!#REF!*0.8</f>
        <v>#REF!</v>
      </c>
      <c r="BD9" s="43" t="e">
        <f>'BAR BB| Open rates'!#REF!*0.8</f>
        <v>#REF!</v>
      </c>
      <c r="BE9" s="43" t="e">
        <f>'BAR BB| Open rates'!#REF!*0.8</f>
        <v>#REF!</v>
      </c>
      <c r="BF9" s="43" t="e">
        <f>'BAR BB| Open rates'!#REF!*0.8</f>
        <v>#REF!</v>
      </c>
      <c r="BG9" s="43" t="e">
        <f>'BAR BB| Open rates'!#REF!*0.8</f>
        <v>#REF!</v>
      </c>
      <c r="BH9" s="43" t="e">
        <f>'BAR BB| Open rates'!#REF!*0.8</f>
        <v>#REF!</v>
      </c>
      <c r="BI9" s="43" t="e">
        <f>'BAR BB| Open rates'!#REF!*0.8</f>
        <v>#REF!</v>
      </c>
      <c r="BJ9" s="43" t="e">
        <f>'BAR BB| Open rates'!#REF!*0.8</f>
        <v>#REF!</v>
      </c>
      <c r="BK9" s="43" t="e">
        <f>'BAR BB| Open rates'!#REF!*0.8</f>
        <v>#REF!</v>
      </c>
      <c r="BL9" s="43" t="e">
        <f>'BAR BB| Open rates'!#REF!*0.8</f>
        <v>#REF!</v>
      </c>
      <c r="BM9" s="43" t="e">
        <f>'BAR BB| Open rates'!#REF!*0.8</f>
        <v>#REF!</v>
      </c>
      <c r="BN9" s="43" t="e">
        <f>'BAR BB| Open rates'!#REF!*0.8</f>
        <v>#REF!</v>
      </c>
      <c r="BO9" s="43" t="e">
        <f>'BAR BB| Open rates'!#REF!*0.8</f>
        <v>#REF!</v>
      </c>
      <c r="BP9" s="43" t="e">
        <f>'BAR BB| Open rates'!#REF!*0.8</f>
        <v>#REF!</v>
      </c>
      <c r="BQ9" s="43" t="e">
        <f>'BAR BB| Open rates'!#REF!*0.8</f>
        <v>#REF!</v>
      </c>
      <c r="BR9" s="43" t="e">
        <f>'BAR BB| Open rates'!#REF!*0.8</f>
        <v>#REF!</v>
      </c>
      <c r="BS9" s="43" t="e">
        <f>'BAR BB| Open rates'!#REF!*0.8</f>
        <v>#REF!</v>
      </c>
      <c r="BT9" s="43" t="e">
        <f>'BAR BB| Open rates'!#REF!*0.8</f>
        <v>#REF!</v>
      </c>
      <c r="BU9" s="43" t="e">
        <f>'BAR BB| Open rates'!#REF!*0.8</f>
        <v>#REF!</v>
      </c>
      <c r="BV9" s="43" t="e">
        <f>'BAR BB| Open rates'!#REF!*0.8</f>
        <v>#REF!</v>
      </c>
      <c r="BW9" s="43" t="e">
        <f>'BAR BB| Open rates'!#REF!*0.8</f>
        <v>#REF!</v>
      </c>
      <c r="BX9" s="43" t="e">
        <f>'BAR BB| Open rates'!#REF!*0.8</f>
        <v>#REF!</v>
      </c>
      <c r="BY9" s="43" t="e">
        <f>'BAR BB| Open rates'!#REF!*0.8</f>
        <v>#REF!</v>
      </c>
      <c r="BZ9" s="43" t="e">
        <f>'BAR BB| Open rates'!#REF!*0.8</f>
        <v>#REF!</v>
      </c>
    </row>
    <row r="10" spans="1:78" s="36" customFormat="1" ht="12" customHeight="1" x14ac:dyDescent="0.2">
      <c r="A10" s="52">
        <f>'BAR BB| Open rates'!A10</f>
        <v>2</v>
      </c>
      <c r="B10" s="43" t="e">
        <f>'BAR BB| Open rates'!#REF!*0.8</f>
        <v>#REF!</v>
      </c>
      <c r="C10" s="43" t="e">
        <f>'BAR BB| Open rates'!#REF!*0.8</f>
        <v>#REF!</v>
      </c>
      <c r="D10" s="43" t="e">
        <f>'BAR BB| Open rates'!#REF!*0.8</f>
        <v>#REF!</v>
      </c>
      <c r="E10" s="43" t="e">
        <f>'BAR BB| Open rates'!#REF!*0.8</f>
        <v>#REF!</v>
      </c>
      <c r="F10" s="43" t="e">
        <f>'BAR BB| Open rates'!#REF!*0.8</f>
        <v>#REF!</v>
      </c>
      <c r="G10" s="43" t="e">
        <f>'BAR BB| Open rates'!#REF!*0.8</f>
        <v>#REF!</v>
      </c>
      <c r="H10" s="43" t="e">
        <f>'BAR BB| Open rates'!#REF!*0.8</f>
        <v>#REF!</v>
      </c>
      <c r="I10" s="43" t="e">
        <f>'BAR BB| Open rates'!#REF!*0.8</f>
        <v>#REF!</v>
      </c>
      <c r="J10" s="43" t="e">
        <f>'BAR BB| Open rates'!#REF!*0.8</f>
        <v>#REF!</v>
      </c>
      <c r="K10" s="43" t="e">
        <f>'BAR BB| Open rates'!#REF!*0.8</f>
        <v>#REF!</v>
      </c>
      <c r="L10" s="43" t="e">
        <f>'BAR BB| Open rates'!#REF!*0.8</f>
        <v>#REF!</v>
      </c>
      <c r="M10" s="43" t="e">
        <f>'BAR BB| Open rates'!#REF!*0.8</f>
        <v>#REF!</v>
      </c>
      <c r="N10" s="43" t="e">
        <f>'BAR BB| Open rates'!#REF!*0.8</f>
        <v>#REF!</v>
      </c>
      <c r="O10" s="43" t="e">
        <f>'BAR BB| Open rates'!#REF!*0.8</f>
        <v>#REF!</v>
      </c>
      <c r="P10" s="43" t="e">
        <f>'BAR BB| Open rates'!#REF!*0.8</f>
        <v>#REF!</v>
      </c>
      <c r="Q10" s="43" t="e">
        <f>'BAR BB| Open rates'!#REF!*0.8</f>
        <v>#REF!</v>
      </c>
      <c r="R10" s="43" t="e">
        <f>'BAR BB| Open rates'!#REF!*0.8</f>
        <v>#REF!</v>
      </c>
      <c r="S10" s="43" t="e">
        <f>'BAR BB| Open rates'!#REF!*0.8</f>
        <v>#REF!</v>
      </c>
      <c r="T10" s="43" t="e">
        <f>'BAR BB| Open rates'!#REF!*0.8</f>
        <v>#REF!</v>
      </c>
      <c r="U10" s="43" t="e">
        <f>'BAR BB| Open rates'!#REF!*0.8</f>
        <v>#REF!</v>
      </c>
      <c r="V10" s="43" t="e">
        <f>'BAR BB| Open rates'!#REF!*0.8</f>
        <v>#REF!</v>
      </c>
      <c r="W10" s="43" t="e">
        <f>'BAR BB| Open rates'!#REF!*0.8</f>
        <v>#REF!</v>
      </c>
      <c r="X10" s="43" t="e">
        <f>'BAR BB| Open rates'!#REF!*0.8</f>
        <v>#REF!</v>
      </c>
      <c r="Y10" s="43" t="e">
        <f>'BAR BB| Open rates'!#REF!*0.8</f>
        <v>#REF!</v>
      </c>
      <c r="Z10" s="43" t="e">
        <f>'BAR BB| Open rates'!#REF!*0.8</f>
        <v>#REF!</v>
      </c>
      <c r="AA10" s="43" t="e">
        <f>'BAR BB| Open rates'!#REF!*0.8</f>
        <v>#REF!</v>
      </c>
      <c r="AB10" s="43" t="e">
        <f>'BAR BB| Open rates'!#REF!*0.8</f>
        <v>#REF!</v>
      </c>
      <c r="AC10" s="43" t="e">
        <f>'BAR BB| Open rates'!#REF!*0.8</f>
        <v>#REF!</v>
      </c>
      <c r="AD10" s="43" t="e">
        <f>'BAR BB| Open rates'!#REF!*0.8</f>
        <v>#REF!</v>
      </c>
      <c r="AE10" s="43" t="e">
        <f>'BAR BB| Open rates'!#REF!*0.8</f>
        <v>#REF!</v>
      </c>
      <c r="AF10" s="43" t="e">
        <f>'BAR BB| Open rates'!#REF!*0.8</f>
        <v>#REF!</v>
      </c>
      <c r="AG10" s="43" t="e">
        <f>'BAR BB| Open rates'!#REF!*0.8</f>
        <v>#REF!</v>
      </c>
      <c r="AH10" s="43" t="e">
        <f>'BAR BB| Open rates'!#REF!*0.8</f>
        <v>#REF!</v>
      </c>
      <c r="AI10" s="43" t="e">
        <f>'BAR BB| Open rates'!#REF!*0.8</f>
        <v>#REF!</v>
      </c>
      <c r="AJ10" s="43" t="e">
        <f>'BAR BB| Open rates'!#REF!*0.8</f>
        <v>#REF!</v>
      </c>
      <c r="AK10" s="43" t="e">
        <f>'BAR BB| Open rates'!#REF!*0.8</f>
        <v>#REF!</v>
      </c>
      <c r="AL10" s="43" t="e">
        <f>'BAR BB| Open rates'!#REF!*0.8</f>
        <v>#REF!</v>
      </c>
      <c r="AM10" s="43" t="e">
        <f>'BAR BB| Open rates'!#REF!*0.8</f>
        <v>#REF!</v>
      </c>
      <c r="AN10" s="43" t="e">
        <f>'BAR BB| Open rates'!#REF!*0.8</f>
        <v>#REF!</v>
      </c>
      <c r="AO10" s="43" t="e">
        <f>'BAR BB| Open rates'!#REF!*0.8</f>
        <v>#REF!</v>
      </c>
      <c r="AP10" s="43" t="e">
        <f>'BAR BB| Open rates'!#REF!*0.8</f>
        <v>#REF!</v>
      </c>
      <c r="AQ10" s="43" t="e">
        <f>'BAR BB| Open rates'!#REF!*0.8</f>
        <v>#REF!</v>
      </c>
      <c r="AR10" s="43" t="e">
        <f>'BAR BB| Open rates'!#REF!*0.8</f>
        <v>#REF!</v>
      </c>
      <c r="AS10" s="43" t="e">
        <f>'BAR BB| Open rates'!#REF!*0.8</f>
        <v>#REF!</v>
      </c>
      <c r="AT10" s="43" t="e">
        <f>'BAR BB| Open rates'!#REF!*0.8</f>
        <v>#REF!</v>
      </c>
      <c r="AU10" s="43" t="e">
        <f>'BAR BB| Open rates'!#REF!*0.8</f>
        <v>#REF!</v>
      </c>
      <c r="AV10" s="43" t="e">
        <f>'BAR BB| Open rates'!#REF!*0.8</f>
        <v>#REF!</v>
      </c>
      <c r="AW10" s="43" t="e">
        <f>'BAR BB| Open rates'!#REF!*0.8</f>
        <v>#REF!</v>
      </c>
      <c r="AX10" s="43" t="e">
        <f>'BAR BB| Open rates'!#REF!*0.8</f>
        <v>#REF!</v>
      </c>
      <c r="AY10" s="43" t="e">
        <f>'BAR BB| Open rates'!#REF!*0.8</f>
        <v>#REF!</v>
      </c>
      <c r="AZ10" s="43" t="e">
        <f>'BAR BB| Open rates'!#REF!*0.8</f>
        <v>#REF!</v>
      </c>
      <c r="BA10" s="43" t="e">
        <f>'BAR BB| Open rates'!#REF!*0.8</f>
        <v>#REF!</v>
      </c>
      <c r="BB10" s="43" t="e">
        <f>'BAR BB| Open rates'!#REF!*0.8</f>
        <v>#REF!</v>
      </c>
      <c r="BC10" s="43" t="e">
        <f>'BAR BB| Open rates'!#REF!*0.8</f>
        <v>#REF!</v>
      </c>
      <c r="BD10" s="43" t="e">
        <f>'BAR BB| Open rates'!#REF!*0.8</f>
        <v>#REF!</v>
      </c>
      <c r="BE10" s="43" t="e">
        <f>'BAR BB| Open rates'!#REF!*0.8</f>
        <v>#REF!</v>
      </c>
      <c r="BF10" s="43" t="e">
        <f>'BAR BB| Open rates'!#REF!*0.8</f>
        <v>#REF!</v>
      </c>
      <c r="BG10" s="43" t="e">
        <f>'BAR BB| Open rates'!#REF!*0.8</f>
        <v>#REF!</v>
      </c>
      <c r="BH10" s="43" t="e">
        <f>'BAR BB| Open rates'!#REF!*0.8</f>
        <v>#REF!</v>
      </c>
      <c r="BI10" s="43" t="e">
        <f>'BAR BB| Open rates'!#REF!*0.8</f>
        <v>#REF!</v>
      </c>
      <c r="BJ10" s="43" t="e">
        <f>'BAR BB| Open rates'!#REF!*0.8</f>
        <v>#REF!</v>
      </c>
      <c r="BK10" s="43" t="e">
        <f>'BAR BB| Open rates'!#REF!*0.8</f>
        <v>#REF!</v>
      </c>
      <c r="BL10" s="43" t="e">
        <f>'BAR BB| Open rates'!#REF!*0.8</f>
        <v>#REF!</v>
      </c>
      <c r="BM10" s="43" t="e">
        <f>'BAR BB| Open rates'!#REF!*0.8</f>
        <v>#REF!</v>
      </c>
      <c r="BN10" s="43" t="e">
        <f>'BAR BB| Open rates'!#REF!*0.8</f>
        <v>#REF!</v>
      </c>
      <c r="BO10" s="43" t="e">
        <f>'BAR BB| Open rates'!#REF!*0.8</f>
        <v>#REF!</v>
      </c>
      <c r="BP10" s="43" t="e">
        <f>'BAR BB| Open rates'!#REF!*0.8</f>
        <v>#REF!</v>
      </c>
      <c r="BQ10" s="43" t="e">
        <f>'BAR BB| Open rates'!#REF!*0.8</f>
        <v>#REF!</v>
      </c>
      <c r="BR10" s="43" t="e">
        <f>'BAR BB| Open rates'!#REF!*0.8</f>
        <v>#REF!</v>
      </c>
      <c r="BS10" s="43" t="e">
        <f>'BAR BB| Open rates'!#REF!*0.8</f>
        <v>#REF!</v>
      </c>
      <c r="BT10" s="43" t="e">
        <f>'BAR BB| Open rates'!#REF!*0.8</f>
        <v>#REF!</v>
      </c>
      <c r="BU10" s="43" t="e">
        <f>'BAR BB| Open rates'!#REF!*0.8</f>
        <v>#REF!</v>
      </c>
      <c r="BV10" s="43" t="e">
        <f>'BAR BB| Open rates'!#REF!*0.8</f>
        <v>#REF!</v>
      </c>
      <c r="BW10" s="43" t="e">
        <f>'BAR BB| Open rates'!#REF!*0.8</f>
        <v>#REF!</v>
      </c>
      <c r="BX10" s="43" t="e">
        <f>'BAR BB| Open rates'!#REF!*0.8</f>
        <v>#REF!</v>
      </c>
      <c r="BY10" s="43" t="e">
        <f>'BAR BB| Open rates'!#REF!*0.8</f>
        <v>#REF!</v>
      </c>
      <c r="BZ10" s="43" t="e">
        <f>'BAR BB| Open rates'!#REF!*0.8</f>
        <v>#REF!</v>
      </c>
    </row>
    <row r="11" spans="1:78" s="36" customFormat="1" ht="12" customHeight="1" x14ac:dyDescent="0.2">
      <c r="A11" s="145" t="str">
        <f>'BAR BB| Open rates'!A11</f>
        <v>Люкс/ Suite</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row>
    <row r="12" spans="1:78" s="36" customFormat="1" ht="12" customHeight="1" x14ac:dyDescent="0.2">
      <c r="A12" s="52">
        <f>'BAR BB| Open rates'!A12</f>
        <v>1</v>
      </c>
      <c r="B12" s="43" t="e">
        <f>'BAR BB| Open rates'!#REF!*0.8</f>
        <v>#REF!</v>
      </c>
      <c r="C12" s="43" t="e">
        <f>'BAR BB| Open rates'!#REF!*0.8</f>
        <v>#REF!</v>
      </c>
      <c r="D12" s="43" t="e">
        <f>'BAR BB| Open rates'!#REF!*0.8</f>
        <v>#REF!</v>
      </c>
      <c r="E12" s="43" t="e">
        <f>'BAR BB| Open rates'!#REF!*0.8</f>
        <v>#REF!</v>
      </c>
      <c r="F12" s="43" t="e">
        <f>'BAR BB| Open rates'!#REF!*0.8</f>
        <v>#REF!</v>
      </c>
      <c r="G12" s="43" t="e">
        <f>'BAR BB| Open rates'!#REF!*0.8</f>
        <v>#REF!</v>
      </c>
      <c r="H12" s="43" t="e">
        <f>'BAR BB| Open rates'!#REF!*0.8</f>
        <v>#REF!</v>
      </c>
      <c r="I12" s="43" t="e">
        <f>'BAR BB| Open rates'!#REF!*0.8</f>
        <v>#REF!</v>
      </c>
      <c r="J12" s="43" t="e">
        <f>'BAR BB| Open rates'!#REF!*0.8</f>
        <v>#REF!</v>
      </c>
      <c r="K12" s="43" t="e">
        <f>'BAR BB| Open rates'!#REF!*0.8</f>
        <v>#REF!</v>
      </c>
      <c r="L12" s="43" t="e">
        <f>'BAR BB| Open rates'!#REF!*0.8</f>
        <v>#REF!</v>
      </c>
      <c r="M12" s="43" t="e">
        <f>'BAR BB| Open rates'!#REF!*0.8</f>
        <v>#REF!</v>
      </c>
      <c r="N12" s="43" t="e">
        <f>'BAR BB| Open rates'!#REF!*0.8</f>
        <v>#REF!</v>
      </c>
      <c r="O12" s="43" t="e">
        <f>'BAR BB| Open rates'!#REF!*0.8</f>
        <v>#REF!</v>
      </c>
      <c r="P12" s="43" t="e">
        <f>'BAR BB| Open rates'!#REF!*0.8</f>
        <v>#REF!</v>
      </c>
      <c r="Q12" s="43" t="e">
        <f>'BAR BB| Open rates'!#REF!*0.8</f>
        <v>#REF!</v>
      </c>
      <c r="R12" s="43" t="e">
        <f>'BAR BB| Open rates'!#REF!*0.8</f>
        <v>#REF!</v>
      </c>
      <c r="S12" s="43" t="e">
        <f>'BAR BB| Open rates'!#REF!*0.8</f>
        <v>#REF!</v>
      </c>
      <c r="T12" s="43" t="e">
        <f>'BAR BB| Open rates'!#REF!*0.8</f>
        <v>#REF!</v>
      </c>
      <c r="U12" s="43" t="e">
        <f>'BAR BB| Open rates'!#REF!*0.8</f>
        <v>#REF!</v>
      </c>
      <c r="V12" s="43" t="e">
        <f>'BAR BB| Open rates'!#REF!*0.8</f>
        <v>#REF!</v>
      </c>
      <c r="W12" s="43" t="e">
        <f>'BAR BB| Open rates'!#REF!*0.8</f>
        <v>#REF!</v>
      </c>
      <c r="X12" s="43" t="e">
        <f>'BAR BB| Open rates'!#REF!*0.8</f>
        <v>#REF!</v>
      </c>
      <c r="Y12" s="43" t="e">
        <f>'BAR BB| Open rates'!#REF!*0.8</f>
        <v>#REF!</v>
      </c>
      <c r="Z12" s="43" t="e">
        <f>'BAR BB| Open rates'!#REF!*0.8</f>
        <v>#REF!</v>
      </c>
      <c r="AA12" s="43" t="e">
        <f>'BAR BB| Open rates'!#REF!*0.8</f>
        <v>#REF!</v>
      </c>
      <c r="AB12" s="43" t="e">
        <f>'BAR BB| Open rates'!#REF!*0.8</f>
        <v>#REF!</v>
      </c>
      <c r="AC12" s="43" t="e">
        <f>'BAR BB| Open rates'!#REF!*0.8</f>
        <v>#REF!</v>
      </c>
      <c r="AD12" s="43" t="e">
        <f>'BAR BB| Open rates'!#REF!*0.8</f>
        <v>#REF!</v>
      </c>
      <c r="AE12" s="43" t="e">
        <f>'BAR BB| Open rates'!#REF!*0.8</f>
        <v>#REF!</v>
      </c>
      <c r="AF12" s="43" t="e">
        <f>'BAR BB| Open rates'!#REF!*0.8</f>
        <v>#REF!</v>
      </c>
      <c r="AG12" s="43" t="e">
        <f>'BAR BB| Open rates'!#REF!*0.8</f>
        <v>#REF!</v>
      </c>
      <c r="AH12" s="43" t="e">
        <f>'BAR BB| Open rates'!#REF!*0.8</f>
        <v>#REF!</v>
      </c>
      <c r="AI12" s="43" t="e">
        <f>'BAR BB| Open rates'!#REF!*0.8</f>
        <v>#REF!</v>
      </c>
      <c r="AJ12" s="43" t="e">
        <f>'BAR BB| Open rates'!#REF!*0.8</f>
        <v>#REF!</v>
      </c>
      <c r="AK12" s="43" t="e">
        <f>'BAR BB| Open rates'!#REF!*0.8</f>
        <v>#REF!</v>
      </c>
      <c r="AL12" s="43" t="e">
        <f>'BAR BB| Open rates'!#REF!*0.8</f>
        <v>#REF!</v>
      </c>
      <c r="AM12" s="43" t="e">
        <f>'BAR BB| Open rates'!#REF!*0.8</f>
        <v>#REF!</v>
      </c>
      <c r="AN12" s="43" t="e">
        <f>'BAR BB| Open rates'!#REF!*0.8</f>
        <v>#REF!</v>
      </c>
      <c r="AO12" s="43" t="e">
        <f>'BAR BB| Open rates'!#REF!*0.8</f>
        <v>#REF!</v>
      </c>
      <c r="AP12" s="43" t="e">
        <f>'BAR BB| Open rates'!#REF!*0.8</f>
        <v>#REF!</v>
      </c>
      <c r="AQ12" s="43" t="e">
        <f>'BAR BB| Open rates'!#REF!*0.8</f>
        <v>#REF!</v>
      </c>
      <c r="AR12" s="43" t="e">
        <f>'BAR BB| Open rates'!#REF!*0.8</f>
        <v>#REF!</v>
      </c>
      <c r="AS12" s="43" t="e">
        <f>'BAR BB| Open rates'!#REF!*0.8</f>
        <v>#REF!</v>
      </c>
      <c r="AT12" s="43" t="e">
        <f>'BAR BB| Open rates'!#REF!*0.8</f>
        <v>#REF!</v>
      </c>
      <c r="AU12" s="43" t="e">
        <f>'BAR BB| Open rates'!#REF!*0.8</f>
        <v>#REF!</v>
      </c>
      <c r="AV12" s="43" t="e">
        <f>'BAR BB| Open rates'!#REF!*0.8</f>
        <v>#REF!</v>
      </c>
      <c r="AW12" s="43" t="e">
        <f>'BAR BB| Open rates'!#REF!*0.8</f>
        <v>#REF!</v>
      </c>
      <c r="AX12" s="43" t="e">
        <f>'BAR BB| Open rates'!#REF!*0.8</f>
        <v>#REF!</v>
      </c>
      <c r="AY12" s="43" t="e">
        <f>'BAR BB| Open rates'!#REF!*0.8</f>
        <v>#REF!</v>
      </c>
      <c r="AZ12" s="43" t="e">
        <f>'BAR BB| Open rates'!#REF!*0.8</f>
        <v>#REF!</v>
      </c>
      <c r="BA12" s="43" t="e">
        <f>'BAR BB| Open rates'!#REF!*0.8</f>
        <v>#REF!</v>
      </c>
      <c r="BB12" s="43" t="e">
        <f>'BAR BB| Open rates'!#REF!*0.8</f>
        <v>#REF!</v>
      </c>
      <c r="BC12" s="43" t="e">
        <f>'BAR BB| Open rates'!#REF!*0.8</f>
        <v>#REF!</v>
      </c>
      <c r="BD12" s="43" t="e">
        <f>'BAR BB| Open rates'!#REF!*0.8</f>
        <v>#REF!</v>
      </c>
      <c r="BE12" s="43" t="e">
        <f>'BAR BB| Open rates'!#REF!*0.8</f>
        <v>#REF!</v>
      </c>
      <c r="BF12" s="43" t="e">
        <f>'BAR BB| Open rates'!#REF!*0.8</f>
        <v>#REF!</v>
      </c>
      <c r="BG12" s="43" t="e">
        <f>'BAR BB| Open rates'!#REF!*0.8</f>
        <v>#REF!</v>
      </c>
      <c r="BH12" s="43" t="e">
        <f>'BAR BB| Open rates'!#REF!*0.8</f>
        <v>#REF!</v>
      </c>
      <c r="BI12" s="43" t="e">
        <f>'BAR BB| Open rates'!#REF!*0.8</f>
        <v>#REF!</v>
      </c>
      <c r="BJ12" s="43" t="e">
        <f>'BAR BB| Open rates'!#REF!*0.8</f>
        <v>#REF!</v>
      </c>
      <c r="BK12" s="43" t="e">
        <f>'BAR BB| Open rates'!#REF!*0.8</f>
        <v>#REF!</v>
      </c>
      <c r="BL12" s="43" t="e">
        <f>'BAR BB| Open rates'!#REF!*0.8</f>
        <v>#REF!</v>
      </c>
      <c r="BM12" s="43" t="e">
        <f>'BAR BB| Open rates'!#REF!*0.8</f>
        <v>#REF!</v>
      </c>
      <c r="BN12" s="43" t="e">
        <f>'BAR BB| Open rates'!#REF!*0.8</f>
        <v>#REF!</v>
      </c>
      <c r="BO12" s="43" t="e">
        <f>'BAR BB| Open rates'!#REF!*0.8</f>
        <v>#REF!</v>
      </c>
      <c r="BP12" s="43" t="e">
        <f>'BAR BB| Open rates'!#REF!*0.8</f>
        <v>#REF!</v>
      </c>
      <c r="BQ12" s="43" t="e">
        <f>'BAR BB| Open rates'!#REF!*0.8</f>
        <v>#REF!</v>
      </c>
      <c r="BR12" s="43" t="e">
        <f>'BAR BB| Open rates'!#REF!*0.8</f>
        <v>#REF!</v>
      </c>
      <c r="BS12" s="43" t="e">
        <f>'BAR BB| Open rates'!#REF!*0.8</f>
        <v>#REF!</v>
      </c>
      <c r="BT12" s="43" t="e">
        <f>'BAR BB| Open rates'!#REF!*0.8</f>
        <v>#REF!</v>
      </c>
      <c r="BU12" s="43" t="e">
        <f>'BAR BB| Open rates'!#REF!*0.8</f>
        <v>#REF!</v>
      </c>
      <c r="BV12" s="43" t="e">
        <f>'BAR BB| Open rates'!#REF!*0.8</f>
        <v>#REF!</v>
      </c>
      <c r="BW12" s="43" t="e">
        <f>'BAR BB| Open rates'!#REF!*0.8</f>
        <v>#REF!</v>
      </c>
      <c r="BX12" s="43" t="e">
        <f>'BAR BB| Open rates'!#REF!*0.8</f>
        <v>#REF!</v>
      </c>
      <c r="BY12" s="43" t="e">
        <f>'BAR BB| Open rates'!#REF!*0.8</f>
        <v>#REF!</v>
      </c>
      <c r="BZ12" s="43" t="e">
        <f>'BAR BB| Open rates'!#REF!*0.8</f>
        <v>#REF!</v>
      </c>
    </row>
    <row r="13" spans="1:78" s="36" customFormat="1" ht="12" customHeight="1" x14ac:dyDescent="0.2">
      <c r="A13" s="52">
        <f>'BAR BB| Open rates'!A13</f>
        <v>2</v>
      </c>
      <c r="B13" s="43" t="e">
        <f>'BAR BB| Open rates'!#REF!*0.8</f>
        <v>#REF!</v>
      </c>
      <c r="C13" s="43" t="e">
        <f>'BAR BB| Open rates'!#REF!*0.8</f>
        <v>#REF!</v>
      </c>
      <c r="D13" s="43" t="e">
        <f>'BAR BB| Open rates'!#REF!*0.8</f>
        <v>#REF!</v>
      </c>
      <c r="E13" s="43" t="e">
        <f>'BAR BB| Open rates'!#REF!*0.8</f>
        <v>#REF!</v>
      </c>
      <c r="F13" s="43" t="e">
        <f>'BAR BB| Open rates'!#REF!*0.8</f>
        <v>#REF!</v>
      </c>
      <c r="G13" s="43" t="e">
        <f>'BAR BB| Open rates'!#REF!*0.8</f>
        <v>#REF!</v>
      </c>
      <c r="H13" s="43" t="e">
        <f>'BAR BB| Open rates'!#REF!*0.8</f>
        <v>#REF!</v>
      </c>
      <c r="I13" s="43" t="e">
        <f>'BAR BB| Open rates'!#REF!*0.8</f>
        <v>#REF!</v>
      </c>
      <c r="J13" s="43" t="e">
        <f>'BAR BB| Open rates'!#REF!*0.8</f>
        <v>#REF!</v>
      </c>
      <c r="K13" s="43" t="e">
        <f>'BAR BB| Open rates'!#REF!*0.8</f>
        <v>#REF!</v>
      </c>
      <c r="L13" s="43" t="e">
        <f>'BAR BB| Open rates'!#REF!*0.8</f>
        <v>#REF!</v>
      </c>
      <c r="M13" s="43" t="e">
        <f>'BAR BB| Open rates'!#REF!*0.8</f>
        <v>#REF!</v>
      </c>
      <c r="N13" s="43" t="e">
        <f>'BAR BB| Open rates'!#REF!*0.8</f>
        <v>#REF!</v>
      </c>
      <c r="O13" s="43" t="e">
        <f>'BAR BB| Open rates'!#REF!*0.8</f>
        <v>#REF!</v>
      </c>
      <c r="P13" s="43" t="e">
        <f>'BAR BB| Open rates'!#REF!*0.8</f>
        <v>#REF!</v>
      </c>
      <c r="Q13" s="43" t="e">
        <f>'BAR BB| Open rates'!#REF!*0.8</f>
        <v>#REF!</v>
      </c>
      <c r="R13" s="43" t="e">
        <f>'BAR BB| Open rates'!#REF!*0.8</f>
        <v>#REF!</v>
      </c>
      <c r="S13" s="43" t="e">
        <f>'BAR BB| Open rates'!#REF!*0.8</f>
        <v>#REF!</v>
      </c>
      <c r="T13" s="43" t="e">
        <f>'BAR BB| Open rates'!#REF!*0.8</f>
        <v>#REF!</v>
      </c>
      <c r="U13" s="43" t="e">
        <f>'BAR BB| Open rates'!#REF!*0.8</f>
        <v>#REF!</v>
      </c>
      <c r="V13" s="43" t="e">
        <f>'BAR BB| Open rates'!#REF!*0.8</f>
        <v>#REF!</v>
      </c>
      <c r="W13" s="43" t="e">
        <f>'BAR BB| Open rates'!#REF!*0.8</f>
        <v>#REF!</v>
      </c>
      <c r="X13" s="43" t="e">
        <f>'BAR BB| Open rates'!#REF!*0.8</f>
        <v>#REF!</v>
      </c>
      <c r="Y13" s="43" t="e">
        <f>'BAR BB| Open rates'!#REF!*0.8</f>
        <v>#REF!</v>
      </c>
      <c r="Z13" s="43" t="e">
        <f>'BAR BB| Open rates'!#REF!*0.8</f>
        <v>#REF!</v>
      </c>
      <c r="AA13" s="43" t="e">
        <f>'BAR BB| Open rates'!#REF!*0.8</f>
        <v>#REF!</v>
      </c>
      <c r="AB13" s="43" t="e">
        <f>'BAR BB| Open rates'!#REF!*0.8</f>
        <v>#REF!</v>
      </c>
      <c r="AC13" s="43" t="e">
        <f>'BAR BB| Open rates'!#REF!*0.8</f>
        <v>#REF!</v>
      </c>
      <c r="AD13" s="43" t="e">
        <f>'BAR BB| Open rates'!#REF!*0.8</f>
        <v>#REF!</v>
      </c>
      <c r="AE13" s="43" t="e">
        <f>'BAR BB| Open rates'!#REF!*0.8</f>
        <v>#REF!</v>
      </c>
      <c r="AF13" s="43" t="e">
        <f>'BAR BB| Open rates'!#REF!*0.8</f>
        <v>#REF!</v>
      </c>
      <c r="AG13" s="43" t="e">
        <f>'BAR BB| Open rates'!#REF!*0.8</f>
        <v>#REF!</v>
      </c>
      <c r="AH13" s="43" t="e">
        <f>'BAR BB| Open rates'!#REF!*0.8</f>
        <v>#REF!</v>
      </c>
      <c r="AI13" s="43" t="e">
        <f>'BAR BB| Open rates'!#REF!*0.8</f>
        <v>#REF!</v>
      </c>
      <c r="AJ13" s="43" t="e">
        <f>'BAR BB| Open rates'!#REF!*0.8</f>
        <v>#REF!</v>
      </c>
      <c r="AK13" s="43" t="e">
        <f>'BAR BB| Open rates'!#REF!*0.8</f>
        <v>#REF!</v>
      </c>
      <c r="AL13" s="43" t="e">
        <f>'BAR BB| Open rates'!#REF!*0.8</f>
        <v>#REF!</v>
      </c>
      <c r="AM13" s="43" t="e">
        <f>'BAR BB| Open rates'!#REF!*0.8</f>
        <v>#REF!</v>
      </c>
      <c r="AN13" s="43" t="e">
        <f>'BAR BB| Open rates'!#REF!*0.8</f>
        <v>#REF!</v>
      </c>
      <c r="AO13" s="43" t="e">
        <f>'BAR BB| Open rates'!#REF!*0.8</f>
        <v>#REF!</v>
      </c>
      <c r="AP13" s="43" t="e">
        <f>'BAR BB| Open rates'!#REF!*0.8</f>
        <v>#REF!</v>
      </c>
      <c r="AQ13" s="43" t="e">
        <f>'BAR BB| Open rates'!#REF!*0.8</f>
        <v>#REF!</v>
      </c>
      <c r="AR13" s="43" t="e">
        <f>'BAR BB| Open rates'!#REF!*0.8</f>
        <v>#REF!</v>
      </c>
      <c r="AS13" s="43" t="e">
        <f>'BAR BB| Open rates'!#REF!*0.8</f>
        <v>#REF!</v>
      </c>
      <c r="AT13" s="43" t="e">
        <f>'BAR BB| Open rates'!#REF!*0.8</f>
        <v>#REF!</v>
      </c>
      <c r="AU13" s="43" t="e">
        <f>'BAR BB| Open rates'!#REF!*0.8</f>
        <v>#REF!</v>
      </c>
      <c r="AV13" s="43" t="e">
        <f>'BAR BB| Open rates'!#REF!*0.8</f>
        <v>#REF!</v>
      </c>
      <c r="AW13" s="43" t="e">
        <f>'BAR BB| Open rates'!#REF!*0.8</f>
        <v>#REF!</v>
      </c>
      <c r="AX13" s="43" t="e">
        <f>'BAR BB| Open rates'!#REF!*0.8</f>
        <v>#REF!</v>
      </c>
      <c r="AY13" s="43" t="e">
        <f>'BAR BB| Open rates'!#REF!*0.8</f>
        <v>#REF!</v>
      </c>
      <c r="AZ13" s="43" t="e">
        <f>'BAR BB| Open rates'!#REF!*0.8</f>
        <v>#REF!</v>
      </c>
      <c r="BA13" s="43" t="e">
        <f>'BAR BB| Open rates'!#REF!*0.8</f>
        <v>#REF!</v>
      </c>
      <c r="BB13" s="43" t="e">
        <f>'BAR BB| Open rates'!#REF!*0.8</f>
        <v>#REF!</v>
      </c>
      <c r="BC13" s="43" t="e">
        <f>'BAR BB| Open rates'!#REF!*0.8</f>
        <v>#REF!</v>
      </c>
      <c r="BD13" s="43" t="e">
        <f>'BAR BB| Open rates'!#REF!*0.8</f>
        <v>#REF!</v>
      </c>
      <c r="BE13" s="43" t="e">
        <f>'BAR BB| Open rates'!#REF!*0.8</f>
        <v>#REF!</v>
      </c>
      <c r="BF13" s="43" t="e">
        <f>'BAR BB| Open rates'!#REF!*0.8</f>
        <v>#REF!</v>
      </c>
      <c r="BG13" s="43" t="e">
        <f>'BAR BB| Open rates'!#REF!*0.8</f>
        <v>#REF!</v>
      </c>
      <c r="BH13" s="43" t="e">
        <f>'BAR BB| Open rates'!#REF!*0.8</f>
        <v>#REF!</v>
      </c>
      <c r="BI13" s="43" t="e">
        <f>'BAR BB| Open rates'!#REF!*0.8</f>
        <v>#REF!</v>
      </c>
      <c r="BJ13" s="43" t="e">
        <f>'BAR BB| Open rates'!#REF!*0.8</f>
        <v>#REF!</v>
      </c>
      <c r="BK13" s="43" t="e">
        <f>'BAR BB| Open rates'!#REF!*0.8</f>
        <v>#REF!</v>
      </c>
      <c r="BL13" s="43" t="e">
        <f>'BAR BB| Open rates'!#REF!*0.8</f>
        <v>#REF!</v>
      </c>
      <c r="BM13" s="43" t="e">
        <f>'BAR BB| Open rates'!#REF!*0.8</f>
        <v>#REF!</v>
      </c>
      <c r="BN13" s="43" t="e">
        <f>'BAR BB| Open rates'!#REF!*0.8</f>
        <v>#REF!</v>
      </c>
      <c r="BO13" s="43" t="e">
        <f>'BAR BB| Open rates'!#REF!*0.8</f>
        <v>#REF!</v>
      </c>
      <c r="BP13" s="43" t="e">
        <f>'BAR BB| Open rates'!#REF!*0.8</f>
        <v>#REF!</v>
      </c>
      <c r="BQ13" s="43" t="e">
        <f>'BAR BB| Open rates'!#REF!*0.8</f>
        <v>#REF!</v>
      </c>
      <c r="BR13" s="43" t="e">
        <f>'BAR BB| Open rates'!#REF!*0.8</f>
        <v>#REF!</v>
      </c>
      <c r="BS13" s="43" t="e">
        <f>'BAR BB| Open rates'!#REF!*0.8</f>
        <v>#REF!</v>
      </c>
      <c r="BT13" s="43" t="e">
        <f>'BAR BB| Open rates'!#REF!*0.8</f>
        <v>#REF!</v>
      </c>
      <c r="BU13" s="43" t="e">
        <f>'BAR BB| Open rates'!#REF!*0.8</f>
        <v>#REF!</v>
      </c>
      <c r="BV13" s="43" t="e">
        <f>'BAR BB| Open rates'!#REF!*0.8</f>
        <v>#REF!</v>
      </c>
      <c r="BW13" s="43" t="e">
        <f>'BAR BB| Open rates'!#REF!*0.8</f>
        <v>#REF!</v>
      </c>
      <c r="BX13" s="43" t="e">
        <f>'BAR BB| Open rates'!#REF!*0.8</f>
        <v>#REF!</v>
      </c>
      <c r="BY13" s="43" t="e">
        <f>'BAR BB| Open rates'!#REF!*0.8</f>
        <v>#REF!</v>
      </c>
      <c r="BZ13" s="43" t="e">
        <f>'BAR BB| Open rates'!#REF!*0.8</f>
        <v>#REF!</v>
      </c>
    </row>
    <row r="14" spans="1:78" s="36" customFormat="1" ht="12" customHeight="1" x14ac:dyDescent="0.2">
      <c r="A14" s="145" t="str">
        <f>'BAR BB| Open rates'!A14</f>
        <v>Представительский люкс с видом на горы / Executive Suite Mountain View</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row>
    <row r="15" spans="1:78" s="36" customFormat="1" ht="12" customHeight="1" x14ac:dyDescent="0.2">
      <c r="A15" s="52">
        <f>'BAR BB| Open rates'!A15</f>
        <v>1</v>
      </c>
      <c r="B15" s="43" t="e">
        <f>'BAR BB| Open rates'!#REF!*0.8</f>
        <v>#REF!</v>
      </c>
      <c r="C15" s="43" t="e">
        <f>'BAR BB| Open rates'!#REF!*0.8</f>
        <v>#REF!</v>
      </c>
      <c r="D15" s="43" t="e">
        <f>'BAR BB| Open rates'!#REF!*0.8</f>
        <v>#REF!</v>
      </c>
      <c r="E15" s="43" t="e">
        <f>'BAR BB| Open rates'!#REF!*0.8</f>
        <v>#REF!</v>
      </c>
      <c r="F15" s="43" t="e">
        <f>'BAR BB| Open rates'!#REF!*0.8</f>
        <v>#REF!</v>
      </c>
      <c r="G15" s="43" t="e">
        <f>'BAR BB| Open rates'!#REF!*0.8</f>
        <v>#REF!</v>
      </c>
      <c r="H15" s="43" t="e">
        <f>'BAR BB| Open rates'!#REF!*0.8</f>
        <v>#REF!</v>
      </c>
      <c r="I15" s="43" t="e">
        <f>'BAR BB| Open rates'!#REF!*0.8</f>
        <v>#REF!</v>
      </c>
      <c r="J15" s="43" t="e">
        <f>'BAR BB| Open rates'!#REF!*0.8</f>
        <v>#REF!</v>
      </c>
      <c r="K15" s="43" t="e">
        <f>'BAR BB| Open rates'!#REF!*0.8</f>
        <v>#REF!</v>
      </c>
      <c r="L15" s="43" t="e">
        <f>'BAR BB| Open rates'!#REF!*0.8</f>
        <v>#REF!</v>
      </c>
      <c r="M15" s="43" t="e">
        <f>'BAR BB| Open rates'!#REF!*0.8</f>
        <v>#REF!</v>
      </c>
      <c r="N15" s="43" t="e">
        <f>'BAR BB| Open rates'!#REF!*0.8</f>
        <v>#REF!</v>
      </c>
      <c r="O15" s="43" t="e">
        <f>'BAR BB| Open rates'!#REF!*0.8</f>
        <v>#REF!</v>
      </c>
      <c r="P15" s="43" t="e">
        <f>'BAR BB| Open rates'!#REF!*0.8</f>
        <v>#REF!</v>
      </c>
      <c r="Q15" s="43" t="e">
        <f>'BAR BB| Open rates'!#REF!*0.8</f>
        <v>#REF!</v>
      </c>
      <c r="R15" s="43" t="e">
        <f>'BAR BB| Open rates'!#REF!*0.8</f>
        <v>#REF!</v>
      </c>
      <c r="S15" s="43" t="e">
        <f>'BAR BB| Open rates'!#REF!*0.8</f>
        <v>#REF!</v>
      </c>
      <c r="T15" s="43" t="e">
        <f>'BAR BB| Open rates'!#REF!*0.8</f>
        <v>#REF!</v>
      </c>
      <c r="U15" s="43" t="e">
        <f>'BAR BB| Open rates'!#REF!*0.8</f>
        <v>#REF!</v>
      </c>
      <c r="V15" s="43" t="e">
        <f>'BAR BB| Open rates'!#REF!*0.8</f>
        <v>#REF!</v>
      </c>
      <c r="W15" s="43" t="e">
        <f>'BAR BB| Open rates'!#REF!*0.8</f>
        <v>#REF!</v>
      </c>
      <c r="X15" s="43" t="e">
        <f>'BAR BB| Open rates'!#REF!*0.8</f>
        <v>#REF!</v>
      </c>
      <c r="Y15" s="43" t="e">
        <f>'BAR BB| Open rates'!#REF!*0.8</f>
        <v>#REF!</v>
      </c>
      <c r="Z15" s="43" t="e">
        <f>'BAR BB| Open rates'!#REF!*0.8</f>
        <v>#REF!</v>
      </c>
      <c r="AA15" s="43" t="e">
        <f>'BAR BB| Open rates'!#REF!*0.8</f>
        <v>#REF!</v>
      </c>
      <c r="AB15" s="43" t="e">
        <f>'BAR BB| Open rates'!#REF!*0.8</f>
        <v>#REF!</v>
      </c>
      <c r="AC15" s="43" t="e">
        <f>'BAR BB| Open rates'!#REF!*0.8</f>
        <v>#REF!</v>
      </c>
      <c r="AD15" s="43" t="e">
        <f>'BAR BB| Open rates'!#REF!*0.8</f>
        <v>#REF!</v>
      </c>
      <c r="AE15" s="43" t="e">
        <f>'BAR BB| Open rates'!#REF!*0.8</f>
        <v>#REF!</v>
      </c>
      <c r="AF15" s="43" t="e">
        <f>'BAR BB| Open rates'!#REF!*0.8</f>
        <v>#REF!</v>
      </c>
      <c r="AG15" s="43" t="e">
        <f>'BAR BB| Open rates'!#REF!*0.8</f>
        <v>#REF!</v>
      </c>
      <c r="AH15" s="43" t="e">
        <f>'BAR BB| Open rates'!#REF!*0.8</f>
        <v>#REF!</v>
      </c>
      <c r="AI15" s="43" t="e">
        <f>'BAR BB| Open rates'!#REF!*0.8</f>
        <v>#REF!</v>
      </c>
      <c r="AJ15" s="43" t="e">
        <f>'BAR BB| Open rates'!#REF!*0.8</f>
        <v>#REF!</v>
      </c>
      <c r="AK15" s="43" t="e">
        <f>'BAR BB| Open rates'!#REF!*0.8</f>
        <v>#REF!</v>
      </c>
      <c r="AL15" s="43" t="e">
        <f>'BAR BB| Open rates'!#REF!*0.8</f>
        <v>#REF!</v>
      </c>
      <c r="AM15" s="43" t="e">
        <f>'BAR BB| Open rates'!#REF!*0.8</f>
        <v>#REF!</v>
      </c>
      <c r="AN15" s="43" t="e">
        <f>'BAR BB| Open rates'!#REF!*0.8</f>
        <v>#REF!</v>
      </c>
      <c r="AO15" s="43" t="e">
        <f>'BAR BB| Open rates'!#REF!*0.8</f>
        <v>#REF!</v>
      </c>
      <c r="AP15" s="43" t="e">
        <f>'BAR BB| Open rates'!#REF!*0.8</f>
        <v>#REF!</v>
      </c>
      <c r="AQ15" s="43" t="e">
        <f>'BAR BB| Open rates'!#REF!*0.8</f>
        <v>#REF!</v>
      </c>
      <c r="AR15" s="43" t="e">
        <f>'BAR BB| Open rates'!#REF!*0.8</f>
        <v>#REF!</v>
      </c>
      <c r="AS15" s="43" t="e">
        <f>'BAR BB| Open rates'!#REF!*0.8</f>
        <v>#REF!</v>
      </c>
      <c r="AT15" s="43" t="e">
        <f>'BAR BB| Open rates'!#REF!*0.8</f>
        <v>#REF!</v>
      </c>
      <c r="AU15" s="43" t="e">
        <f>'BAR BB| Open rates'!#REF!*0.8</f>
        <v>#REF!</v>
      </c>
      <c r="AV15" s="43" t="e">
        <f>'BAR BB| Open rates'!#REF!*0.8</f>
        <v>#REF!</v>
      </c>
      <c r="AW15" s="43" t="e">
        <f>'BAR BB| Open rates'!#REF!*0.8</f>
        <v>#REF!</v>
      </c>
      <c r="AX15" s="43" t="e">
        <f>'BAR BB| Open rates'!#REF!*0.8</f>
        <v>#REF!</v>
      </c>
      <c r="AY15" s="43" t="e">
        <f>'BAR BB| Open rates'!#REF!*0.8</f>
        <v>#REF!</v>
      </c>
      <c r="AZ15" s="43" t="e">
        <f>'BAR BB| Open rates'!#REF!*0.8</f>
        <v>#REF!</v>
      </c>
      <c r="BA15" s="43" t="e">
        <f>'BAR BB| Open rates'!#REF!*0.8</f>
        <v>#REF!</v>
      </c>
      <c r="BB15" s="43" t="e">
        <f>'BAR BB| Open rates'!#REF!*0.8</f>
        <v>#REF!</v>
      </c>
      <c r="BC15" s="43" t="e">
        <f>'BAR BB| Open rates'!#REF!*0.8</f>
        <v>#REF!</v>
      </c>
      <c r="BD15" s="43" t="e">
        <f>'BAR BB| Open rates'!#REF!*0.8</f>
        <v>#REF!</v>
      </c>
      <c r="BE15" s="43" t="e">
        <f>'BAR BB| Open rates'!#REF!*0.8</f>
        <v>#REF!</v>
      </c>
      <c r="BF15" s="43" t="e">
        <f>'BAR BB| Open rates'!#REF!*0.8</f>
        <v>#REF!</v>
      </c>
      <c r="BG15" s="43" t="e">
        <f>'BAR BB| Open rates'!#REF!*0.8</f>
        <v>#REF!</v>
      </c>
      <c r="BH15" s="43" t="e">
        <f>'BAR BB| Open rates'!#REF!*0.8</f>
        <v>#REF!</v>
      </c>
      <c r="BI15" s="43" t="e">
        <f>'BAR BB| Open rates'!#REF!*0.8</f>
        <v>#REF!</v>
      </c>
      <c r="BJ15" s="43" t="e">
        <f>'BAR BB| Open rates'!#REF!*0.8</f>
        <v>#REF!</v>
      </c>
      <c r="BK15" s="43" t="e">
        <f>'BAR BB| Open rates'!#REF!*0.8</f>
        <v>#REF!</v>
      </c>
      <c r="BL15" s="43" t="e">
        <f>'BAR BB| Open rates'!#REF!*0.8</f>
        <v>#REF!</v>
      </c>
      <c r="BM15" s="43" t="e">
        <f>'BAR BB| Open rates'!#REF!*0.8</f>
        <v>#REF!</v>
      </c>
      <c r="BN15" s="43" t="e">
        <f>'BAR BB| Open rates'!#REF!*0.8</f>
        <v>#REF!</v>
      </c>
      <c r="BO15" s="43" t="e">
        <f>'BAR BB| Open rates'!#REF!*0.8</f>
        <v>#REF!</v>
      </c>
      <c r="BP15" s="43" t="e">
        <f>'BAR BB| Open rates'!#REF!*0.8</f>
        <v>#REF!</v>
      </c>
      <c r="BQ15" s="43" t="e">
        <f>'BAR BB| Open rates'!#REF!*0.8</f>
        <v>#REF!</v>
      </c>
      <c r="BR15" s="43" t="e">
        <f>'BAR BB| Open rates'!#REF!*0.8</f>
        <v>#REF!</v>
      </c>
      <c r="BS15" s="43" t="e">
        <f>'BAR BB| Open rates'!#REF!*0.8</f>
        <v>#REF!</v>
      </c>
      <c r="BT15" s="43" t="e">
        <f>'BAR BB| Open rates'!#REF!*0.8</f>
        <v>#REF!</v>
      </c>
      <c r="BU15" s="43" t="e">
        <f>'BAR BB| Open rates'!#REF!*0.8</f>
        <v>#REF!</v>
      </c>
      <c r="BV15" s="43" t="e">
        <f>'BAR BB| Open rates'!#REF!*0.8</f>
        <v>#REF!</v>
      </c>
      <c r="BW15" s="43" t="e">
        <f>'BAR BB| Open rates'!#REF!*0.8</f>
        <v>#REF!</v>
      </c>
      <c r="BX15" s="43" t="e">
        <f>'BAR BB| Open rates'!#REF!*0.8</f>
        <v>#REF!</v>
      </c>
      <c r="BY15" s="43" t="e">
        <f>'BAR BB| Open rates'!#REF!*0.8</f>
        <v>#REF!</v>
      </c>
      <c r="BZ15" s="43" t="e">
        <f>'BAR BB| Open rates'!#REF!*0.8</f>
        <v>#REF!</v>
      </c>
    </row>
    <row r="16" spans="1:78" s="36" customFormat="1" ht="12" customHeight="1" x14ac:dyDescent="0.2">
      <c r="A16" s="52">
        <f>'BAR BB| Open rates'!A16</f>
        <v>2</v>
      </c>
      <c r="B16" s="43" t="e">
        <f>'BAR BB| Open rates'!#REF!*0.8</f>
        <v>#REF!</v>
      </c>
      <c r="C16" s="43" t="e">
        <f>'BAR BB| Open rates'!#REF!*0.8</f>
        <v>#REF!</v>
      </c>
      <c r="D16" s="43" t="e">
        <f>'BAR BB| Open rates'!#REF!*0.8</f>
        <v>#REF!</v>
      </c>
      <c r="E16" s="43" t="e">
        <f>'BAR BB| Open rates'!#REF!*0.8</f>
        <v>#REF!</v>
      </c>
      <c r="F16" s="43" t="e">
        <f>'BAR BB| Open rates'!#REF!*0.8</f>
        <v>#REF!</v>
      </c>
      <c r="G16" s="43" t="e">
        <f>'BAR BB| Open rates'!#REF!*0.8</f>
        <v>#REF!</v>
      </c>
      <c r="H16" s="43" t="e">
        <f>'BAR BB| Open rates'!#REF!*0.8</f>
        <v>#REF!</v>
      </c>
      <c r="I16" s="43" t="e">
        <f>'BAR BB| Open rates'!#REF!*0.8</f>
        <v>#REF!</v>
      </c>
      <c r="J16" s="43" t="e">
        <f>'BAR BB| Open rates'!#REF!*0.8</f>
        <v>#REF!</v>
      </c>
      <c r="K16" s="43" t="e">
        <f>'BAR BB| Open rates'!#REF!*0.8</f>
        <v>#REF!</v>
      </c>
      <c r="L16" s="43" t="e">
        <f>'BAR BB| Open rates'!#REF!*0.8</f>
        <v>#REF!</v>
      </c>
      <c r="M16" s="43" t="e">
        <f>'BAR BB| Open rates'!#REF!*0.8</f>
        <v>#REF!</v>
      </c>
      <c r="N16" s="43" t="e">
        <f>'BAR BB| Open rates'!#REF!*0.8</f>
        <v>#REF!</v>
      </c>
      <c r="O16" s="43" t="e">
        <f>'BAR BB| Open rates'!#REF!*0.8</f>
        <v>#REF!</v>
      </c>
      <c r="P16" s="43" t="e">
        <f>'BAR BB| Open rates'!#REF!*0.8</f>
        <v>#REF!</v>
      </c>
      <c r="Q16" s="43" t="e">
        <f>'BAR BB| Open rates'!#REF!*0.8</f>
        <v>#REF!</v>
      </c>
      <c r="R16" s="43" t="e">
        <f>'BAR BB| Open rates'!#REF!*0.8</f>
        <v>#REF!</v>
      </c>
      <c r="S16" s="43" t="e">
        <f>'BAR BB| Open rates'!#REF!*0.8</f>
        <v>#REF!</v>
      </c>
      <c r="T16" s="43" t="e">
        <f>'BAR BB| Open rates'!#REF!*0.8</f>
        <v>#REF!</v>
      </c>
      <c r="U16" s="43" t="e">
        <f>'BAR BB| Open rates'!#REF!*0.8</f>
        <v>#REF!</v>
      </c>
      <c r="V16" s="43" t="e">
        <f>'BAR BB| Open rates'!#REF!*0.8</f>
        <v>#REF!</v>
      </c>
      <c r="W16" s="43" t="e">
        <f>'BAR BB| Open rates'!#REF!*0.8</f>
        <v>#REF!</v>
      </c>
      <c r="X16" s="43" t="e">
        <f>'BAR BB| Open rates'!#REF!*0.8</f>
        <v>#REF!</v>
      </c>
      <c r="Y16" s="43" t="e">
        <f>'BAR BB| Open rates'!#REF!*0.8</f>
        <v>#REF!</v>
      </c>
      <c r="Z16" s="43" t="e">
        <f>'BAR BB| Open rates'!#REF!*0.8</f>
        <v>#REF!</v>
      </c>
      <c r="AA16" s="43" t="e">
        <f>'BAR BB| Open rates'!#REF!*0.8</f>
        <v>#REF!</v>
      </c>
      <c r="AB16" s="43" t="e">
        <f>'BAR BB| Open rates'!#REF!*0.8</f>
        <v>#REF!</v>
      </c>
      <c r="AC16" s="43" t="e">
        <f>'BAR BB| Open rates'!#REF!*0.8</f>
        <v>#REF!</v>
      </c>
      <c r="AD16" s="43" t="e">
        <f>'BAR BB| Open rates'!#REF!*0.8</f>
        <v>#REF!</v>
      </c>
      <c r="AE16" s="43" t="e">
        <f>'BAR BB| Open rates'!#REF!*0.8</f>
        <v>#REF!</v>
      </c>
      <c r="AF16" s="43" t="e">
        <f>'BAR BB| Open rates'!#REF!*0.8</f>
        <v>#REF!</v>
      </c>
      <c r="AG16" s="43" t="e">
        <f>'BAR BB| Open rates'!#REF!*0.8</f>
        <v>#REF!</v>
      </c>
      <c r="AH16" s="43" t="e">
        <f>'BAR BB| Open rates'!#REF!*0.8</f>
        <v>#REF!</v>
      </c>
      <c r="AI16" s="43" t="e">
        <f>'BAR BB| Open rates'!#REF!*0.8</f>
        <v>#REF!</v>
      </c>
      <c r="AJ16" s="43" t="e">
        <f>'BAR BB| Open rates'!#REF!*0.8</f>
        <v>#REF!</v>
      </c>
      <c r="AK16" s="43" t="e">
        <f>'BAR BB| Open rates'!#REF!*0.8</f>
        <v>#REF!</v>
      </c>
      <c r="AL16" s="43" t="e">
        <f>'BAR BB| Open rates'!#REF!*0.8</f>
        <v>#REF!</v>
      </c>
      <c r="AM16" s="43" t="e">
        <f>'BAR BB| Open rates'!#REF!*0.8</f>
        <v>#REF!</v>
      </c>
      <c r="AN16" s="43" t="e">
        <f>'BAR BB| Open rates'!#REF!*0.8</f>
        <v>#REF!</v>
      </c>
      <c r="AO16" s="43" t="e">
        <f>'BAR BB| Open rates'!#REF!*0.8</f>
        <v>#REF!</v>
      </c>
      <c r="AP16" s="43" t="e">
        <f>'BAR BB| Open rates'!#REF!*0.8</f>
        <v>#REF!</v>
      </c>
      <c r="AQ16" s="43" t="e">
        <f>'BAR BB| Open rates'!#REF!*0.8</f>
        <v>#REF!</v>
      </c>
      <c r="AR16" s="43" t="e">
        <f>'BAR BB| Open rates'!#REF!*0.8</f>
        <v>#REF!</v>
      </c>
      <c r="AS16" s="43" t="e">
        <f>'BAR BB| Open rates'!#REF!*0.8</f>
        <v>#REF!</v>
      </c>
      <c r="AT16" s="43" t="e">
        <f>'BAR BB| Open rates'!#REF!*0.8</f>
        <v>#REF!</v>
      </c>
      <c r="AU16" s="43" t="e">
        <f>'BAR BB| Open rates'!#REF!*0.8</f>
        <v>#REF!</v>
      </c>
      <c r="AV16" s="43" t="e">
        <f>'BAR BB| Open rates'!#REF!*0.8</f>
        <v>#REF!</v>
      </c>
      <c r="AW16" s="43" t="e">
        <f>'BAR BB| Open rates'!#REF!*0.8</f>
        <v>#REF!</v>
      </c>
      <c r="AX16" s="43" t="e">
        <f>'BAR BB| Open rates'!#REF!*0.8</f>
        <v>#REF!</v>
      </c>
      <c r="AY16" s="43" t="e">
        <f>'BAR BB| Open rates'!#REF!*0.8</f>
        <v>#REF!</v>
      </c>
      <c r="AZ16" s="43" t="e">
        <f>'BAR BB| Open rates'!#REF!*0.8</f>
        <v>#REF!</v>
      </c>
      <c r="BA16" s="43" t="e">
        <f>'BAR BB| Open rates'!#REF!*0.8</f>
        <v>#REF!</v>
      </c>
      <c r="BB16" s="43" t="e">
        <f>'BAR BB| Open rates'!#REF!*0.8</f>
        <v>#REF!</v>
      </c>
      <c r="BC16" s="43" t="e">
        <f>'BAR BB| Open rates'!#REF!*0.8</f>
        <v>#REF!</v>
      </c>
      <c r="BD16" s="43" t="e">
        <f>'BAR BB| Open rates'!#REF!*0.8</f>
        <v>#REF!</v>
      </c>
      <c r="BE16" s="43" t="e">
        <f>'BAR BB| Open rates'!#REF!*0.8</f>
        <v>#REF!</v>
      </c>
      <c r="BF16" s="43" t="e">
        <f>'BAR BB| Open rates'!#REF!*0.8</f>
        <v>#REF!</v>
      </c>
      <c r="BG16" s="43" t="e">
        <f>'BAR BB| Open rates'!#REF!*0.8</f>
        <v>#REF!</v>
      </c>
      <c r="BH16" s="43" t="e">
        <f>'BAR BB| Open rates'!#REF!*0.8</f>
        <v>#REF!</v>
      </c>
      <c r="BI16" s="43" t="e">
        <f>'BAR BB| Open rates'!#REF!*0.8</f>
        <v>#REF!</v>
      </c>
      <c r="BJ16" s="43" t="e">
        <f>'BAR BB| Open rates'!#REF!*0.8</f>
        <v>#REF!</v>
      </c>
      <c r="BK16" s="43" t="e">
        <f>'BAR BB| Open rates'!#REF!*0.8</f>
        <v>#REF!</v>
      </c>
      <c r="BL16" s="43" t="e">
        <f>'BAR BB| Open rates'!#REF!*0.8</f>
        <v>#REF!</v>
      </c>
      <c r="BM16" s="43" t="e">
        <f>'BAR BB| Open rates'!#REF!*0.8</f>
        <v>#REF!</v>
      </c>
      <c r="BN16" s="43" t="e">
        <f>'BAR BB| Open rates'!#REF!*0.8</f>
        <v>#REF!</v>
      </c>
      <c r="BO16" s="43" t="e">
        <f>'BAR BB| Open rates'!#REF!*0.8</f>
        <v>#REF!</v>
      </c>
      <c r="BP16" s="43" t="e">
        <f>'BAR BB| Open rates'!#REF!*0.8</f>
        <v>#REF!</v>
      </c>
      <c r="BQ16" s="43" t="e">
        <f>'BAR BB| Open rates'!#REF!*0.8</f>
        <v>#REF!</v>
      </c>
      <c r="BR16" s="43" t="e">
        <f>'BAR BB| Open rates'!#REF!*0.8</f>
        <v>#REF!</v>
      </c>
      <c r="BS16" s="43" t="e">
        <f>'BAR BB| Open rates'!#REF!*0.8</f>
        <v>#REF!</v>
      </c>
      <c r="BT16" s="43" t="e">
        <f>'BAR BB| Open rates'!#REF!*0.8</f>
        <v>#REF!</v>
      </c>
      <c r="BU16" s="43" t="e">
        <f>'BAR BB| Open rates'!#REF!*0.8</f>
        <v>#REF!</v>
      </c>
      <c r="BV16" s="43" t="e">
        <f>'BAR BB| Open rates'!#REF!*0.8</f>
        <v>#REF!</v>
      </c>
      <c r="BW16" s="43" t="e">
        <f>'BAR BB| Open rates'!#REF!*0.8</f>
        <v>#REF!</v>
      </c>
      <c r="BX16" s="43" t="e">
        <f>'BAR BB| Open rates'!#REF!*0.8</f>
        <v>#REF!</v>
      </c>
      <c r="BY16" s="43" t="e">
        <f>'BAR BB| Open rates'!#REF!*0.8</f>
        <v>#REF!</v>
      </c>
      <c r="BZ16" s="43" t="e">
        <f>'BAR BB| Open rates'!#REF!*0.8</f>
        <v>#REF!</v>
      </c>
    </row>
    <row r="17" spans="1:78" s="36" customFormat="1" ht="12" customHeight="1" x14ac:dyDescent="0.2">
      <c r="A17" s="145" t="str">
        <f>'BAR BB| Open rates'!A17</f>
        <v xml:space="preserve">Апартаменты с одной спальней / 1 Bedroom Apartments </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row>
    <row r="18" spans="1:78" s="36" customFormat="1" ht="12" customHeight="1" x14ac:dyDescent="0.2">
      <c r="A18" s="52">
        <f>'BAR BB| Open rates'!A18</f>
        <v>1</v>
      </c>
      <c r="B18" s="43" t="e">
        <f>'BAR BB| Open rates'!#REF!*0.8</f>
        <v>#REF!</v>
      </c>
      <c r="C18" s="43" t="e">
        <f>'BAR BB| Open rates'!#REF!*0.8</f>
        <v>#REF!</v>
      </c>
      <c r="D18" s="43" t="e">
        <f>'BAR BB| Open rates'!#REF!*0.8</f>
        <v>#REF!</v>
      </c>
      <c r="E18" s="43" t="e">
        <f>'BAR BB| Open rates'!#REF!*0.8</f>
        <v>#REF!</v>
      </c>
      <c r="F18" s="43" t="e">
        <f>'BAR BB| Open rates'!#REF!*0.8</f>
        <v>#REF!</v>
      </c>
      <c r="G18" s="43" t="e">
        <f>'BAR BB| Open rates'!#REF!*0.8</f>
        <v>#REF!</v>
      </c>
      <c r="H18" s="43" t="e">
        <f>'BAR BB| Open rates'!#REF!*0.8</f>
        <v>#REF!</v>
      </c>
      <c r="I18" s="43" t="e">
        <f>'BAR BB| Open rates'!#REF!*0.8</f>
        <v>#REF!</v>
      </c>
      <c r="J18" s="43" t="e">
        <f>'BAR BB| Open rates'!#REF!*0.8</f>
        <v>#REF!</v>
      </c>
      <c r="K18" s="43" t="e">
        <f>'BAR BB| Open rates'!#REF!*0.8</f>
        <v>#REF!</v>
      </c>
      <c r="L18" s="43" t="e">
        <f>'BAR BB| Open rates'!#REF!*0.8</f>
        <v>#REF!</v>
      </c>
      <c r="M18" s="43" t="e">
        <f>'BAR BB| Open rates'!#REF!*0.8</f>
        <v>#REF!</v>
      </c>
      <c r="N18" s="43" t="e">
        <f>'BAR BB| Open rates'!#REF!*0.8</f>
        <v>#REF!</v>
      </c>
      <c r="O18" s="43" t="e">
        <f>'BAR BB| Open rates'!#REF!*0.8</f>
        <v>#REF!</v>
      </c>
      <c r="P18" s="43" t="e">
        <f>'BAR BB| Open rates'!#REF!*0.8</f>
        <v>#REF!</v>
      </c>
      <c r="Q18" s="43" t="e">
        <f>'BAR BB| Open rates'!#REF!*0.8</f>
        <v>#REF!</v>
      </c>
      <c r="R18" s="43" t="e">
        <f>'BAR BB| Open rates'!#REF!*0.8</f>
        <v>#REF!</v>
      </c>
      <c r="S18" s="43" t="e">
        <f>'BAR BB| Open rates'!#REF!*0.8</f>
        <v>#REF!</v>
      </c>
      <c r="T18" s="43" t="e">
        <f>'BAR BB| Open rates'!#REF!*0.8</f>
        <v>#REF!</v>
      </c>
      <c r="U18" s="43" t="e">
        <f>'BAR BB| Open rates'!#REF!*0.8</f>
        <v>#REF!</v>
      </c>
      <c r="V18" s="43" t="e">
        <f>'BAR BB| Open rates'!#REF!*0.8</f>
        <v>#REF!</v>
      </c>
      <c r="W18" s="43" t="e">
        <f>'BAR BB| Open rates'!#REF!*0.8</f>
        <v>#REF!</v>
      </c>
      <c r="X18" s="43" t="e">
        <f>'BAR BB| Open rates'!#REF!*0.8</f>
        <v>#REF!</v>
      </c>
      <c r="Y18" s="43" t="e">
        <f>'BAR BB| Open rates'!#REF!*0.8</f>
        <v>#REF!</v>
      </c>
      <c r="Z18" s="43" t="e">
        <f>'BAR BB| Open rates'!#REF!*0.8</f>
        <v>#REF!</v>
      </c>
      <c r="AA18" s="43" t="e">
        <f>'BAR BB| Open rates'!#REF!*0.8</f>
        <v>#REF!</v>
      </c>
      <c r="AB18" s="43" t="e">
        <f>'BAR BB| Open rates'!#REF!*0.8</f>
        <v>#REF!</v>
      </c>
      <c r="AC18" s="43" t="e">
        <f>'BAR BB| Open rates'!#REF!*0.8</f>
        <v>#REF!</v>
      </c>
      <c r="AD18" s="43" t="e">
        <f>'BAR BB| Open rates'!#REF!*0.8</f>
        <v>#REF!</v>
      </c>
      <c r="AE18" s="43" t="e">
        <f>'BAR BB| Open rates'!#REF!*0.8</f>
        <v>#REF!</v>
      </c>
      <c r="AF18" s="43" t="e">
        <f>'BAR BB| Open rates'!#REF!*0.8</f>
        <v>#REF!</v>
      </c>
      <c r="AG18" s="43" t="e">
        <f>'BAR BB| Open rates'!#REF!*0.8</f>
        <v>#REF!</v>
      </c>
      <c r="AH18" s="43" t="e">
        <f>'BAR BB| Open rates'!#REF!*0.8</f>
        <v>#REF!</v>
      </c>
      <c r="AI18" s="43" t="e">
        <f>'BAR BB| Open rates'!#REF!*0.8</f>
        <v>#REF!</v>
      </c>
      <c r="AJ18" s="43" t="e">
        <f>'BAR BB| Open rates'!#REF!*0.8</f>
        <v>#REF!</v>
      </c>
      <c r="AK18" s="43" t="e">
        <f>'BAR BB| Open rates'!#REF!*0.8</f>
        <v>#REF!</v>
      </c>
      <c r="AL18" s="43" t="e">
        <f>'BAR BB| Open rates'!#REF!*0.8</f>
        <v>#REF!</v>
      </c>
      <c r="AM18" s="43" t="e">
        <f>'BAR BB| Open rates'!#REF!*0.8</f>
        <v>#REF!</v>
      </c>
      <c r="AN18" s="43" t="e">
        <f>'BAR BB| Open rates'!#REF!*0.8</f>
        <v>#REF!</v>
      </c>
      <c r="AO18" s="43" t="e">
        <f>'BAR BB| Open rates'!#REF!*0.8</f>
        <v>#REF!</v>
      </c>
      <c r="AP18" s="43" t="e">
        <f>'BAR BB| Open rates'!#REF!*0.8</f>
        <v>#REF!</v>
      </c>
      <c r="AQ18" s="43" t="e">
        <f>'BAR BB| Open rates'!#REF!*0.8</f>
        <v>#REF!</v>
      </c>
      <c r="AR18" s="43" t="e">
        <f>'BAR BB| Open rates'!#REF!*0.8</f>
        <v>#REF!</v>
      </c>
      <c r="AS18" s="43" t="e">
        <f>'BAR BB| Open rates'!#REF!*0.8</f>
        <v>#REF!</v>
      </c>
      <c r="AT18" s="43" t="e">
        <f>'BAR BB| Open rates'!#REF!*0.8</f>
        <v>#REF!</v>
      </c>
      <c r="AU18" s="43" t="e">
        <f>'BAR BB| Open rates'!#REF!*0.8</f>
        <v>#REF!</v>
      </c>
      <c r="AV18" s="43" t="e">
        <f>'BAR BB| Open rates'!#REF!*0.8</f>
        <v>#REF!</v>
      </c>
      <c r="AW18" s="43" t="e">
        <f>'BAR BB| Open rates'!#REF!*0.8</f>
        <v>#REF!</v>
      </c>
      <c r="AX18" s="43" t="e">
        <f>'BAR BB| Open rates'!#REF!*0.8</f>
        <v>#REF!</v>
      </c>
      <c r="AY18" s="43" t="e">
        <f>'BAR BB| Open rates'!#REF!*0.8</f>
        <v>#REF!</v>
      </c>
      <c r="AZ18" s="43" t="e">
        <f>'BAR BB| Open rates'!#REF!*0.8</f>
        <v>#REF!</v>
      </c>
      <c r="BA18" s="43" t="e">
        <f>'BAR BB| Open rates'!#REF!*0.8</f>
        <v>#REF!</v>
      </c>
      <c r="BB18" s="43" t="e">
        <f>'BAR BB| Open rates'!#REF!*0.8</f>
        <v>#REF!</v>
      </c>
      <c r="BC18" s="43" t="e">
        <f>'BAR BB| Open rates'!#REF!*0.8</f>
        <v>#REF!</v>
      </c>
      <c r="BD18" s="43" t="e">
        <f>'BAR BB| Open rates'!#REF!*0.8</f>
        <v>#REF!</v>
      </c>
      <c r="BE18" s="43" t="e">
        <f>'BAR BB| Open rates'!#REF!*0.8</f>
        <v>#REF!</v>
      </c>
      <c r="BF18" s="43" t="e">
        <f>'BAR BB| Open rates'!#REF!*0.8</f>
        <v>#REF!</v>
      </c>
      <c r="BG18" s="43" t="e">
        <f>'BAR BB| Open rates'!#REF!*0.8</f>
        <v>#REF!</v>
      </c>
      <c r="BH18" s="43" t="e">
        <f>'BAR BB| Open rates'!#REF!*0.8</f>
        <v>#REF!</v>
      </c>
      <c r="BI18" s="43" t="e">
        <f>'BAR BB| Open rates'!#REF!*0.8</f>
        <v>#REF!</v>
      </c>
      <c r="BJ18" s="43" t="e">
        <f>'BAR BB| Open rates'!#REF!*0.8</f>
        <v>#REF!</v>
      </c>
      <c r="BK18" s="43" t="e">
        <f>'BAR BB| Open rates'!#REF!*0.8</f>
        <v>#REF!</v>
      </c>
      <c r="BL18" s="43" t="e">
        <f>'BAR BB| Open rates'!#REF!*0.8</f>
        <v>#REF!</v>
      </c>
      <c r="BM18" s="43" t="e">
        <f>'BAR BB| Open rates'!#REF!*0.8</f>
        <v>#REF!</v>
      </c>
      <c r="BN18" s="43" t="e">
        <f>'BAR BB| Open rates'!#REF!*0.8</f>
        <v>#REF!</v>
      </c>
      <c r="BO18" s="43" t="e">
        <f>'BAR BB| Open rates'!#REF!*0.8</f>
        <v>#REF!</v>
      </c>
      <c r="BP18" s="43" t="e">
        <f>'BAR BB| Open rates'!#REF!*0.8</f>
        <v>#REF!</v>
      </c>
      <c r="BQ18" s="43" t="e">
        <f>'BAR BB| Open rates'!#REF!*0.8</f>
        <v>#REF!</v>
      </c>
      <c r="BR18" s="43" t="e">
        <f>'BAR BB| Open rates'!#REF!*0.8</f>
        <v>#REF!</v>
      </c>
      <c r="BS18" s="43" t="e">
        <f>'BAR BB| Open rates'!#REF!*0.8</f>
        <v>#REF!</v>
      </c>
      <c r="BT18" s="43" t="e">
        <f>'BAR BB| Open rates'!#REF!*0.8</f>
        <v>#REF!</v>
      </c>
      <c r="BU18" s="43" t="e">
        <f>'BAR BB| Open rates'!#REF!*0.8</f>
        <v>#REF!</v>
      </c>
      <c r="BV18" s="43" t="e">
        <f>'BAR BB| Open rates'!#REF!*0.8</f>
        <v>#REF!</v>
      </c>
      <c r="BW18" s="43" t="e">
        <f>'BAR BB| Open rates'!#REF!*0.8</f>
        <v>#REF!</v>
      </c>
      <c r="BX18" s="43" t="e">
        <f>'BAR BB| Open rates'!#REF!*0.8</f>
        <v>#REF!</v>
      </c>
      <c r="BY18" s="43" t="e">
        <f>'BAR BB| Open rates'!#REF!*0.8</f>
        <v>#REF!</v>
      </c>
      <c r="BZ18" s="43" t="e">
        <f>'BAR BB| Open rates'!#REF!*0.8</f>
        <v>#REF!</v>
      </c>
    </row>
    <row r="19" spans="1:78" s="36" customFormat="1" ht="12" customHeight="1" x14ac:dyDescent="0.2">
      <c r="A19" s="145" t="str">
        <f>'BAR BB| Open rates'!A20</f>
        <v xml:space="preserve">Улучшенные апартаменты с одной спальней / 1 Bedroom Superior Apartments </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row>
    <row r="20" spans="1:78" s="36" customFormat="1" ht="12" customHeight="1" x14ac:dyDescent="0.2">
      <c r="A20" s="52">
        <f>'BAR BB| Open rates'!A21</f>
        <v>1</v>
      </c>
      <c r="B20" s="43" t="e">
        <f>'BAR BB| Open rates'!#REF!*0.8</f>
        <v>#REF!</v>
      </c>
      <c r="C20" s="43" t="e">
        <f>'BAR BB| Open rates'!#REF!*0.8</f>
        <v>#REF!</v>
      </c>
      <c r="D20" s="43" t="e">
        <f>'BAR BB| Open rates'!#REF!*0.8</f>
        <v>#REF!</v>
      </c>
      <c r="E20" s="43" t="e">
        <f>'BAR BB| Open rates'!#REF!*0.8</f>
        <v>#REF!</v>
      </c>
      <c r="F20" s="43" t="e">
        <f>'BAR BB| Open rates'!#REF!*0.8</f>
        <v>#REF!</v>
      </c>
      <c r="G20" s="43" t="e">
        <f>'BAR BB| Open rates'!#REF!*0.8</f>
        <v>#REF!</v>
      </c>
      <c r="H20" s="43" t="e">
        <f>'BAR BB| Open rates'!#REF!*0.8</f>
        <v>#REF!</v>
      </c>
      <c r="I20" s="43" t="e">
        <f>'BAR BB| Open rates'!#REF!*0.8</f>
        <v>#REF!</v>
      </c>
      <c r="J20" s="43" t="e">
        <f>'BAR BB| Open rates'!#REF!*0.8</f>
        <v>#REF!</v>
      </c>
      <c r="K20" s="43" t="e">
        <f>'BAR BB| Open rates'!#REF!*0.8</f>
        <v>#REF!</v>
      </c>
      <c r="L20" s="43" t="e">
        <f>'BAR BB| Open rates'!#REF!*0.8</f>
        <v>#REF!</v>
      </c>
      <c r="M20" s="43" t="e">
        <f>'BAR BB| Open rates'!#REF!*0.8</f>
        <v>#REF!</v>
      </c>
      <c r="N20" s="43" t="e">
        <f>'BAR BB| Open rates'!#REF!*0.8</f>
        <v>#REF!</v>
      </c>
      <c r="O20" s="43" t="e">
        <f>'BAR BB| Open rates'!#REF!*0.8</f>
        <v>#REF!</v>
      </c>
      <c r="P20" s="43" t="e">
        <f>'BAR BB| Open rates'!#REF!*0.8</f>
        <v>#REF!</v>
      </c>
      <c r="Q20" s="43" t="e">
        <f>'BAR BB| Open rates'!#REF!*0.8</f>
        <v>#REF!</v>
      </c>
      <c r="R20" s="43" t="e">
        <f>'BAR BB| Open rates'!#REF!*0.8</f>
        <v>#REF!</v>
      </c>
      <c r="S20" s="43" t="e">
        <f>'BAR BB| Open rates'!#REF!*0.8</f>
        <v>#REF!</v>
      </c>
      <c r="T20" s="43" t="e">
        <f>'BAR BB| Open rates'!#REF!*0.8</f>
        <v>#REF!</v>
      </c>
      <c r="U20" s="43" t="e">
        <f>'BAR BB| Open rates'!#REF!*0.8</f>
        <v>#REF!</v>
      </c>
      <c r="V20" s="43" t="e">
        <f>'BAR BB| Open rates'!#REF!*0.8</f>
        <v>#REF!</v>
      </c>
      <c r="W20" s="43" t="e">
        <f>'BAR BB| Open rates'!#REF!*0.8</f>
        <v>#REF!</v>
      </c>
      <c r="X20" s="43" t="e">
        <f>'BAR BB| Open rates'!#REF!*0.8</f>
        <v>#REF!</v>
      </c>
      <c r="Y20" s="43" t="e">
        <f>'BAR BB| Open rates'!#REF!*0.8</f>
        <v>#REF!</v>
      </c>
      <c r="Z20" s="43" t="e">
        <f>'BAR BB| Open rates'!#REF!*0.8</f>
        <v>#REF!</v>
      </c>
      <c r="AA20" s="43" t="e">
        <f>'BAR BB| Open rates'!#REF!*0.8</f>
        <v>#REF!</v>
      </c>
      <c r="AB20" s="43" t="e">
        <f>'BAR BB| Open rates'!#REF!*0.8</f>
        <v>#REF!</v>
      </c>
      <c r="AC20" s="43" t="e">
        <f>'BAR BB| Open rates'!#REF!*0.8</f>
        <v>#REF!</v>
      </c>
      <c r="AD20" s="43" t="e">
        <f>'BAR BB| Open rates'!#REF!*0.8</f>
        <v>#REF!</v>
      </c>
      <c r="AE20" s="43" t="e">
        <f>'BAR BB| Open rates'!#REF!*0.8</f>
        <v>#REF!</v>
      </c>
      <c r="AF20" s="43" t="e">
        <f>'BAR BB| Open rates'!#REF!*0.8</f>
        <v>#REF!</v>
      </c>
      <c r="AG20" s="43" t="e">
        <f>'BAR BB| Open rates'!#REF!*0.8</f>
        <v>#REF!</v>
      </c>
      <c r="AH20" s="43" t="e">
        <f>'BAR BB| Open rates'!#REF!*0.8</f>
        <v>#REF!</v>
      </c>
      <c r="AI20" s="43" t="e">
        <f>'BAR BB| Open rates'!#REF!*0.8</f>
        <v>#REF!</v>
      </c>
      <c r="AJ20" s="43" t="e">
        <f>'BAR BB| Open rates'!#REF!*0.8</f>
        <v>#REF!</v>
      </c>
      <c r="AK20" s="43" t="e">
        <f>'BAR BB| Open rates'!#REF!*0.8</f>
        <v>#REF!</v>
      </c>
      <c r="AL20" s="43" t="e">
        <f>'BAR BB| Open rates'!#REF!*0.8</f>
        <v>#REF!</v>
      </c>
      <c r="AM20" s="43" t="e">
        <f>'BAR BB| Open rates'!#REF!*0.8</f>
        <v>#REF!</v>
      </c>
      <c r="AN20" s="43" t="e">
        <f>'BAR BB| Open rates'!#REF!*0.8</f>
        <v>#REF!</v>
      </c>
      <c r="AO20" s="43" t="e">
        <f>'BAR BB| Open rates'!#REF!*0.8</f>
        <v>#REF!</v>
      </c>
      <c r="AP20" s="43" t="e">
        <f>'BAR BB| Open rates'!#REF!*0.8</f>
        <v>#REF!</v>
      </c>
      <c r="AQ20" s="43" t="e">
        <f>'BAR BB| Open rates'!#REF!*0.8</f>
        <v>#REF!</v>
      </c>
      <c r="AR20" s="43" t="e">
        <f>'BAR BB| Open rates'!#REF!*0.8</f>
        <v>#REF!</v>
      </c>
      <c r="AS20" s="43" t="e">
        <f>'BAR BB| Open rates'!#REF!*0.8</f>
        <v>#REF!</v>
      </c>
      <c r="AT20" s="43" t="e">
        <f>'BAR BB| Open rates'!#REF!*0.8</f>
        <v>#REF!</v>
      </c>
      <c r="AU20" s="43" t="e">
        <f>'BAR BB| Open rates'!#REF!*0.8</f>
        <v>#REF!</v>
      </c>
      <c r="AV20" s="43" t="e">
        <f>'BAR BB| Open rates'!#REF!*0.8</f>
        <v>#REF!</v>
      </c>
      <c r="AW20" s="43" t="e">
        <f>'BAR BB| Open rates'!#REF!*0.8</f>
        <v>#REF!</v>
      </c>
      <c r="AX20" s="43" t="e">
        <f>'BAR BB| Open rates'!#REF!*0.8</f>
        <v>#REF!</v>
      </c>
      <c r="AY20" s="43" t="e">
        <f>'BAR BB| Open rates'!#REF!*0.8</f>
        <v>#REF!</v>
      </c>
      <c r="AZ20" s="43" t="e">
        <f>'BAR BB| Open rates'!#REF!*0.8</f>
        <v>#REF!</v>
      </c>
      <c r="BA20" s="43" t="e">
        <f>'BAR BB| Open rates'!#REF!*0.8</f>
        <v>#REF!</v>
      </c>
      <c r="BB20" s="43" t="e">
        <f>'BAR BB| Open rates'!#REF!*0.8</f>
        <v>#REF!</v>
      </c>
      <c r="BC20" s="43" t="e">
        <f>'BAR BB| Open rates'!#REF!*0.8</f>
        <v>#REF!</v>
      </c>
      <c r="BD20" s="43" t="e">
        <f>'BAR BB| Open rates'!#REF!*0.8</f>
        <v>#REF!</v>
      </c>
      <c r="BE20" s="43" t="e">
        <f>'BAR BB| Open rates'!#REF!*0.8</f>
        <v>#REF!</v>
      </c>
      <c r="BF20" s="43" t="e">
        <f>'BAR BB| Open rates'!#REF!*0.8</f>
        <v>#REF!</v>
      </c>
      <c r="BG20" s="43" t="e">
        <f>'BAR BB| Open rates'!#REF!*0.8</f>
        <v>#REF!</v>
      </c>
      <c r="BH20" s="43" t="e">
        <f>'BAR BB| Open rates'!#REF!*0.8</f>
        <v>#REF!</v>
      </c>
      <c r="BI20" s="43" t="e">
        <f>'BAR BB| Open rates'!#REF!*0.8</f>
        <v>#REF!</v>
      </c>
      <c r="BJ20" s="43" t="e">
        <f>'BAR BB| Open rates'!#REF!*0.8</f>
        <v>#REF!</v>
      </c>
      <c r="BK20" s="43" t="e">
        <f>'BAR BB| Open rates'!#REF!*0.8</f>
        <v>#REF!</v>
      </c>
      <c r="BL20" s="43" t="e">
        <f>'BAR BB| Open rates'!#REF!*0.8</f>
        <v>#REF!</v>
      </c>
      <c r="BM20" s="43" t="e">
        <f>'BAR BB| Open rates'!#REF!*0.8</f>
        <v>#REF!</v>
      </c>
      <c r="BN20" s="43" t="e">
        <f>'BAR BB| Open rates'!#REF!*0.8</f>
        <v>#REF!</v>
      </c>
      <c r="BO20" s="43" t="e">
        <f>'BAR BB| Open rates'!#REF!*0.8</f>
        <v>#REF!</v>
      </c>
      <c r="BP20" s="43" t="e">
        <f>'BAR BB| Open rates'!#REF!*0.8</f>
        <v>#REF!</v>
      </c>
      <c r="BQ20" s="43" t="e">
        <f>'BAR BB| Open rates'!#REF!*0.8</f>
        <v>#REF!</v>
      </c>
      <c r="BR20" s="43" t="e">
        <f>'BAR BB| Open rates'!#REF!*0.8</f>
        <v>#REF!</v>
      </c>
      <c r="BS20" s="43" t="e">
        <f>'BAR BB| Open rates'!#REF!*0.8</f>
        <v>#REF!</v>
      </c>
      <c r="BT20" s="43" t="e">
        <f>'BAR BB| Open rates'!#REF!*0.8</f>
        <v>#REF!</v>
      </c>
      <c r="BU20" s="43" t="e">
        <f>'BAR BB| Open rates'!#REF!*0.8</f>
        <v>#REF!</v>
      </c>
      <c r="BV20" s="43" t="e">
        <f>'BAR BB| Open rates'!#REF!*0.8</f>
        <v>#REF!</v>
      </c>
      <c r="BW20" s="43" t="e">
        <f>'BAR BB| Open rates'!#REF!*0.8</f>
        <v>#REF!</v>
      </c>
      <c r="BX20" s="43" t="e">
        <f>'BAR BB| Open rates'!#REF!*0.8</f>
        <v>#REF!</v>
      </c>
      <c r="BY20" s="43" t="e">
        <f>'BAR BB| Open rates'!#REF!*0.8</f>
        <v>#REF!</v>
      </c>
      <c r="BZ20" s="43" t="e">
        <f>'BAR BB| Open rates'!#REF!*0.8</f>
        <v>#REF!</v>
      </c>
    </row>
    <row r="21" spans="1:78" s="36" customFormat="1" ht="12" customHeight="1" x14ac:dyDescent="0.2">
      <c r="A21" s="145" t="str">
        <f>'BAR BB| Open rates'!A23</f>
        <v xml:space="preserve">Апартаменты с двумя спальнями / 2 Bedroom Apartments </v>
      </c>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row>
    <row r="22" spans="1:78" s="36" customFormat="1" ht="12" customHeight="1" x14ac:dyDescent="0.2">
      <c r="A22" s="52">
        <f>'BAR BB| Open rates'!A24</f>
        <v>1</v>
      </c>
      <c r="B22" s="43" t="e">
        <f>'BAR BB| Open rates'!#REF!*0.8</f>
        <v>#REF!</v>
      </c>
      <c r="C22" s="43" t="e">
        <f>'BAR BB| Open rates'!#REF!*0.8</f>
        <v>#REF!</v>
      </c>
      <c r="D22" s="43" t="e">
        <f>'BAR BB| Open rates'!#REF!*0.8</f>
        <v>#REF!</v>
      </c>
      <c r="E22" s="43" t="e">
        <f>'BAR BB| Open rates'!#REF!*0.8</f>
        <v>#REF!</v>
      </c>
      <c r="F22" s="43" t="e">
        <f>'BAR BB| Open rates'!#REF!*0.8</f>
        <v>#REF!</v>
      </c>
      <c r="G22" s="43" t="e">
        <f>'BAR BB| Open rates'!#REF!*0.8</f>
        <v>#REF!</v>
      </c>
      <c r="H22" s="43" t="e">
        <f>'BAR BB| Open rates'!#REF!*0.8</f>
        <v>#REF!</v>
      </c>
      <c r="I22" s="43" t="e">
        <f>'BAR BB| Open rates'!#REF!*0.8</f>
        <v>#REF!</v>
      </c>
      <c r="J22" s="43" t="e">
        <f>'BAR BB| Open rates'!#REF!*0.8</f>
        <v>#REF!</v>
      </c>
      <c r="K22" s="43" t="e">
        <f>'BAR BB| Open rates'!#REF!*0.8</f>
        <v>#REF!</v>
      </c>
      <c r="L22" s="43" t="e">
        <f>'BAR BB| Open rates'!#REF!*0.8</f>
        <v>#REF!</v>
      </c>
      <c r="M22" s="43" t="e">
        <f>'BAR BB| Open rates'!#REF!*0.8</f>
        <v>#REF!</v>
      </c>
      <c r="N22" s="43" t="e">
        <f>'BAR BB| Open rates'!#REF!*0.8</f>
        <v>#REF!</v>
      </c>
      <c r="O22" s="43" t="e">
        <f>'BAR BB| Open rates'!#REF!*0.8</f>
        <v>#REF!</v>
      </c>
      <c r="P22" s="43" t="e">
        <f>'BAR BB| Open rates'!#REF!*0.8</f>
        <v>#REF!</v>
      </c>
      <c r="Q22" s="43" t="e">
        <f>'BAR BB| Open rates'!#REF!*0.8</f>
        <v>#REF!</v>
      </c>
      <c r="R22" s="43" t="e">
        <f>'BAR BB| Open rates'!#REF!*0.8</f>
        <v>#REF!</v>
      </c>
      <c r="S22" s="43" t="e">
        <f>'BAR BB| Open rates'!#REF!*0.8</f>
        <v>#REF!</v>
      </c>
      <c r="T22" s="43" t="e">
        <f>'BAR BB| Open rates'!#REF!*0.8</f>
        <v>#REF!</v>
      </c>
      <c r="U22" s="43" t="e">
        <f>'BAR BB| Open rates'!#REF!*0.8</f>
        <v>#REF!</v>
      </c>
      <c r="V22" s="43" t="e">
        <f>'BAR BB| Open rates'!#REF!*0.8</f>
        <v>#REF!</v>
      </c>
      <c r="W22" s="43" t="e">
        <f>'BAR BB| Open rates'!#REF!*0.8</f>
        <v>#REF!</v>
      </c>
      <c r="X22" s="43" t="e">
        <f>'BAR BB| Open rates'!#REF!*0.8</f>
        <v>#REF!</v>
      </c>
      <c r="Y22" s="43" t="e">
        <f>'BAR BB| Open rates'!#REF!*0.8</f>
        <v>#REF!</v>
      </c>
      <c r="Z22" s="43" t="e">
        <f>'BAR BB| Open rates'!#REF!*0.8</f>
        <v>#REF!</v>
      </c>
      <c r="AA22" s="43" t="e">
        <f>'BAR BB| Open rates'!#REF!*0.8</f>
        <v>#REF!</v>
      </c>
      <c r="AB22" s="43" t="e">
        <f>'BAR BB| Open rates'!#REF!*0.8</f>
        <v>#REF!</v>
      </c>
      <c r="AC22" s="43" t="e">
        <f>'BAR BB| Open rates'!#REF!*0.8</f>
        <v>#REF!</v>
      </c>
      <c r="AD22" s="43" t="e">
        <f>'BAR BB| Open rates'!#REF!*0.8</f>
        <v>#REF!</v>
      </c>
      <c r="AE22" s="43" t="e">
        <f>'BAR BB| Open rates'!#REF!*0.8</f>
        <v>#REF!</v>
      </c>
      <c r="AF22" s="43" t="e">
        <f>'BAR BB| Open rates'!#REF!*0.8</f>
        <v>#REF!</v>
      </c>
      <c r="AG22" s="43" t="e">
        <f>'BAR BB| Open rates'!#REF!*0.8</f>
        <v>#REF!</v>
      </c>
      <c r="AH22" s="43" t="e">
        <f>'BAR BB| Open rates'!#REF!*0.8</f>
        <v>#REF!</v>
      </c>
      <c r="AI22" s="43" t="e">
        <f>'BAR BB| Open rates'!#REF!*0.8</f>
        <v>#REF!</v>
      </c>
      <c r="AJ22" s="43" t="e">
        <f>'BAR BB| Open rates'!#REF!*0.8</f>
        <v>#REF!</v>
      </c>
      <c r="AK22" s="43" t="e">
        <f>'BAR BB| Open rates'!#REF!*0.8</f>
        <v>#REF!</v>
      </c>
      <c r="AL22" s="43" t="e">
        <f>'BAR BB| Open rates'!#REF!*0.8</f>
        <v>#REF!</v>
      </c>
      <c r="AM22" s="43" t="e">
        <f>'BAR BB| Open rates'!#REF!*0.8</f>
        <v>#REF!</v>
      </c>
      <c r="AN22" s="43" t="e">
        <f>'BAR BB| Open rates'!#REF!*0.8</f>
        <v>#REF!</v>
      </c>
      <c r="AO22" s="43" t="e">
        <f>'BAR BB| Open rates'!#REF!*0.8</f>
        <v>#REF!</v>
      </c>
      <c r="AP22" s="43" t="e">
        <f>'BAR BB| Open rates'!#REF!*0.8</f>
        <v>#REF!</v>
      </c>
      <c r="AQ22" s="43" t="e">
        <f>'BAR BB| Open rates'!#REF!*0.8</f>
        <v>#REF!</v>
      </c>
      <c r="AR22" s="43" t="e">
        <f>'BAR BB| Open rates'!#REF!*0.8</f>
        <v>#REF!</v>
      </c>
      <c r="AS22" s="43" t="e">
        <f>'BAR BB| Open rates'!#REF!*0.8</f>
        <v>#REF!</v>
      </c>
      <c r="AT22" s="43" t="e">
        <f>'BAR BB| Open rates'!#REF!*0.8</f>
        <v>#REF!</v>
      </c>
      <c r="AU22" s="43" t="e">
        <f>'BAR BB| Open rates'!#REF!*0.8</f>
        <v>#REF!</v>
      </c>
      <c r="AV22" s="43" t="e">
        <f>'BAR BB| Open rates'!#REF!*0.8</f>
        <v>#REF!</v>
      </c>
      <c r="AW22" s="43" t="e">
        <f>'BAR BB| Open rates'!#REF!*0.8</f>
        <v>#REF!</v>
      </c>
      <c r="AX22" s="43" t="e">
        <f>'BAR BB| Open rates'!#REF!*0.8</f>
        <v>#REF!</v>
      </c>
      <c r="AY22" s="43" t="e">
        <f>'BAR BB| Open rates'!#REF!*0.8</f>
        <v>#REF!</v>
      </c>
      <c r="AZ22" s="43" t="e">
        <f>'BAR BB| Open rates'!#REF!*0.8</f>
        <v>#REF!</v>
      </c>
      <c r="BA22" s="43" t="e">
        <f>'BAR BB| Open rates'!#REF!*0.8</f>
        <v>#REF!</v>
      </c>
      <c r="BB22" s="43" t="e">
        <f>'BAR BB| Open rates'!#REF!*0.8</f>
        <v>#REF!</v>
      </c>
      <c r="BC22" s="43" t="e">
        <f>'BAR BB| Open rates'!#REF!*0.8</f>
        <v>#REF!</v>
      </c>
      <c r="BD22" s="43" t="e">
        <f>'BAR BB| Open rates'!#REF!*0.8</f>
        <v>#REF!</v>
      </c>
      <c r="BE22" s="43" t="e">
        <f>'BAR BB| Open rates'!#REF!*0.8</f>
        <v>#REF!</v>
      </c>
      <c r="BF22" s="43" t="e">
        <f>'BAR BB| Open rates'!#REF!*0.8</f>
        <v>#REF!</v>
      </c>
      <c r="BG22" s="43" t="e">
        <f>'BAR BB| Open rates'!#REF!*0.8</f>
        <v>#REF!</v>
      </c>
      <c r="BH22" s="43" t="e">
        <f>'BAR BB| Open rates'!#REF!*0.8</f>
        <v>#REF!</v>
      </c>
      <c r="BI22" s="43" t="e">
        <f>'BAR BB| Open rates'!#REF!*0.8</f>
        <v>#REF!</v>
      </c>
      <c r="BJ22" s="43" t="e">
        <f>'BAR BB| Open rates'!#REF!*0.8</f>
        <v>#REF!</v>
      </c>
      <c r="BK22" s="43" t="e">
        <f>'BAR BB| Open rates'!#REF!*0.8</f>
        <v>#REF!</v>
      </c>
      <c r="BL22" s="43" t="e">
        <f>'BAR BB| Open rates'!#REF!*0.8</f>
        <v>#REF!</v>
      </c>
      <c r="BM22" s="43" t="e">
        <f>'BAR BB| Open rates'!#REF!*0.8</f>
        <v>#REF!</v>
      </c>
      <c r="BN22" s="43" t="e">
        <f>'BAR BB| Open rates'!#REF!*0.8</f>
        <v>#REF!</v>
      </c>
      <c r="BO22" s="43" t="e">
        <f>'BAR BB| Open rates'!#REF!*0.8</f>
        <v>#REF!</v>
      </c>
      <c r="BP22" s="43" t="e">
        <f>'BAR BB| Open rates'!#REF!*0.8</f>
        <v>#REF!</v>
      </c>
      <c r="BQ22" s="43" t="e">
        <f>'BAR BB| Open rates'!#REF!*0.8</f>
        <v>#REF!</v>
      </c>
      <c r="BR22" s="43" t="e">
        <f>'BAR BB| Open rates'!#REF!*0.8</f>
        <v>#REF!</v>
      </c>
      <c r="BS22" s="43" t="e">
        <f>'BAR BB| Open rates'!#REF!*0.8</f>
        <v>#REF!</v>
      </c>
      <c r="BT22" s="43" t="e">
        <f>'BAR BB| Open rates'!#REF!*0.8</f>
        <v>#REF!</v>
      </c>
      <c r="BU22" s="43" t="e">
        <f>'BAR BB| Open rates'!#REF!*0.8</f>
        <v>#REF!</v>
      </c>
      <c r="BV22" s="43" t="e">
        <f>'BAR BB| Open rates'!#REF!*0.8</f>
        <v>#REF!</v>
      </c>
      <c r="BW22" s="43" t="e">
        <f>'BAR BB| Open rates'!#REF!*0.8</f>
        <v>#REF!</v>
      </c>
      <c r="BX22" s="43" t="e">
        <f>'BAR BB| Open rates'!#REF!*0.8</f>
        <v>#REF!</v>
      </c>
      <c r="BY22" s="43" t="e">
        <f>'BAR BB| Open rates'!#REF!*0.8</f>
        <v>#REF!</v>
      </c>
      <c r="BZ22" s="43" t="e">
        <f>'BAR BB| Open rates'!#REF!*0.8</f>
        <v>#REF!</v>
      </c>
    </row>
    <row r="23" spans="1:78" s="36" customFormat="1" ht="12" customHeight="1" x14ac:dyDescent="0.2">
      <c r="A23" s="145" t="str">
        <f>'BAR BB| Open rates'!A28</f>
        <v xml:space="preserve">Улучшенные апартаменты с двумя спальнями / 2 Bedroom Superior Apartments </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row>
    <row r="24" spans="1:78" s="36" customFormat="1" ht="12" customHeight="1" x14ac:dyDescent="0.2">
      <c r="A24" s="52">
        <f>'BAR BB| Open rates'!A29</f>
        <v>1</v>
      </c>
      <c r="B24" s="43" t="e">
        <f>'BAR BB| Open rates'!#REF!*0.8</f>
        <v>#REF!</v>
      </c>
      <c r="C24" s="43" t="e">
        <f>'BAR BB| Open rates'!#REF!*0.8</f>
        <v>#REF!</v>
      </c>
      <c r="D24" s="43" t="e">
        <f>'BAR BB| Open rates'!#REF!*0.8</f>
        <v>#REF!</v>
      </c>
      <c r="E24" s="43" t="e">
        <f>'BAR BB| Open rates'!#REF!*0.8</f>
        <v>#REF!</v>
      </c>
      <c r="F24" s="43" t="e">
        <f>'BAR BB| Open rates'!#REF!*0.8</f>
        <v>#REF!</v>
      </c>
      <c r="G24" s="43" t="e">
        <f>'BAR BB| Open rates'!#REF!*0.8</f>
        <v>#REF!</v>
      </c>
      <c r="H24" s="43" t="e">
        <f>'BAR BB| Open rates'!#REF!*0.8</f>
        <v>#REF!</v>
      </c>
      <c r="I24" s="43" t="e">
        <f>'BAR BB| Open rates'!#REF!*0.8</f>
        <v>#REF!</v>
      </c>
      <c r="J24" s="43" t="e">
        <f>'BAR BB| Open rates'!#REF!*0.8</f>
        <v>#REF!</v>
      </c>
      <c r="K24" s="43" t="e">
        <f>'BAR BB| Open rates'!#REF!*0.8</f>
        <v>#REF!</v>
      </c>
      <c r="L24" s="43" t="e">
        <f>'BAR BB| Open rates'!#REF!*0.8</f>
        <v>#REF!</v>
      </c>
      <c r="M24" s="43" t="e">
        <f>'BAR BB| Open rates'!#REF!*0.8</f>
        <v>#REF!</v>
      </c>
      <c r="N24" s="43" t="e">
        <f>'BAR BB| Open rates'!#REF!*0.8</f>
        <v>#REF!</v>
      </c>
      <c r="O24" s="43" t="e">
        <f>'BAR BB| Open rates'!#REF!*0.8</f>
        <v>#REF!</v>
      </c>
      <c r="P24" s="43" t="e">
        <f>'BAR BB| Open rates'!#REF!*0.8</f>
        <v>#REF!</v>
      </c>
      <c r="Q24" s="43" t="e">
        <f>'BAR BB| Open rates'!#REF!*0.8</f>
        <v>#REF!</v>
      </c>
      <c r="R24" s="43" t="e">
        <f>'BAR BB| Open rates'!#REF!*0.8</f>
        <v>#REF!</v>
      </c>
      <c r="S24" s="43" t="e">
        <f>'BAR BB| Open rates'!#REF!*0.8</f>
        <v>#REF!</v>
      </c>
      <c r="T24" s="43" t="e">
        <f>'BAR BB| Open rates'!#REF!*0.8</f>
        <v>#REF!</v>
      </c>
      <c r="U24" s="43" t="e">
        <f>'BAR BB| Open rates'!#REF!*0.8</f>
        <v>#REF!</v>
      </c>
      <c r="V24" s="43" t="e">
        <f>'BAR BB| Open rates'!#REF!*0.8</f>
        <v>#REF!</v>
      </c>
      <c r="W24" s="43" t="e">
        <f>'BAR BB| Open rates'!#REF!*0.8</f>
        <v>#REF!</v>
      </c>
      <c r="X24" s="43" t="e">
        <f>'BAR BB| Open rates'!#REF!*0.8</f>
        <v>#REF!</v>
      </c>
      <c r="Y24" s="43" t="e">
        <f>'BAR BB| Open rates'!#REF!*0.8</f>
        <v>#REF!</v>
      </c>
      <c r="Z24" s="43" t="e">
        <f>'BAR BB| Open rates'!#REF!*0.8</f>
        <v>#REF!</v>
      </c>
      <c r="AA24" s="43" t="e">
        <f>'BAR BB| Open rates'!#REF!*0.8</f>
        <v>#REF!</v>
      </c>
      <c r="AB24" s="43" t="e">
        <f>'BAR BB| Open rates'!#REF!*0.8</f>
        <v>#REF!</v>
      </c>
      <c r="AC24" s="43" t="e">
        <f>'BAR BB| Open rates'!#REF!*0.8</f>
        <v>#REF!</v>
      </c>
      <c r="AD24" s="43" t="e">
        <f>'BAR BB| Open rates'!#REF!*0.8</f>
        <v>#REF!</v>
      </c>
      <c r="AE24" s="43" t="e">
        <f>'BAR BB| Open rates'!#REF!*0.8</f>
        <v>#REF!</v>
      </c>
      <c r="AF24" s="43" t="e">
        <f>'BAR BB| Open rates'!#REF!*0.8</f>
        <v>#REF!</v>
      </c>
      <c r="AG24" s="43" t="e">
        <f>'BAR BB| Open rates'!#REF!*0.8</f>
        <v>#REF!</v>
      </c>
      <c r="AH24" s="43" t="e">
        <f>'BAR BB| Open rates'!#REF!*0.8</f>
        <v>#REF!</v>
      </c>
      <c r="AI24" s="43" t="e">
        <f>'BAR BB| Open rates'!#REF!*0.8</f>
        <v>#REF!</v>
      </c>
      <c r="AJ24" s="43" t="e">
        <f>'BAR BB| Open rates'!#REF!*0.8</f>
        <v>#REF!</v>
      </c>
      <c r="AK24" s="43" t="e">
        <f>'BAR BB| Open rates'!#REF!*0.8</f>
        <v>#REF!</v>
      </c>
      <c r="AL24" s="43" t="e">
        <f>'BAR BB| Open rates'!#REF!*0.8</f>
        <v>#REF!</v>
      </c>
      <c r="AM24" s="43" t="e">
        <f>'BAR BB| Open rates'!#REF!*0.8</f>
        <v>#REF!</v>
      </c>
      <c r="AN24" s="43" t="e">
        <f>'BAR BB| Open rates'!#REF!*0.8</f>
        <v>#REF!</v>
      </c>
      <c r="AO24" s="43" t="e">
        <f>'BAR BB| Open rates'!#REF!*0.8</f>
        <v>#REF!</v>
      </c>
      <c r="AP24" s="43" t="e">
        <f>'BAR BB| Open rates'!#REF!*0.8</f>
        <v>#REF!</v>
      </c>
      <c r="AQ24" s="43" t="e">
        <f>'BAR BB| Open rates'!#REF!*0.8</f>
        <v>#REF!</v>
      </c>
      <c r="AR24" s="43" t="e">
        <f>'BAR BB| Open rates'!#REF!*0.8</f>
        <v>#REF!</v>
      </c>
      <c r="AS24" s="43" t="e">
        <f>'BAR BB| Open rates'!#REF!*0.8</f>
        <v>#REF!</v>
      </c>
      <c r="AT24" s="43" t="e">
        <f>'BAR BB| Open rates'!#REF!*0.8</f>
        <v>#REF!</v>
      </c>
      <c r="AU24" s="43" t="e">
        <f>'BAR BB| Open rates'!#REF!*0.8</f>
        <v>#REF!</v>
      </c>
      <c r="AV24" s="43" t="e">
        <f>'BAR BB| Open rates'!#REF!*0.8</f>
        <v>#REF!</v>
      </c>
      <c r="AW24" s="43" t="e">
        <f>'BAR BB| Open rates'!#REF!*0.8</f>
        <v>#REF!</v>
      </c>
      <c r="AX24" s="43" t="e">
        <f>'BAR BB| Open rates'!#REF!*0.8</f>
        <v>#REF!</v>
      </c>
      <c r="AY24" s="43" t="e">
        <f>'BAR BB| Open rates'!#REF!*0.8</f>
        <v>#REF!</v>
      </c>
      <c r="AZ24" s="43" t="e">
        <f>'BAR BB| Open rates'!#REF!*0.8</f>
        <v>#REF!</v>
      </c>
      <c r="BA24" s="43" t="e">
        <f>'BAR BB| Open rates'!#REF!*0.8</f>
        <v>#REF!</v>
      </c>
      <c r="BB24" s="43" t="e">
        <f>'BAR BB| Open rates'!#REF!*0.8</f>
        <v>#REF!</v>
      </c>
      <c r="BC24" s="43" t="e">
        <f>'BAR BB| Open rates'!#REF!*0.8</f>
        <v>#REF!</v>
      </c>
      <c r="BD24" s="43" t="e">
        <f>'BAR BB| Open rates'!#REF!*0.8</f>
        <v>#REF!</v>
      </c>
      <c r="BE24" s="43" t="e">
        <f>'BAR BB| Open rates'!#REF!*0.8</f>
        <v>#REF!</v>
      </c>
      <c r="BF24" s="43" t="e">
        <f>'BAR BB| Open rates'!#REF!*0.8</f>
        <v>#REF!</v>
      </c>
      <c r="BG24" s="43" t="e">
        <f>'BAR BB| Open rates'!#REF!*0.8</f>
        <v>#REF!</v>
      </c>
      <c r="BH24" s="43" t="e">
        <f>'BAR BB| Open rates'!#REF!*0.8</f>
        <v>#REF!</v>
      </c>
      <c r="BI24" s="43" t="e">
        <f>'BAR BB| Open rates'!#REF!*0.8</f>
        <v>#REF!</v>
      </c>
      <c r="BJ24" s="43" t="e">
        <f>'BAR BB| Open rates'!#REF!*0.8</f>
        <v>#REF!</v>
      </c>
      <c r="BK24" s="43" t="e">
        <f>'BAR BB| Open rates'!#REF!*0.8</f>
        <v>#REF!</v>
      </c>
      <c r="BL24" s="43" t="e">
        <f>'BAR BB| Open rates'!#REF!*0.8</f>
        <v>#REF!</v>
      </c>
      <c r="BM24" s="43" t="e">
        <f>'BAR BB| Open rates'!#REF!*0.8</f>
        <v>#REF!</v>
      </c>
      <c r="BN24" s="43" t="e">
        <f>'BAR BB| Open rates'!#REF!*0.8</f>
        <v>#REF!</v>
      </c>
      <c r="BO24" s="43" t="e">
        <f>'BAR BB| Open rates'!#REF!*0.8</f>
        <v>#REF!</v>
      </c>
      <c r="BP24" s="43" t="e">
        <f>'BAR BB| Open rates'!#REF!*0.8</f>
        <v>#REF!</v>
      </c>
      <c r="BQ24" s="43" t="e">
        <f>'BAR BB| Open rates'!#REF!*0.8</f>
        <v>#REF!</v>
      </c>
      <c r="BR24" s="43" t="e">
        <f>'BAR BB| Open rates'!#REF!*0.8</f>
        <v>#REF!</v>
      </c>
      <c r="BS24" s="43" t="e">
        <f>'BAR BB| Open rates'!#REF!*0.8</f>
        <v>#REF!</v>
      </c>
      <c r="BT24" s="43" t="e">
        <f>'BAR BB| Open rates'!#REF!*0.8</f>
        <v>#REF!</v>
      </c>
      <c r="BU24" s="43" t="e">
        <f>'BAR BB| Open rates'!#REF!*0.8</f>
        <v>#REF!</v>
      </c>
      <c r="BV24" s="43" t="e">
        <f>'BAR BB| Open rates'!#REF!*0.8</f>
        <v>#REF!</v>
      </c>
      <c r="BW24" s="43" t="e">
        <f>'BAR BB| Open rates'!#REF!*0.8</f>
        <v>#REF!</v>
      </c>
      <c r="BX24" s="43" t="e">
        <f>'BAR BB| Open rates'!#REF!*0.8</f>
        <v>#REF!</v>
      </c>
      <c r="BY24" s="43" t="e">
        <f>'BAR BB| Open rates'!#REF!*0.8</f>
        <v>#REF!</v>
      </c>
      <c r="BZ24" s="43" t="e">
        <f>'BAR BB| Open rates'!#REF!*0.8</f>
        <v>#REF!</v>
      </c>
    </row>
    <row r="25" spans="1:78" s="36" customFormat="1" ht="12" customHeight="1" x14ac:dyDescent="0.2">
      <c r="A25" s="145" t="str">
        <f>'BAR BB| Open rates'!A33</f>
        <v xml:space="preserve">Апартаменты с тремя спальнями / 3 Bedroom Apartments </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row>
    <row r="26" spans="1:78" s="36" customFormat="1" ht="12" customHeight="1" x14ac:dyDescent="0.2">
      <c r="A26" s="52">
        <f>'BAR BB| Open rates'!A34</f>
        <v>1</v>
      </c>
      <c r="B26" s="43" t="e">
        <f>'BAR BB| Open rates'!#REF!*0.8</f>
        <v>#REF!</v>
      </c>
      <c r="C26" s="43" t="e">
        <f>'BAR BB| Open rates'!#REF!*0.8</f>
        <v>#REF!</v>
      </c>
      <c r="D26" s="43" t="e">
        <f>'BAR BB| Open rates'!#REF!*0.8</f>
        <v>#REF!</v>
      </c>
      <c r="E26" s="43" t="e">
        <f>'BAR BB| Open rates'!#REF!*0.8</f>
        <v>#REF!</v>
      </c>
      <c r="F26" s="43" t="e">
        <f>'BAR BB| Open rates'!#REF!*0.8</f>
        <v>#REF!</v>
      </c>
      <c r="G26" s="43" t="e">
        <f>'BAR BB| Open rates'!#REF!*0.8</f>
        <v>#REF!</v>
      </c>
      <c r="H26" s="43" t="e">
        <f>'BAR BB| Open rates'!#REF!*0.8</f>
        <v>#REF!</v>
      </c>
      <c r="I26" s="43" t="e">
        <f>'BAR BB| Open rates'!#REF!*0.8</f>
        <v>#REF!</v>
      </c>
      <c r="J26" s="43" t="e">
        <f>'BAR BB| Open rates'!#REF!*0.8</f>
        <v>#REF!</v>
      </c>
      <c r="K26" s="43" t="e">
        <f>'BAR BB| Open rates'!#REF!*0.8</f>
        <v>#REF!</v>
      </c>
      <c r="L26" s="43" t="e">
        <f>'BAR BB| Open rates'!#REF!*0.8</f>
        <v>#REF!</v>
      </c>
      <c r="M26" s="43" t="e">
        <f>'BAR BB| Open rates'!#REF!*0.8</f>
        <v>#REF!</v>
      </c>
      <c r="N26" s="43" t="e">
        <f>'BAR BB| Open rates'!#REF!*0.8</f>
        <v>#REF!</v>
      </c>
      <c r="O26" s="43" t="e">
        <f>'BAR BB| Open rates'!#REF!*0.8</f>
        <v>#REF!</v>
      </c>
      <c r="P26" s="43" t="e">
        <f>'BAR BB| Open rates'!#REF!*0.8</f>
        <v>#REF!</v>
      </c>
      <c r="Q26" s="43" t="e">
        <f>'BAR BB| Open rates'!#REF!*0.8</f>
        <v>#REF!</v>
      </c>
      <c r="R26" s="43" t="e">
        <f>'BAR BB| Open rates'!#REF!*0.8</f>
        <v>#REF!</v>
      </c>
      <c r="S26" s="43" t="e">
        <f>'BAR BB| Open rates'!#REF!*0.8</f>
        <v>#REF!</v>
      </c>
      <c r="T26" s="43" t="e">
        <f>'BAR BB| Open rates'!#REF!*0.8</f>
        <v>#REF!</v>
      </c>
      <c r="U26" s="43" t="e">
        <f>'BAR BB| Open rates'!#REF!*0.8</f>
        <v>#REF!</v>
      </c>
      <c r="V26" s="43" t="e">
        <f>'BAR BB| Open rates'!#REF!*0.8</f>
        <v>#REF!</v>
      </c>
      <c r="W26" s="43" t="e">
        <f>'BAR BB| Open rates'!#REF!*0.8</f>
        <v>#REF!</v>
      </c>
      <c r="X26" s="43" t="e">
        <f>'BAR BB| Open rates'!#REF!*0.8</f>
        <v>#REF!</v>
      </c>
      <c r="Y26" s="43" t="e">
        <f>'BAR BB| Open rates'!#REF!*0.8</f>
        <v>#REF!</v>
      </c>
      <c r="Z26" s="43" t="e">
        <f>'BAR BB| Open rates'!#REF!*0.8</f>
        <v>#REF!</v>
      </c>
      <c r="AA26" s="43" t="e">
        <f>'BAR BB| Open rates'!#REF!*0.8</f>
        <v>#REF!</v>
      </c>
      <c r="AB26" s="43" t="e">
        <f>'BAR BB| Open rates'!#REF!*0.8</f>
        <v>#REF!</v>
      </c>
      <c r="AC26" s="43" t="e">
        <f>'BAR BB| Open rates'!#REF!*0.8</f>
        <v>#REF!</v>
      </c>
      <c r="AD26" s="43" t="e">
        <f>'BAR BB| Open rates'!#REF!*0.8</f>
        <v>#REF!</v>
      </c>
      <c r="AE26" s="43" t="e">
        <f>'BAR BB| Open rates'!#REF!*0.8</f>
        <v>#REF!</v>
      </c>
      <c r="AF26" s="43" t="e">
        <f>'BAR BB| Open rates'!#REF!*0.8</f>
        <v>#REF!</v>
      </c>
      <c r="AG26" s="43" t="e">
        <f>'BAR BB| Open rates'!#REF!*0.8</f>
        <v>#REF!</v>
      </c>
      <c r="AH26" s="43" t="e">
        <f>'BAR BB| Open rates'!#REF!*0.8</f>
        <v>#REF!</v>
      </c>
      <c r="AI26" s="43" t="e">
        <f>'BAR BB| Open rates'!#REF!*0.8</f>
        <v>#REF!</v>
      </c>
      <c r="AJ26" s="43" t="e">
        <f>'BAR BB| Open rates'!#REF!*0.8</f>
        <v>#REF!</v>
      </c>
      <c r="AK26" s="43" t="e">
        <f>'BAR BB| Open rates'!#REF!*0.8</f>
        <v>#REF!</v>
      </c>
      <c r="AL26" s="43" t="e">
        <f>'BAR BB| Open rates'!#REF!*0.8</f>
        <v>#REF!</v>
      </c>
      <c r="AM26" s="43" t="e">
        <f>'BAR BB| Open rates'!#REF!*0.8</f>
        <v>#REF!</v>
      </c>
      <c r="AN26" s="43" t="e">
        <f>'BAR BB| Open rates'!#REF!*0.8</f>
        <v>#REF!</v>
      </c>
      <c r="AO26" s="43" t="e">
        <f>'BAR BB| Open rates'!#REF!*0.8</f>
        <v>#REF!</v>
      </c>
      <c r="AP26" s="43" t="e">
        <f>'BAR BB| Open rates'!#REF!*0.8</f>
        <v>#REF!</v>
      </c>
      <c r="AQ26" s="43" t="e">
        <f>'BAR BB| Open rates'!#REF!*0.8</f>
        <v>#REF!</v>
      </c>
      <c r="AR26" s="43" t="e">
        <f>'BAR BB| Open rates'!#REF!*0.8</f>
        <v>#REF!</v>
      </c>
      <c r="AS26" s="43" t="e">
        <f>'BAR BB| Open rates'!#REF!*0.8</f>
        <v>#REF!</v>
      </c>
      <c r="AT26" s="43" t="e">
        <f>'BAR BB| Open rates'!#REF!*0.8</f>
        <v>#REF!</v>
      </c>
      <c r="AU26" s="43" t="e">
        <f>'BAR BB| Open rates'!#REF!*0.8</f>
        <v>#REF!</v>
      </c>
      <c r="AV26" s="43" t="e">
        <f>'BAR BB| Open rates'!#REF!*0.8</f>
        <v>#REF!</v>
      </c>
      <c r="AW26" s="43" t="e">
        <f>'BAR BB| Open rates'!#REF!*0.8</f>
        <v>#REF!</v>
      </c>
      <c r="AX26" s="43" t="e">
        <f>'BAR BB| Open rates'!#REF!*0.8</f>
        <v>#REF!</v>
      </c>
      <c r="AY26" s="43" t="e">
        <f>'BAR BB| Open rates'!#REF!*0.8</f>
        <v>#REF!</v>
      </c>
      <c r="AZ26" s="43" t="e">
        <f>'BAR BB| Open rates'!#REF!*0.8</f>
        <v>#REF!</v>
      </c>
      <c r="BA26" s="43" t="e">
        <f>'BAR BB| Open rates'!#REF!*0.8</f>
        <v>#REF!</v>
      </c>
      <c r="BB26" s="43" t="e">
        <f>'BAR BB| Open rates'!#REF!*0.8</f>
        <v>#REF!</v>
      </c>
      <c r="BC26" s="43" t="e">
        <f>'BAR BB| Open rates'!#REF!*0.8</f>
        <v>#REF!</v>
      </c>
      <c r="BD26" s="43" t="e">
        <f>'BAR BB| Open rates'!#REF!*0.8</f>
        <v>#REF!</v>
      </c>
      <c r="BE26" s="43" t="e">
        <f>'BAR BB| Open rates'!#REF!*0.8</f>
        <v>#REF!</v>
      </c>
      <c r="BF26" s="43" t="e">
        <f>'BAR BB| Open rates'!#REF!*0.8</f>
        <v>#REF!</v>
      </c>
      <c r="BG26" s="43" t="e">
        <f>'BAR BB| Open rates'!#REF!*0.8</f>
        <v>#REF!</v>
      </c>
      <c r="BH26" s="43" t="e">
        <f>'BAR BB| Open rates'!#REF!*0.8</f>
        <v>#REF!</v>
      </c>
      <c r="BI26" s="43" t="e">
        <f>'BAR BB| Open rates'!#REF!*0.8</f>
        <v>#REF!</v>
      </c>
      <c r="BJ26" s="43" t="e">
        <f>'BAR BB| Open rates'!#REF!*0.8</f>
        <v>#REF!</v>
      </c>
      <c r="BK26" s="43" t="e">
        <f>'BAR BB| Open rates'!#REF!*0.8</f>
        <v>#REF!</v>
      </c>
      <c r="BL26" s="43" t="e">
        <f>'BAR BB| Open rates'!#REF!*0.8</f>
        <v>#REF!</v>
      </c>
      <c r="BM26" s="43" t="e">
        <f>'BAR BB| Open rates'!#REF!*0.8</f>
        <v>#REF!</v>
      </c>
      <c r="BN26" s="43" t="e">
        <f>'BAR BB| Open rates'!#REF!*0.8</f>
        <v>#REF!</v>
      </c>
      <c r="BO26" s="43" t="e">
        <f>'BAR BB| Open rates'!#REF!*0.8</f>
        <v>#REF!</v>
      </c>
      <c r="BP26" s="43" t="e">
        <f>'BAR BB| Open rates'!#REF!*0.8</f>
        <v>#REF!</v>
      </c>
      <c r="BQ26" s="43" t="e">
        <f>'BAR BB| Open rates'!#REF!*0.8</f>
        <v>#REF!</v>
      </c>
      <c r="BR26" s="43" t="e">
        <f>'BAR BB| Open rates'!#REF!*0.8</f>
        <v>#REF!</v>
      </c>
      <c r="BS26" s="43" t="e">
        <f>'BAR BB| Open rates'!#REF!*0.8</f>
        <v>#REF!</v>
      </c>
      <c r="BT26" s="43" t="e">
        <f>'BAR BB| Open rates'!#REF!*0.8</f>
        <v>#REF!</v>
      </c>
      <c r="BU26" s="43" t="e">
        <f>'BAR BB| Open rates'!#REF!*0.8</f>
        <v>#REF!</v>
      </c>
      <c r="BV26" s="43" t="e">
        <f>'BAR BB| Open rates'!#REF!*0.8</f>
        <v>#REF!</v>
      </c>
      <c r="BW26" s="43" t="e">
        <f>'BAR BB| Open rates'!#REF!*0.8</f>
        <v>#REF!</v>
      </c>
      <c r="BX26" s="43" t="e">
        <f>'BAR BB| Open rates'!#REF!*0.8</f>
        <v>#REF!</v>
      </c>
      <c r="BY26" s="43" t="e">
        <f>'BAR BB| Open rates'!#REF!*0.8</f>
        <v>#REF!</v>
      </c>
      <c r="BZ26" s="43" t="e">
        <f>'BAR BB| Open rates'!#REF!*0.8</f>
        <v>#REF!</v>
      </c>
    </row>
    <row r="27" spans="1:78" s="36" customFormat="1" ht="12" customHeight="1" x14ac:dyDescent="0.2">
      <c r="A27" s="145" t="str">
        <f>'BAR BB| Open rates'!A40</f>
        <v xml:space="preserve">Апартаменты с четырьмя  спальнями / 4 Bedroom Apartments </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row>
    <row r="28" spans="1:78" s="36" customFormat="1" ht="12" customHeight="1" x14ac:dyDescent="0.2">
      <c r="A28" s="52" t="str">
        <f>'BAR BB| Open rates'!A41</f>
        <v>от 1 до 8</v>
      </c>
      <c r="B28" s="43" t="e">
        <f>'BAR BB| Open rates'!#REF!*0.8</f>
        <v>#REF!</v>
      </c>
      <c r="C28" s="43" t="e">
        <f>'BAR BB| Open rates'!#REF!*0.8</f>
        <v>#REF!</v>
      </c>
      <c r="D28" s="43" t="e">
        <f>'BAR BB| Open rates'!#REF!*0.8</f>
        <v>#REF!</v>
      </c>
      <c r="E28" s="43" t="e">
        <f>'BAR BB| Open rates'!#REF!*0.8</f>
        <v>#REF!</v>
      </c>
      <c r="F28" s="43" t="e">
        <f>'BAR BB| Open rates'!#REF!*0.8</f>
        <v>#REF!</v>
      </c>
      <c r="G28" s="43" t="e">
        <f>'BAR BB| Open rates'!#REF!*0.8</f>
        <v>#REF!</v>
      </c>
      <c r="H28" s="43" t="e">
        <f>'BAR BB| Open rates'!#REF!*0.8</f>
        <v>#REF!</v>
      </c>
      <c r="I28" s="43" t="e">
        <f>'BAR BB| Open rates'!#REF!*0.8</f>
        <v>#REF!</v>
      </c>
      <c r="J28" s="43" t="e">
        <f>'BAR BB| Open rates'!#REF!*0.8</f>
        <v>#REF!</v>
      </c>
      <c r="K28" s="43" t="e">
        <f>'BAR BB| Open rates'!#REF!*0.8</f>
        <v>#REF!</v>
      </c>
      <c r="L28" s="43" t="e">
        <f>'BAR BB| Open rates'!#REF!*0.8</f>
        <v>#REF!</v>
      </c>
      <c r="M28" s="43" t="e">
        <f>'BAR BB| Open rates'!#REF!*0.8</f>
        <v>#REF!</v>
      </c>
      <c r="N28" s="43" t="e">
        <f>'BAR BB| Open rates'!#REF!*0.8</f>
        <v>#REF!</v>
      </c>
      <c r="O28" s="43" t="e">
        <f>'BAR BB| Open rates'!#REF!*0.8</f>
        <v>#REF!</v>
      </c>
      <c r="P28" s="43" t="e">
        <f>'BAR BB| Open rates'!#REF!*0.8</f>
        <v>#REF!</v>
      </c>
      <c r="Q28" s="43" t="e">
        <f>'BAR BB| Open rates'!#REF!*0.8</f>
        <v>#REF!</v>
      </c>
      <c r="R28" s="43" t="e">
        <f>'BAR BB| Open rates'!#REF!*0.8</f>
        <v>#REF!</v>
      </c>
      <c r="S28" s="43" t="e">
        <f>'BAR BB| Open rates'!#REF!*0.8</f>
        <v>#REF!</v>
      </c>
      <c r="T28" s="43" t="e">
        <f>'BAR BB| Open rates'!#REF!*0.8</f>
        <v>#REF!</v>
      </c>
      <c r="U28" s="43" t="e">
        <f>'BAR BB| Open rates'!#REF!*0.8</f>
        <v>#REF!</v>
      </c>
      <c r="V28" s="43" t="e">
        <f>'BAR BB| Open rates'!#REF!*0.8</f>
        <v>#REF!</v>
      </c>
      <c r="W28" s="43" t="e">
        <f>'BAR BB| Open rates'!#REF!*0.8</f>
        <v>#REF!</v>
      </c>
      <c r="X28" s="43" t="e">
        <f>'BAR BB| Open rates'!#REF!*0.8</f>
        <v>#REF!</v>
      </c>
      <c r="Y28" s="43" t="e">
        <f>'BAR BB| Open rates'!#REF!*0.8</f>
        <v>#REF!</v>
      </c>
      <c r="Z28" s="43" t="e">
        <f>'BAR BB| Open rates'!#REF!*0.8</f>
        <v>#REF!</v>
      </c>
      <c r="AA28" s="43" t="e">
        <f>'BAR BB| Open rates'!#REF!*0.8</f>
        <v>#REF!</v>
      </c>
      <c r="AB28" s="43" t="e">
        <f>'BAR BB| Open rates'!#REF!*0.8</f>
        <v>#REF!</v>
      </c>
      <c r="AC28" s="43" t="e">
        <f>'BAR BB| Open rates'!#REF!*0.8</f>
        <v>#REF!</v>
      </c>
      <c r="AD28" s="43" t="e">
        <f>'BAR BB| Open rates'!#REF!*0.8</f>
        <v>#REF!</v>
      </c>
      <c r="AE28" s="43" t="e">
        <f>'BAR BB| Open rates'!#REF!*0.8</f>
        <v>#REF!</v>
      </c>
      <c r="AF28" s="43" t="e">
        <f>'BAR BB| Open rates'!#REF!*0.8</f>
        <v>#REF!</v>
      </c>
      <c r="AG28" s="43" t="e">
        <f>'BAR BB| Open rates'!#REF!*0.8</f>
        <v>#REF!</v>
      </c>
      <c r="AH28" s="43" t="e">
        <f>'BAR BB| Open rates'!#REF!*0.8</f>
        <v>#REF!</v>
      </c>
      <c r="AI28" s="43" t="e">
        <f>'BAR BB| Open rates'!#REF!*0.8</f>
        <v>#REF!</v>
      </c>
      <c r="AJ28" s="43" t="e">
        <f>'BAR BB| Open rates'!#REF!*0.8</f>
        <v>#REF!</v>
      </c>
      <c r="AK28" s="43" t="e">
        <f>'BAR BB| Open rates'!#REF!*0.8</f>
        <v>#REF!</v>
      </c>
      <c r="AL28" s="43" t="e">
        <f>'BAR BB| Open rates'!#REF!*0.8</f>
        <v>#REF!</v>
      </c>
      <c r="AM28" s="43" t="e">
        <f>'BAR BB| Open rates'!#REF!*0.8</f>
        <v>#REF!</v>
      </c>
      <c r="AN28" s="43" t="e">
        <f>'BAR BB| Open rates'!#REF!*0.8</f>
        <v>#REF!</v>
      </c>
      <c r="AO28" s="43" t="e">
        <f>'BAR BB| Open rates'!#REF!*0.8</f>
        <v>#REF!</v>
      </c>
      <c r="AP28" s="43" t="e">
        <f>'BAR BB| Open rates'!#REF!*0.8</f>
        <v>#REF!</v>
      </c>
      <c r="AQ28" s="43" t="e">
        <f>'BAR BB| Open rates'!#REF!*0.8</f>
        <v>#REF!</v>
      </c>
      <c r="AR28" s="43" t="e">
        <f>'BAR BB| Open rates'!#REF!*0.8</f>
        <v>#REF!</v>
      </c>
      <c r="AS28" s="43" t="e">
        <f>'BAR BB| Open rates'!#REF!*0.8</f>
        <v>#REF!</v>
      </c>
      <c r="AT28" s="43" t="e">
        <f>'BAR BB| Open rates'!#REF!*0.8</f>
        <v>#REF!</v>
      </c>
      <c r="AU28" s="43" t="e">
        <f>'BAR BB| Open rates'!#REF!*0.8</f>
        <v>#REF!</v>
      </c>
      <c r="AV28" s="43" t="e">
        <f>'BAR BB| Open rates'!#REF!*0.8</f>
        <v>#REF!</v>
      </c>
      <c r="AW28" s="43" t="e">
        <f>'BAR BB| Open rates'!#REF!*0.8</f>
        <v>#REF!</v>
      </c>
      <c r="AX28" s="43" t="e">
        <f>'BAR BB| Open rates'!#REF!*0.8</f>
        <v>#REF!</v>
      </c>
      <c r="AY28" s="43" t="e">
        <f>'BAR BB| Open rates'!#REF!*0.8</f>
        <v>#REF!</v>
      </c>
      <c r="AZ28" s="43" t="e">
        <f>'BAR BB| Open rates'!#REF!*0.8</f>
        <v>#REF!</v>
      </c>
      <c r="BA28" s="43" t="e">
        <f>'BAR BB| Open rates'!#REF!*0.8</f>
        <v>#REF!</v>
      </c>
      <c r="BB28" s="43" t="e">
        <f>'BAR BB| Open rates'!#REF!*0.8</f>
        <v>#REF!</v>
      </c>
      <c r="BC28" s="43" t="e">
        <f>'BAR BB| Open rates'!#REF!*0.8</f>
        <v>#REF!</v>
      </c>
      <c r="BD28" s="43" t="e">
        <f>'BAR BB| Open rates'!#REF!*0.8</f>
        <v>#REF!</v>
      </c>
      <c r="BE28" s="43" t="e">
        <f>'BAR BB| Open rates'!#REF!*0.8</f>
        <v>#REF!</v>
      </c>
      <c r="BF28" s="43" t="e">
        <f>'BAR BB| Open rates'!#REF!*0.8</f>
        <v>#REF!</v>
      </c>
      <c r="BG28" s="43" t="e">
        <f>'BAR BB| Open rates'!#REF!*0.8</f>
        <v>#REF!</v>
      </c>
      <c r="BH28" s="43" t="e">
        <f>'BAR BB| Open rates'!#REF!*0.8</f>
        <v>#REF!</v>
      </c>
      <c r="BI28" s="43" t="e">
        <f>'BAR BB| Open rates'!#REF!*0.8</f>
        <v>#REF!</v>
      </c>
      <c r="BJ28" s="43" t="e">
        <f>'BAR BB| Open rates'!#REF!*0.8</f>
        <v>#REF!</v>
      </c>
      <c r="BK28" s="43" t="e">
        <f>'BAR BB| Open rates'!#REF!*0.8</f>
        <v>#REF!</v>
      </c>
      <c r="BL28" s="43" t="e">
        <f>'BAR BB| Open rates'!#REF!*0.8</f>
        <v>#REF!</v>
      </c>
      <c r="BM28" s="43" t="e">
        <f>'BAR BB| Open rates'!#REF!*0.8</f>
        <v>#REF!</v>
      </c>
      <c r="BN28" s="43" t="e">
        <f>'BAR BB| Open rates'!#REF!*0.8</f>
        <v>#REF!</v>
      </c>
      <c r="BO28" s="43" t="e">
        <f>'BAR BB| Open rates'!#REF!*0.8</f>
        <v>#REF!</v>
      </c>
      <c r="BP28" s="43" t="e">
        <f>'BAR BB| Open rates'!#REF!*0.8</f>
        <v>#REF!</v>
      </c>
      <c r="BQ28" s="43" t="e">
        <f>'BAR BB| Open rates'!#REF!*0.8</f>
        <v>#REF!</v>
      </c>
      <c r="BR28" s="43" t="e">
        <f>'BAR BB| Open rates'!#REF!*0.8</f>
        <v>#REF!</v>
      </c>
      <c r="BS28" s="43" t="e">
        <f>'BAR BB| Open rates'!#REF!*0.8</f>
        <v>#REF!</v>
      </c>
      <c r="BT28" s="43" t="e">
        <f>'BAR BB| Open rates'!#REF!*0.8</f>
        <v>#REF!</v>
      </c>
      <c r="BU28" s="43" t="e">
        <f>'BAR BB| Open rates'!#REF!*0.8</f>
        <v>#REF!</v>
      </c>
      <c r="BV28" s="43" t="e">
        <f>'BAR BB| Open rates'!#REF!*0.8</f>
        <v>#REF!</v>
      </c>
      <c r="BW28" s="43" t="e">
        <f>'BAR BB| Open rates'!#REF!*0.8</f>
        <v>#REF!</v>
      </c>
      <c r="BX28" s="43" t="e">
        <f>'BAR BB| Open rates'!#REF!*0.8</f>
        <v>#REF!</v>
      </c>
      <c r="BY28" s="43" t="e">
        <f>'BAR BB| Open rates'!#REF!*0.8</f>
        <v>#REF!</v>
      </c>
      <c r="BZ28" s="43" t="e">
        <f>'BAR BB| Open rates'!#REF!*0.8</f>
        <v>#REF!</v>
      </c>
    </row>
    <row r="29" spans="1:78" s="36" customFormat="1" ht="12" customHeight="1" x14ac:dyDescent="0.2">
      <c r="A29" s="43" t="str">
        <f>'BAR BB| Open rates'!A49</f>
        <v>Президентский Люкс/ Presidential Suite</v>
      </c>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row>
    <row r="30" spans="1:78" s="36" customFormat="1" ht="12" customHeight="1" x14ac:dyDescent="0.2">
      <c r="A30" s="52">
        <f>'BAR BB| Open rates'!A50</f>
        <v>1</v>
      </c>
      <c r="B30" s="43" t="e">
        <f>'BAR BB| Open rates'!#REF!*0.8</f>
        <v>#REF!</v>
      </c>
      <c r="C30" s="43" t="e">
        <f>'BAR BB| Open rates'!#REF!*0.8</f>
        <v>#REF!</v>
      </c>
      <c r="D30" s="43" t="e">
        <f>'BAR BB| Open rates'!#REF!*0.8</f>
        <v>#REF!</v>
      </c>
      <c r="E30" s="43" t="e">
        <f>'BAR BB| Open rates'!#REF!*0.8</f>
        <v>#REF!</v>
      </c>
      <c r="F30" s="43" t="e">
        <f>'BAR BB| Open rates'!#REF!*0.8</f>
        <v>#REF!</v>
      </c>
      <c r="G30" s="43" t="e">
        <f>'BAR BB| Open rates'!#REF!*0.8</f>
        <v>#REF!</v>
      </c>
      <c r="H30" s="43" t="e">
        <f>'BAR BB| Open rates'!#REF!*0.8</f>
        <v>#REF!</v>
      </c>
      <c r="I30" s="43" t="e">
        <f>'BAR BB| Open rates'!#REF!*0.8</f>
        <v>#REF!</v>
      </c>
      <c r="J30" s="43" t="e">
        <f>'BAR BB| Open rates'!#REF!*0.8</f>
        <v>#REF!</v>
      </c>
      <c r="K30" s="43" t="e">
        <f>'BAR BB| Open rates'!#REF!*0.8</f>
        <v>#REF!</v>
      </c>
      <c r="L30" s="43" t="e">
        <f>'BAR BB| Open rates'!#REF!*0.8</f>
        <v>#REF!</v>
      </c>
      <c r="M30" s="43" t="e">
        <f>'BAR BB| Open rates'!#REF!*0.8</f>
        <v>#REF!</v>
      </c>
      <c r="N30" s="43" t="e">
        <f>'BAR BB| Open rates'!#REF!*0.8</f>
        <v>#REF!</v>
      </c>
      <c r="O30" s="43" t="e">
        <f>'BAR BB| Open rates'!#REF!*0.8</f>
        <v>#REF!</v>
      </c>
      <c r="P30" s="43" t="e">
        <f>'BAR BB| Open rates'!#REF!*0.8</f>
        <v>#REF!</v>
      </c>
      <c r="Q30" s="43" t="e">
        <f>'BAR BB| Open rates'!#REF!*0.8</f>
        <v>#REF!</v>
      </c>
      <c r="R30" s="43" t="e">
        <f>'BAR BB| Open rates'!#REF!*0.8</f>
        <v>#REF!</v>
      </c>
      <c r="S30" s="43" t="e">
        <f>'BAR BB| Open rates'!#REF!*0.8</f>
        <v>#REF!</v>
      </c>
      <c r="T30" s="43" t="e">
        <f>'BAR BB| Open rates'!#REF!*0.8</f>
        <v>#REF!</v>
      </c>
      <c r="U30" s="43" t="e">
        <f>'BAR BB| Open rates'!#REF!*0.8</f>
        <v>#REF!</v>
      </c>
      <c r="V30" s="43" t="e">
        <f>'BAR BB| Open rates'!#REF!*0.8</f>
        <v>#REF!</v>
      </c>
      <c r="W30" s="43" t="e">
        <f>'BAR BB| Open rates'!#REF!*0.8</f>
        <v>#REF!</v>
      </c>
      <c r="X30" s="43" t="e">
        <f>'BAR BB| Open rates'!#REF!*0.8</f>
        <v>#REF!</v>
      </c>
      <c r="Y30" s="43" t="e">
        <f>'BAR BB| Open rates'!#REF!*0.8</f>
        <v>#REF!</v>
      </c>
      <c r="Z30" s="43" t="e">
        <f>'BAR BB| Open rates'!#REF!*0.8</f>
        <v>#REF!</v>
      </c>
      <c r="AA30" s="43" t="e">
        <f>'BAR BB| Open rates'!#REF!*0.8</f>
        <v>#REF!</v>
      </c>
      <c r="AB30" s="43" t="e">
        <f>'BAR BB| Open rates'!#REF!*0.8</f>
        <v>#REF!</v>
      </c>
      <c r="AC30" s="43" t="e">
        <f>'BAR BB| Open rates'!#REF!*0.8</f>
        <v>#REF!</v>
      </c>
      <c r="AD30" s="43" t="e">
        <f>'BAR BB| Open rates'!#REF!*0.8</f>
        <v>#REF!</v>
      </c>
      <c r="AE30" s="43" t="e">
        <f>'BAR BB| Open rates'!#REF!*0.8</f>
        <v>#REF!</v>
      </c>
      <c r="AF30" s="43" t="e">
        <f>'BAR BB| Open rates'!#REF!*0.8</f>
        <v>#REF!</v>
      </c>
      <c r="AG30" s="43" t="e">
        <f>'BAR BB| Open rates'!#REF!*0.8</f>
        <v>#REF!</v>
      </c>
      <c r="AH30" s="43" t="e">
        <f>'BAR BB| Open rates'!#REF!*0.8</f>
        <v>#REF!</v>
      </c>
      <c r="AI30" s="43" t="e">
        <f>'BAR BB| Open rates'!#REF!*0.8</f>
        <v>#REF!</v>
      </c>
      <c r="AJ30" s="43" t="e">
        <f>'BAR BB| Open rates'!#REF!*0.8</f>
        <v>#REF!</v>
      </c>
      <c r="AK30" s="43" t="e">
        <f>'BAR BB| Open rates'!#REF!*0.8</f>
        <v>#REF!</v>
      </c>
      <c r="AL30" s="43" t="e">
        <f>'BAR BB| Open rates'!#REF!*0.8</f>
        <v>#REF!</v>
      </c>
      <c r="AM30" s="43" t="e">
        <f>'BAR BB| Open rates'!#REF!*0.8</f>
        <v>#REF!</v>
      </c>
      <c r="AN30" s="43" t="e">
        <f>'BAR BB| Open rates'!#REF!*0.8</f>
        <v>#REF!</v>
      </c>
      <c r="AO30" s="43" t="e">
        <f>'BAR BB| Open rates'!#REF!*0.8</f>
        <v>#REF!</v>
      </c>
      <c r="AP30" s="43" t="e">
        <f>'BAR BB| Open rates'!#REF!*0.8</f>
        <v>#REF!</v>
      </c>
      <c r="AQ30" s="43" t="e">
        <f>'BAR BB| Open rates'!#REF!*0.8</f>
        <v>#REF!</v>
      </c>
      <c r="AR30" s="43" t="e">
        <f>'BAR BB| Open rates'!#REF!*0.8</f>
        <v>#REF!</v>
      </c>
      <c r="AS30" s="43" t="e">
        <f>'BAR BB| Open rates'!#REF!*0.8</f>
        <v>#REF!</v>
      </c>
      <c r="AT30" s="43" t="e">
        <f>'BAR BB| Open rates'!#REF!*0.8</f>
        <v>#REF!</v>
      </c>
      <c r="AU30" s="43" t="e">
        <f>'BAR BB| Open rates'!#REF!*0.8</f>
        <v>#REF!</v>
      </c>
      <c r="AV30" s="43" t="e">
        <f>'BAR BB| Open rates'!#REF!*0.8</f>
        <v>#REF!</v>
      </c>
      <c r="AW30" s="43" t="e">
        <f>'BAR BB| Open rates'!#REF!*0.8</f>
        <v>#REF!</v>
      </c>
      <c r="AX30" s="43" t="e">
        <f>'BAR BB| Open rates'!#REF!*0.8</f>
        <v>#REF!</v>
      </c>
      <c r="AY30" s="43" t="e">
        <f>'BAR BB| Open rates'!#REF!*0.8</f>
        <v>#REF!</v>
      </c>
      <c r="AZ30" s="43" t="e">
        <f>'BAR BB| Open rates'!#REF!*0.8</f>
        <v>#REF!</v>
      </c>
      <c r="BA30" s="43" t="e">
        <f>'BAR BB| Open rates'!#REF!*0.8</f>
        <v>#REF!</v>
      </c>
      <c r="BB30" s="43" t="e">
        <f>'BAR BB| Open rates'!#REF!*0.8</f>
        <v>#REF!</v>
      </c>
      <c r="BC30" s="43" t="e">
        <f>'BAR BB| Open rates'!#REF!*0.8</f>
        <v>#REF!</v>
      </c>
      <c r="BD30" s="43" t="e">
        <f>'BAR BB| Open rates'!#REF!*0.8</f>
        <v>#REF!</v>
      </c>
      <c r="BE30" s="43" t="e">
        <f>'BAR BB| Open rates'!#REF!*0.8</f>
        <v>#REF!</v>
      </c>
      <c r="BF30" s="43" t="e">
        <f>'BAR BB| Open rates'!#REF!*0.8</f>
        <v>#REF!</v>
      </c>
      <c r="BG30" s="43" t="e">
        <f>'BAR BB| Open rates'!#REF!*0.8</f>
        <v>#REF!</v>
      </c>
      <c r="BH30" s="43" t="e">
        <f>'BAR BB| Open rates'!#REF!*0.8</f>
        <v>#REF!</v>
      </c>
      <c r="BI30" s="43" t="e">
        <f>'BAR BB| Open rates'!#REF!*0.8</f>
        <v>#REF!</v>
      </c>
      <c r="BJ30" s="43" t="e">
        <f>'BAR BB| Open rates'!#REF!*0.8</f>
        <v>#REF!</v>
      </c>
      <c r="BK30" s="43" t="e">
        <f>'BAR BB| Open rates'!#REF!*0.8</f>
        <v>#REF!</v>
      </c>
      <c r="BL30" s="43" t="e">
        <f>'BAR BB| Open rates'!#REF!*0.8</f>
        <v>#REF!</v>
      </c>
      <c r="BM30" s="43" t="e">
        <f>'BAR BB| Open rates'!#REF!*0.8</f>
        <v>#REF!</v>
      </c>
      <c r="BN30" s="43" t="e">
        <f>'BAR BB| Open rates'!#REF!*0.8</f>
        <v>#REF!</v>
      </c>
      <c r="BO30" s="43" t="e">
        <f>'BAR BB| Open rates'!#REF!*0.8</f>
        <v>#REF!</v>
      </c>
      <c r="BP30" s="43" t="e">
        <f>'BAR BB| Open rates'!#REF!*0.8</f>
        <v>#REF!</v>
      </c>
      <c r="BQ30" s="43" t="e">
        <f>'BAR BB| Open rates'!#REF!*0.8</f>
        <v>#REF!</v>
      </c>
      <c r="BR30" s="43" t="e">
        <f>'BAR BB| Open rates'!#REF!*0.8</f>
        <v>#REF!</v>
      </c>
      <c r="BS30" s="43" t="e">
        <f>'BAR BB| Open rates'!#REF!*0.8</f>
        <v>#REF!</v>
      </c>
      <c r="BT30" s="43" t="e">
        <f>'BAR BB| Open rates'!#REF!*0.8</f>
        <v>#REF!</v>
      </c>
      <c r="BU30" s="43" t="e">
        <f>'BAR BB| Open rates'!#REF!*0.8</f>
        <v>#REF!</v>
      </c>
      <c r="BV30" s="43" t="e">
        <f>'BAR BB| Open rates'!#REF!*0.8</f>
        <v>#REF!</v>
      </c>
      <c r="BW30" s="43" t="e">
        <f>'BAR BB| Open rates'!#REF!*0.8</f>
        <v>#REF!</v>
      </c>
      <c r="BX30" s="43" t="e">
        <f>'BAR BB| Open rates'!#REF!*0.8</f>
        <v>#REF!</v>
      </c>
      <c r="BY30" s="43" t="e">
        <f>'BAR BB| Open rates'!#REF!*0.8</f>
        <v>#REF!</v>
      </c>
      <c r="BZ30" s="43" t="e">
        <f>'BAR BB| Open rates'!#REF!*0.8</f>
        <v>#REF!</v>
      </c>
    </row>
    <row r="31" spans="1:78" s="36" customFormat="1" ht="12" customHeight="1" x14ac:dyDescent="0.2">
      <c r="A31" s="145" t="str">
        <f>'BAR BB| Open rates'!A52</f>
        <v>Пентхаус с тремя спальнями / Penthouse 3 bedrooms</v>
      </c>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row>
    <row r="32" spans="1:78" s="36" customFormat="1" ht="12" customHeight="1" x14ac:dyDescent="0.2">
      <c r="A32" s="52">
        <f>'BAR BB| Open rates'!A53</f>
        <v>1</v>
      </c>
      <c r="B32" s="43" t="e">
        <f>'BAR BB| Open rates'!#REF!*0.8</f>
        <v>#REF!</v>
      </c>
      <c r="C32" s="43" t="e">
        <f>'BAR BB| Open rates'!#REF!*0.8</f>
        <v>#REF!</v>
      </c>
      <c r="D32" s="43" t="e">
        <f>'BAR BB| Open rates'!#REF!*0.8</f>
        <v>#REF!</v>
      </c>
      <c r="E32" s="43" t="e">
        <f>'BAR BB| Open rates'!#REF!*0.8</f>
        <v>#REF!</v>
      </c>
      <c r="F32" s="43" t="e">
        <f>'BAR BB| Open rates'!#REF!*0.8</f>
        <v>#REF!</v>
      </c>
      <c r="G32" s="43" t="e">
        <f>'BAR BB| Open rates'!#REF!*0.8</f>
        <v>#REF!</v>
      </c>
      <c r="H32" s="43" t="e">
        <f>'BAR BB| Open rates'!#REF!*0.8</f>
        <v>#REF!</v>
      </c>
      <c r="I32" s="43" t="e">
        <f>'BAR BB| Open rates'!#REF!*0.8</f>
        <v>#REF!</v>
      </c>
      <c r="J32" s="43" t="e">
        <f>'BAR BB| Open rates'!#REF!*0.8</f>
        <v>#REF!</v>
      </c>
      <c r="K32" s="43" t="e">
        <f>'BAR BB| Open rates'!#REF!*0.8</f>
        <v>#REF!</v>
      </c>
      <c r="L32" s="43" t="e">
        <f>'BAR BB| Open rates'!#REF!*0.8</f>
        <v>#REF!</v>
      </c>
      <c r="M32" s="43" t="e">
        <f>'BAR BB| Open rates'!#REF!*0.8</f>
        <v>#REF!</v>
      </c>
      <c r="N32" s="43" t="e">
        <f>'BAR BB| Open rates'!#REF!*0.8</f>
        <v>#REF!</v>
      </c>
      <c r="O32" s="43" t="e">
        <f>'BAR BB| Open rates'!#REF!*0.8</f>
        <v>#REF!</v>
      </c>
      <c r="P32" s="43" t="e">
        <f>'BAR BB| Open rates'!#REF!*0.8</f>
        <v>#REF!</v>
      </c>
      <c r="Q32" s="43" t="e">
        <f>'BAR BB| Open rates'!#REF!*0.8</f>
        <v>#REF!</v>
      </c>
      <c r="R32" s="43" t="e">
        <f>'BAR BB| Open rates'!#REF!*0.8</f>
        <v>#REF!</v>
      </c>
      <c r="S32" s="43" t="e">
        <f>'BAR BB| Open rates'!#REF!*0.8</f>
        <v>#REF!</v>
      </c>
      <c r="T32" s="43" t="e">
        <f>'BAR BB| Open rates'!#REF!*0.8</f>
        <v>#REF!</v>
      </c>
      <c r="U32" s="43" t="e">
        <f>'BAR BB| Open rates'!#REF!*0.8</f>
        <v>#REF!</v>
      </c>
      <c r="V32" s="43" t="e">
        <f>'BAR BB| Open rates'!#REF!*0.8</f>
        <v>#REF!</v>
      </c>
      <c r="W32" s="43" t="e">
        <f>'BAR BB| Open rates'!#REF!*0.8</f>
        <v>#REF!</v>
      </c>
      <c r="X32" s="43" t="e">
        <f>'BAR BB| Open rates'!#REF!*0.8</f>
        <v>#REF!</v>
      </c>
      <c r="Y32" s="43" t="e">
        <f>'BAR BB| Open rates'!#REF!*0.8</f>
        <v>#REF!</v>
      </c>
      <c r="Z32" s="43" t="e">
        <f>'BAR BB| Open rates'!#REF!*0.8</f>
        <v>#REF!</v>
      </c>
      <c r="AA32" s="43" t="e">
        <f>'BAR BB| Open rates'!#REF!*0.8</f>
        <v>#REF!</v>
      </c>
      <c r="AB32" s="43" t="e">
        <f>'BAR BB| Open rates'!#REF!*0.8</f>
        <v>#REF!</v>
      </c>
      <c r="AC32" s="43" t="e">
        <f>'BAR BB| Open rates'!#REF!*0.8</f>
        <v>#REF!</v>
      </c>
      <c r="AD32" s="43" t="e">
        <f>'BAR BB| Open rates'!#REF!*0.8</f>
        <v>#REF!</v>
      </c>
      <c r="AE32" s="43" t="e">
        <f>'BAR BB| Open rates'!#REF!*0.8</f>
        <v>#REF!</v>
      </c>
      <c r="AF32" s="43" t="e">
        <f>'BAR BB| Open rates'!#REF!*0.8</f>
        <v>#REF!</v>
      </c>
      <c r="AG32" s="43" t="e">
        <f>'BAR BB| Open rates'!#REF!*0.8</f>
        <v>#REF!</v>
      </c>
      <c r="AH32" s="43" t="e">
        <f>'BAR BB| Open rates'!#REF!*0.8</f>
        <v>#REF!</v>
      </c>
      <c r="AI32" s="43" t="e">
        <f>'BAR BB| Open rates'!#REF!*0.8</f>
        <v>#REF!</v>
      </c>
      <c r="AJ32" s="43" t="e">
        <f>'BAR BB| Open rates'!#REF!*0.8</f>
        <v>#REF!</v>
      </c>
      <c r="AK32" s="43" t="e">
        <f>'BAR BB| Open rates'!#REF!*0.8</f>
        <v>#REF!</v>
      </c>
      <c r="AL32" s="43" t="e">
        <f>'BAR BB| Open rates'!#REF!*0.8</f>
        <v>#REF!</v>
      </c>
      <c r="AM32" s="43" t="e">
        <f>'BAR BB| Open rates'!#REF!*0.8</f>
        <v>#REF!</v>
      </c>
      <c r="AN32" s="43" t="e">
        <f>'BAR BB| Open rates'!#REF!*0.8</f>
        <v>#REF!</v>
      </c>
      <c r="AO32" s="43" t="e">
        <f>'BAR BB| Open rates'!#REF!*0.8</f>
        <v>#REF!</v>
      </c>
      <c r="AP32" s="43" t="e">
        <f>'BAR BB| Open rates'!#REF!*0.8</f>
        <v>#REF!</v>
      </c>
      <c r="AQ32" s="43" t="e">
        <f>'BAR BB| Open rates'!#REF!*0.8</f>
        <v>#REF!</v>
      </c>
      <c r="AR32" s="43" t="e">
        <f>'BAR BB| Open rates'!#REF!*0.8</f>
        <v>#REF!</v>
      </c>
      <c r="AS32" s="43" t="e">
        <f>'BAR BB| Open rates'!#REF!*0.8</f>
        <v>#REF!</v>
      </c>
      <c r="AT32" s="43" t="e">
        <f>'BAR BB| Open rates'!#REF!*0.8</f>
        <v>#REF!</v>
      </c>
      <c r="AU32" s="43" t="e">
        <f>'BAR BB| Open rates'!#REF!*0.8</f>
        <v>#REF!</v>
      </c>
      <c r="AV32" s="43" t="e">
        <f>'BAR BB| Open rates'!#REF!*0.8</f>
        <v>#REF!</v>
      </c>
      <c r="AW32" s="43" t="e">
        <f>'BAR BB| Open rates'!#REF!*0.8</f>
        <v>#REF!</v>
      </c>
      <c r="AX32" s="43" t="e">
        <f>'BAR BB| Open rates'!#REF!*0.8</f>
        <v>#REF!</v>
      </c>
      <c r="AY32" s="43" t="e">
        <f>'BAR BB| Open rates'!#REF!*0.8</f>
        <v>#REF!</v>
      </c>
      <c r="AZ32" s="43" t="e">
        <f>'BAR BB| Open rates'!#REF!*0.8</f>
        <v>#REF!</v>
      </c>
      <c r="BA32" s="43" t="e">
        <f>'BAR BB| Open rates'!#REF!*0.8</f>
        <v>#REF!</v>
      </c>
      <c r="BB32" s="43" t="e">
        <f>'BAR BB| Open rates'!#REF!*0.8</f>
        <v>#REF!</v>
      </c>
      <c r="BC32" s="43" t="e">
        <f>'BAR BB| Open rates'!#REF!*0.8</f>
        <v>#REF!</v>
      </c>
      <c r="BD32" s="43" t="e">
        <f>'BAR BB| Open rates'!#REF!*0.8</f>
        <v>#REF!</v>
      </c>
      <c r="BE32" s="43" t="e">
        <f>'BAR BB| Open rates'!#REF!*0.8</f>
        <v>#REF!</v>
      </c>
      <c r="BF32" s="43" t="e">
        <f>'BAR BB| Open rates'!#REF!*0.8</f>
        <v>#REF!</v>
      </c>
      <c r="BG32" s="43" t="e">
        <f>'BAR BB| Open rates'!#REF!*0.8</f>
        <v>#REF!</v>
      </c>
      <c r="BH32" s="43" t="e">
        <f>'BAR BB| Open rates'!#REF!*0.8</f>
        <v>#REF!</v>
      </c>
      <c r="BI32" s="43" t="e">
        <f>'BAR BB| Open rates'!#REF!*0.8</f>
        <v>#REF!</v>
      </c>
      <c r="BJ32" s="43" t="e">
        <f>'BAR BB| Open rates'!#REF!*0.8</f>
        <v>#REF!</v>
      </c>
      <c r="BK32" s="43" t="e">
        <f>'BAR BB| Open rates'!#REF!*0.8</f>
        <v>#REF!</v>
      </c>
      <c r="BL32" s="43" t="e">
        <f>'BAR BB| Open rates'!#REF!*0.8</f>
        <v>#REF!</v>
      </c>
      <c r="BM32" s="43" t="e">
        <f>'BAR BB| Open rates'!#REF!*0.8</f>
        <v>#REF!</v>
      </c>
      <c r="BN32" s="43" t="e">
        <f>'BAR BB| Open rates'!#REF!*0.8</f>
        <v>#REF!</v>
      </c>
      <c r="BO32" s="43" t="e">
        <f>'BAR BB| Open rates'!#REF!*0.8</f>
        <v>#REF!</v>
      </c>
      <c r="BP32" s="43" t="e">
        <f>'BAR BB| Open rates'!#REF!*0.8</f>
        <v>#REF!</v>
      </c>
      <c r="BQ32" s="43" t="e">
        <f>'BAR BB| Open rates'!#REF!*0.8</f>
        <v>#REF!</v>
      </c>
      <c r="BR32" s="43" t="e">
        <f>'BAR BB| Open rates'!#REF!*0.8</f>
        <v>#REF!</v>
      </c>
      <c r="BS32" s="43" t="e">
        <f>'BAR BB| Open rates'!#REF!*0.8</f>
        <v>#REF!</v>
      </c>
      <c r="BT32" s="43" t="e">
        <f>'BAR BB| Open rates'!#REF!*0.8</f>
        <v>#REF!</v>
      </c>
      <c r="BU32" s="43" t="e">
        <f>'BAR BB| Open rates'!#REF!*0.8</f>
        <v>#REF!</v>
      </c>
      <c r="BV32" s="43" t="e">
        <f>'BAR BB| Open rates'!#REF!*0.8</f>
        <v>#REF!</v>
      </c>
      <c r="BW32" s="43" t="e">
        <f>'BAR BB| Open rates'!#REF!*0.8</f>
        <v>#REF!</v>
      </c>
      <c r="BX32" s="43" t="e">
        <f>'BAR BB| Open rates'!#REF!*0.8</f>
        <v>#REF!</v>
      </c>
      <c r="BY32" s="43" t="e">
        <f>'BAR BB| Open rates'!#REF!*0.8</f>
        <v>#REF!</v>
      </c>
      <c r="BZ32" s="43" t="e">
        <f>'BAR BB| Open rates'!#REF!*0.8</f>
        <v>#REF!</v>
      </c>
    </row>
    <row r="33" spans="1:1" s="36" customFormat="1" ht="12" customHeight="1" x14ac:dyDescent="0.2">
      <c r="A33" s="89"/>
    </row>
    <row r="34" spans="1:1" s="36" customFormat="1" ht="12" customHeight="1" x14ac:dyDescent="0.2">
      <c r="A34" s="295" t="s">
        <v>172</v>
      </c>
    </row>
    <row r="35" spans="1:1" s="36" customFormat="1" ht="12" customHeight="1" x14ac:dyDescent="0.2">
      <c r="A35" s="295"/>
    </row>
    <row r="36" spans="1:1" s="36" customFormat="1" ht="12" customHeight="1" x14ac:dyDescent="0.2"/>
    <row r="37" spans="1:1" s="6" customFormat="1" ht="12.75" customHeight="1" x14ac:dyDescent="0.2">
      <c r="A37" s="171" t="s">
        <v>74</v>
      </c>
    </row>
    <row r="38" spans="1:1" s="6" customFormat="1" ht="21.75" customHeight="1" x14ac:dyDescent="0.2">
      <c r="A38" s="172" t="s">
        <v>75</v>
      </c>
    </row>
    <row r="39" spans="1:1" s="6" customFormat="1" ht="21.75" customHeight="1" x14ac:dyDescent="0.2">
      <c r="A39" s="173" t="s">
        <v>76</v>
      </c>
    </row>
    <row r="40" spans="1:1" s="6" customFormat="1" ht="21.75" customHeight="1" x14ac:dyDescent="0.2">
      <c r="A40" s="173" t="s">
        <v>77</v>
      </c>
    </row>
    <row r="41" spans="1:1" s="6" customFormat="1" ht="21.75" customHeight="1" x14ac:dyDescent="0.2">
      <c r="A41" s="173" t="s">
        <v>78</v>
      </c>
    </row>
    <row r="42" spans="1:1" s="6" customFormat="1" ht="21.75" customHeight="1" x14ac:dyDescent="0.2">
      <c r="A42" s="175" t="s">
        <v>79</v>
      </c>
    </row>
    <row r="43" spans="1:1" s="6" customFormat="1" ht="21.75" customHeight="1" x14ac:dyDescent="0.2">
      <c r="A43" s="175" t="s">
        <v>187</v>
      </c>
    </row>
    <row r="45" spans="1:1" x14ac:dyDescent="0.2">
      <c r="A45" s="95" t="s">
        <v>81</v>
      </c>
    </row>
    <row r="46" spans="1:1" ht="93" customHeight="1" x14ac:dyDescent="0.2">
      <c r="A46" s="296" t="s">
        <v>271</v>
      </c>
    </row>
    <row r="47" spans="1:1" x14ac:dyDescent="0.2">
      <c r="A47" s="297"/>
    </row>
    <row r="48" spans="1:1" x14ac:dyDescent="0.2">
      <c r="A48" s="297"/>
    </row>
    <row r="49" spans="1:1" x14ac:dyDescent="0.2">
      <c r="A49" s="297"/>
    </row>
    <row r="50" spans="1:1" x14ac:dyDescent="0.2">
      <c r="A50" s="297"/>
    </row>
    <row r="51" spans="1:1" ht="36" customHeight="1" x14ac:dyDescent="0.2">
      <c r="A51" s="297"/>
    </row>
    <row r="52" spans="1:1" x14ac:dyDescent="0.2">
      <c r="A52" s="297"/>
    </row>
    <row r="53" spans="1:1" x14ac:dyDescent="0.2">
      <c r="A53" s="297"/>
    </row>
  </sheetData>
  <mergeCells count="2">
    <mergeCell ref="A34:A35"/>
    <mergeCell ref="A46:A53"/>
  </mergeCells>
  <pageMargins left="0.75" right="0.75" top="1" bottom="1" header="0.5" footer="0.5"/>
  <pageSetup paperSize="9" orientation="portrait" horizontalDpi="4294967295" verticalDpi="4294967295"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41"/>
  <sheetViews>
    <sheetView workbookViewId="0">
      <pane xSplit="1" topLeftCell="B1" activePane="topRight" state="frozen"/>
      <selection activeCell="A10" sqref="A10"/>
      <selection pane="topRight" activeCell="H20" sqref="H20"/>
    </sheetView>
  </sheetViews>
  <sheetFormatPr defaultColWidth="10" defaultRowHeight="12.75" x14ac:dyDescent="0.2"/>
  <cols>
    <col min="1" max="1" width="46.5703125" style="32" customWidth="1"/>
    <col min="2" max="16384" width="10" style="31"/>
  </cols>
  <sheetData>
    <row r="1" spans="1:2" x14ac:dyDescent="0.2">
      <c r="A1" s="63" t="s">
        <v>61</v>
      </c>
    </row>
    <row r="2" spans="1:2" ht="21.75" customHeight="1" x14ac:dyDescent="0.2">
      <c r="A2" s="177" t="s">
        <v>300</v>
      </c>
    </row>
    <row r="3" spans="1:2" x14ac:dyDescent="0.2">
      <c r="A3" s="167" t="s">
        <v>275</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rates'!#REF!*0.9*0.87</f>
        <v>#REF!</v>
      </c>
    </row>
    <row r="8" spans="1:2" x14ac:dyDescent="0.2">
      <c r="A8" s="163">
        <v>2</v>
      </c>
      <c r="B8" s="57" t="e">
        <f>'BAR BB| Open rates'!#REF!*0.9*0.87</f>
        <v>#REF!</v>
      </c>
    </row>
    <row r="9" spans="1:2" x14ac:dyDescent="0.2">
      <c r="A9" s="163" t="s">
        <v>175</v>
      </c>
      <c r="B9" s="57"/>
    </row>
    <row r="10" spans="1:2" x14ac:dyDescent="0.2">
      <c r="A10" s="163">
        <v>1</v>
      </c>
      <c r="B10" s="57" t="e">
        <f>'BAR BB| Open rates'!#REF!*0.9*0.87</f>
        <v>#REF!</v>
      </c>
    </row>
    <row r="11" spans="1:2" x14ac:dyDescent="0.2">
      <c r="A11" s="163">
        <v>2</v>
      </c>
      <c r="B11" s="57" t="e">
        <f>'BAR BB| Open rates'!#REF!*0.9*0.87</f>
        <v>#REF!</v>
      </c>
    </row>
    <row r="12" spans="1:2" x14ac:dyDescent="0.2">
      <c r="A12" s="163" t="s">
        <v>176</v>
      </c>
      <c r="B12" s="57"/>
    </row>
    <row r="13" spans="1:2" x14ac:dyDescent="0.2">
      <c r="A13" s="163">
        <v>1</v>
      </c>
      <c r="B13" s="57" t="e">
        <f>'BAR BB| Open rates'!#REF!*0.9*0.87</f>
        <v>#REF!</v>
      </c>
    </row>
    <row r="14" spans="1:2" x14ac:dyDescent="0.2">
      <c r="A14" s="163">
        <v>2</v>
      </c>
      <c r="B14" s="57" t="e">
        <f>'BAR BB| Open rates'!#REF!*0.9*0.87</f>
        <v>#REF!</v>
      </c>
    </row>
    <row r="15" spans="1:2" x14ac:dyDescent="0.2">
      <c r="A15" s="89"/>
    </row>
    <row r="16" spans="1:2" x14ac:dyDescent="0.2">
      <c r="A16" s="295" t="s">
        <v>172</v>
      </c>
    </row>
    <row r="17" spans="1:1" x14ac:dyDescent="0.2">
      <c r="A17" s="295"/>
    </row>
    <row r="18" spans="1:1" x14ac:dyDescent="0.2">
      <c r="A18" s="89"/>
    </row>
    <row r="19" spans="1:1" x14ac:dyDescent="0.2">
      <c r="A19" s="89"/>
    </row>
    <row r="20" spans="1:1" s="154" customFormat="1" ht="164.25" customHeight="1" x14ac:dyDescent="0.2">
      <c r="A20" s="242" t="s">
        <v>276</v>
      </c>
    </row>
    <row r="21" spans="1:1" ht="12.75" customHeight="1" x14ac:dyDescent="0.2">
      <c r="A21" s="31"/>
    </row>
    <row r="22" spans="1:1" x14ac:dyDescent="0.2">
      <c r="A22" s="177" t="s">
        <v>83</v>
      </c>
    </row>
    <row r="23" spans="1:1" ht="25.5" customHeight="1" x14ac:dyDescent="0.2">
      <c r="A23" s="157" t="s">
        <v>336</v>
      </c>
    </row>
    <row r="24" spans="1:1" ht="24" x14ac:dyDescent="0.2">
      <c r="A24" s="157" t="s">
        <v>337</v>
      </c>
    </row>
    <row r="25" spans="1:1" x14ac:dyDescent="0.2">
      <c r="A25" s="33"/>
    </row>
    <row r="26" spans="1:1" x14ac:dyDescent="0.2">
      <c r="A26" s="174" t="s">
        <v>74</v>
      </c>
    </row>
    <row r="27" spans="1:1" ht="24" x14ac:dyDescent="0.2">
      <c r="A27" s="179" t="s">
        <v>201</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202</v>
      </c>
    </row>
    <row r="36" spans="1:1" ht="72" customHeight="1" x14ac:dyDescent="0.2">
      <c r="A36" s="203" t="s">
        <v>101</v>
      </c>
    </row>
    <row r="37" spans="1:1" x14ac:dyDescent="0.2">
      <c r="A37" s="69"/>
    </row>
    <row r="38" spans="1:1" ht="36" x14ac:dyDescent="0.2">
      <c r="A38" s="206" t="s">
        <v>203</v>
      </c>
    </row>
    <row r="39" spans="1:1" s="154" customFormat="1" ht="27.75" customHeight="1" x14ac:dyDescent="0.2">
      <c r="A39" s="204" t="s">
        <v>279</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301</v>
      </c>
    </row>
    <row r="46" spans="1:1" ht="13.5" thickBot="1" x14ac:dyDescent="0.25">
      <c r="A46" s="170"/>
    </row>
    <row r="47" spans="1:1" s="154" customFormat="1" ht="24" x14ac:dyDescent="0.2">
      <c r="A47" s="246" t="s">
        <v>344</v>
      </c>
    </row>
    <row r="48" spans="1:1" s="154" customFormat="1" ht="13.5" thickBot="1" x14ac:dyDescent="0.25">
      <c r="A48" s="247" t="s">
        <v>204</v>
      </c>
    </row>
    <row r="49" spans="1:1" s="154" customFormat="1" ht="13.5" customHeight="1" x14ac:dyDescent="0.2">
      <c r="A49" s="205"/>
    </row>
    <row r="50" spans="1:1" s="154" customFormat="1" x14ac:dyDescent="0.2">
      <c r="A50" s="248" t="s">
        <v>345</v>
      </c>
    </row>
    <row r="51" spans="1:1" s="154" customFormat="1" ht="13.5" thickBot="1" x14ac:dyDescent="0.25">
      <c r="A51" s="247" t="s">
        <v>331</v>
      </c>
    </row>
    <row r="52" spans="1:1" s="154" customFormat="1" ht="12.75" customHeight="1" x14ac:dyDescent="0.2">
      <c r="A52" s="176"/>
    </row>
    <row r="53" spans="1:1" s="154" customFormat="1" x14ac:dyDescent="0.2">
      <c r="A53" s="248" t="s">
        <v>346</v>
      </c>
    </row>
    <row r="54" spans="1:1" s="154" customFormat="1" ht="42.75" customHeight="1" thickBot="1" x14ac:dyDescent="0.25">
      <c r="A54" s="247" t="s">
        <v>347</v>
      </c>
    </row>
    <row r="55" spans="1:1" s="154" customFormat="1" ht="13.5" thickBot="1" x14ac:dyDescent="0.25">
      <c r="A55" s="215"/>
    </row>
    <row r="56" spans="1:1" s="154" customFormat="1" ht="23.25" customHeight="1" x14ac:dyDescent="0.2">
      <c r="A56" s="246" t="s">
        <v>348</v>
      </c>
    </row>
    <row r="57" spans="1:1" s="154" customFormat="1" ht="13.5" thickBot="1" x14ac:dyDescent="0.25">
      <c r="A57" s="247" t="s">
        <v>286</v>
      </c>
    </row>
    <row r="58" spans="1:1" s="154" customFormat="1" x14ac:dyDescent="0.2">
      <c r="A58" s="208"/>
    </row>
    <row r="59" spans="1:1" s="154" customFormat="1" x14ac:dyDescent="0.2">
      <c r="A59" s="248" t="s">
        <v>349</v>
      </c>
    </row>
    <row r="60" spans="1:1" s="154" customFormat="1" ht="13.5" thickBot="1" x14ac:dyDescent="0.25">
      <c r="A60" s="247" t="s">
        <v>288</v>
      </c>
    </row>
    <row r="61" spans="1:1" s="154" customFormat="1" x14ac:dyDescent="0.2">
      <c r="A61" s="205"/>
    </row>
    <row r="62" spans="1:1" ht="24" x14ac:dyDescent="0.2">
      <c r="A62" s="177" t="s">
        <v>302</v>
      </c>
    </row>
    <row r="63" spans="1:1" s="154" customFormat="1" ht="24" x14ac:dyDescent="0.2">
      <c r="A63" s="207" t="s">
        <v>350</v>
      </c>
    </row>
    <row r="64" spans="1:1" s="154" customFormat="1" x14ac:dyDescent="0.2">
      <c r="A64" s="205" t="s">
        <v>205</v>
      </c>
    </row>
    <row r="65" spans="1:1" s="154" customFormat="1" x14ac:dyDescent="0.2">
      <c r="A65" s="176"/>
    </row>
    <row r="66" spans="1:1" s="250" customFormat="1" ht="15.75" customHeight="1" x14ac:dyDescent="0.2">
      <c r="A66" s="249" t="s">
        <v>351</v>
      </c>
    </row>
    <row r="67" spans="1:1" s="154" customFormat="1" x14ac:dyDescent="0.2">
      <c r="A67" s="205" t="s">
        <v>332</v>
      </c>
    </row>
    <row r="68" spans="1:1" s="154" customFormat="1" x14ac:dyDescent="0.2">
      <c r="A68" s="176"/>
    </row>
    <row r="69" spans="1:1" s="154" customFormat="1" x14ac:dyDescent="0.2">
      <c r="A69" s="207" t="s">
        <v>352</v>
      </c>
    </row>
    <row r="70" spans="1:1" s="154" customFormat="1" ht="36" x14ac:dyDescent="0.2">
      <c r="A70" s="205" t="s">
        <v>333</v>
      </c>
    </row>
    <row r="71" spans="1:1" s="154" customFormat="1" x14ac:dyDescent="0.2">
      <c r="A71" s="176"/>
    </row>
    <row r="72" spans="1:1" s="154" customFormat="1" ht="24" x14ac:dyDescent="0.2">
      <c r="A72" s="207" t="s">
        <v>353</v>
      </c>
    </row>
    <row r="73" spans="1:1" s="154" customFormat="1" x14ac:dyDescent="0.2">
      <c r="A73" s="205" t="s">
        <v>295</v>
      </c>
    </row>
    <row r="74" spans="1:1" x14ac:dyDescent="0.2">
      <c r="A74" s="170"/>
    </row>
    <row r="75" spans="1:1" x14ac:dyDescent="0.2">
      <c r="A75" s="207" t="s">
        <v>354</v>
      </c>
    </row>
    <row r="76" spans="1:1" x14ac:dyDescent="0.2">
      <c r="A76" s="205" t="s">
        <v>288</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sheetData>
  <mergeCells count="1">
    <mergeCell ref="A16:A17"/>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43"/>
  <sheetViews>
    <sheetView workbookViewId="0">
      <pane xSplit="1" topLeftCell="B1" activePane="topRight" state="frozen"/>
      <selection activeCell="A10" sqref="A10"/>
      <selection pane="topRight" activeCell="C5" sqref="C5"/>
    </sheetView>
  </sheetViews>
  <sheetFormatPr defaultColWidth="10" defaultRowHeight="12.75" x14ac:dyDescent="0.2"/>
  <cols>
    <col min="1" max="1" width="46.5703125" style="32" customWidth="1"/>
    <col min="2" max="16384" width="10" style="31"/>
  </cols>
  <sheetData>
    <row r="1" spans="1:2" x14ac:dyDescent="0.2">
      <c r="A1" s="63" t="s">
        <v>61</v>
      </c>
    </row>
    <row r="2" spans="1:2" ht="33" customHeight="1" x14ac:dyDescent="0.2">
      <c r="A2" s="177" t="s">
        <v>300</v>
      </c>
    </row>
    <row r="3" spans="1:2" x14ac:dyDescent="0.2">
      <c r="A3" s="167" t="s">
        <v>297</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x14ac:dyDescent="0.2">
      <c r="A15" s="89"/>
    </row>
    <row r="16" spans="1:2" x14ac:dyDescent="0.2">
      <c r="A16" s="295" t="s">
        <v>172</v>
      </c>
    </row>
    <row r="17" spans="1:1" x14ac:dyDescent="0.2">
      <c r="A17" s="295"/>
    </row>
    <row r="18" spans="1:1" x14ac:dyDescent="0.2">
      <c r="A18" s="89"/>
    </row>
    <row r="19" spans="1:1" x14ac:dyDescent="0.2">
      <c r="A19" s="89"/>
    </row>
    <row r="20" spans="1:1" s="154" customFormat="1" ht="164.25" customHeight="1" x14ac:dyDescent="0.2">
      <c r="A20" s="242" t="s">
        <v>276</v>
      </c>
    </row>
    <row r="21" spans="1:1" ht="12.75" customHeight="1" x14ac:dyDescent="0.2">
      <c r="A21" s="31"/>
    </row>
    <row r="22" spans="1:1" x14ac:dyDescent="0.2">
      <c r="A22" s="177" t="s">
        <v>83</v>
      </c>
    </row>
    <row r="23" spans="1:1" ht="25.5" customHeight="1" x14ac:dyDescent="0.2">
      <c r="A23" s="157" t="s">
        <v>336</v>
      </c>
    </row>
    <row r="24" spans="1:1" ht="24" x14ac:dyDescent="0.2">
      <c r="A24" s="157" t="s">
        <v>337</v>
      </c>
    </row>
    <row r="25" spans="1:1" x14ac:dyDescent="0.2">
      <c r="A25" s="33"/>
    </row>
    <row r="26" spans="1:1" x14ac:dyDescent="0.2">
      <c r="A26" s="174" t="s">
        <v>74</v>
      </c>
    </row>
    <row r="27" spans="1:1" ht="24" x14ac:dyDescent="0.2">
      <c r="A27" s="179" t="s">
        <v>201</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202</v>
      </c>
    </row>
    <row r="36" spans="1:1" ht="72" customHeight="1" x14ac:dyDescent="0.2">
      <c r="A36" s="203" t="s">
        <v>101</v>
      </c>
    </row>
    <row r="37" spans="1:1" x14ac:dyDescent="0.2">
      <c r="A37" s="69"/>
    </row>
    <row r="38" spans="1:1" ht="36" x14ac:dyDescent="0.2">
      <c r="A38" s="206" t="s">
        <v>203</v>
      </c>
    </row>
    <row r="39" spans="1:1" s="154" customFormat="1" ht="27.75" customHeight="1" x14ac:dyDescent="0.2">
      <c r="A39" s="204" t="s">
        <v>279</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301</v>
      </c>
    </row>
    <row r="46" spans="1:1" ht="13.5" thickBot="1" x14ac:dyDescent="0.25">
      <c r="A46" s="170"/>
    </row>
    <row r="47" spans="1:1" s="154" customFormat="1" ht="24" x14ac:dyDescent="0.2">
      <c r="A47" s="246" t="s">
        <v>344</v>
      </c>
    </row>
    <row r="48" spans="1:1" s="154" customFormat="1" ht="13.5" thickBot="1" x14ac:dyDescent="0.25">
      <c r="A48" s="247" t="s">
        <v>204</v>
      </c>
    </row>
    <row r="49" spans="1:1" s="154" customFormat="1" ht="12.75" customHeight="1" x14ac:dyDescent="0.2">
      <c r="A49" s="205"/>
    </row>
    <row r="50" spans="1:1" s="154" customFormat="1" x14ac:dyDescent="0.2">
      <c r="A50" s="248" t="s">
        <v>345</v>
      </c>
    </row>
    <row r="51" spans="1:1" s="154" customFormat="1" ht="13.5" thickBot="1" x14ac:dyDescent="0.25">
      <c r="A51" s="247" t="s">
        <v>331</v>
      </c>
    </row>
    <row r="52" spans="1:1" s="154" customFormat="1" ht="12.75" customHeight="1" x14ac:dyDescent="0.2">
      <c r="A52" s="176"/>
    </row>
    <row r="53" spans="1:1" s="154" customFormat="1" x14ac:dyDescent="0.2">
      <c r="A53" s="248" t="s">
        <v>346</v>
      </c>
    </row>
    <row r="54" spans="1:1" s="154" customFormat="1" ht="42.75" customHeight="1" thickBot="1" x14ac:dyDescent="0.25">
      <c r="A54" s="247" t="s">
        <v>347</v>
      </c>
    </row>
    <row r="55" spans="1:1" s="154" customFormat="1" ht="13.5" thickBot="1" x14ac:dyDescent="0.25">
      <c r="A55" s="215"/>
    </row>
    <row r="56" spans="1:1" s="154" customFormat="1" ht="23.25" customHeight="1" x14ac:dyDescent="0.2">
      <c r="A56" s="246" t="s">
        <v>348</v>
      </c>
    </row>
    <row r="57" spans="1:1" s="154" customFormat="1" ht="13.5" thickBot="1" x14ac:dyDescent="0.25">
      <c r="A57" s="247" t="s">
        <v>286</v>
      </c>
    </row>
    <row r="58" spans="1:1" s="154" customFormat="1" x14ac:dyDescent="0.2">
      <c r="A58" s="208"/>
    </row>
    <row r="59" spans="1:1" s="154" customFormat="1" x14ac:dyDescent="0.2">
      <c r="A59" s="248" t="s">
        <v>349</v>
      </c>
    </row>
    <row r="60" spans="1:1" s="154" customFormat="1" ht="13.5" thickBot="1" x14ac:dyDescent="0.25">
      <c r="A60" s="247" t="s">
        <v>288</v>
      </c>
    </row>
    <row r="61" spans="1:1" s="154" customFormat="1" x14ac:dyDescent="0.2">
      <c r="A61" s="205"/>
    </row>
    <row r="62" spans="1:1" ht="24" x14ac:dyDescent="0.2">
      <c r="A62" s="177" t="s">
        <v>302</v>
      </c>
    </row>
    <row r="63" spans="1:1" s="154" customFormat="1" ht="24" x14ac:dyDescent="0.2">
      <c r="A63" s="207" t="s">
        <v>350</v>
      </c>
    </row>
    <row r="64" spans="1:1" s="154" customFormat="1" x14ac:dyDescent="0.2">
      <c r="A64" s="205" t="s">
        <v>205</v>
      </c>
    </row>
    <row r="65" spans="1:1" s="154" customFormat="1" x14ac:dyDescent="0.2">
      <c r="A65" s="176"/>
    </row>
    <row r="66" spans="1:1" s="154" customFormat="1" ht="24" x14ac:dyDescent="0.2">
      <c r="A66" s="207" t="s">
        <v>351</v>
      </c>
    </row>
    <row r="67" spans="1:1" s="154" customFormat="1" x14ac:dyDescent="0.2">
      <c r="A67" s="205" t="s">
        <v>332</v>
      </c>
    </row>
    <row r="68" spans="1:1" s="154" customFormat="1" x14ac:dyDescent="0.2">
      <c r="A68" s="176"/>
    </row>
    <row r="69" spans="1:1" s="154" customFormat="1" x14ac:dyDescent="0.2">
      <c r="A69" s="207" t="s">
        <v>352</v>
      </c>
    </row>
    <row r="70" spans="1:1" s="154" customFormat="1" ht="36" x14ac:dyDescent="0.2">
      <c r="A70" s="205" t="s">
        <v>333</v>
      </c>
    </row>
    <row r="71" spans="1:1" s="154" customFormat="1" x14ac:dyDescent="0.2">
      <c r="A71" s="176"/>
    </row>
    <row r="72" spans="1:1" s="154" customFormat="1" ht="24" x14ac:dyDescent="0.2">
      <c r="A72" s="207" t="s">
        <v>353</v>
      </c>
    </row>
    <row r="73" spans="1:1" s="154" customFormat="1" x14ac:dyDescent="0.2">
      <c r="A73" s="205" t="s">
        <v>295</v>
      </c>
    </row>
    <row r="74" spans="1:1" s="154" customFormat="1" x14ac:dyDescent="0.2">
      <c r="A74" s="170"/>
    </row>
    <row r="75" spans="1:1" s="154" customFormat="1" x14ac:dyDescent="0.2">
      <c r="A75" s="207" t="s">
        <v>354</v>
      </c>
    </row>
    <row r="76" spans="1:1" x14ac:dyDescent="0.2">
      <c r="A76" s="205" t="s">
        <v>288</v>
      </c>
    </row>
    <row r="77" spans="1:1" x14ac:dyDescent="0.2">
      <c r="A77" s="137"/>
    </row>
    <row r="78" spans="1:1" x14ac:dyDescent="0.2">
      <c r="A78" s="20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sheetData>
  <mergeCells count="1">
    <mergeCell ref="A16:A17"/>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35"/>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6.5703125" style="32" customWidth="1"/>
    <col min="2" max="16384" width="10" style="31"/>
  </cols>
  <sheetData>
    <row r="1" spans="1:2" x14ac:dyDescent="0.2">
      <c r="A1" s="63" t="s">
        <v>61</v>
      </c>
    </row>
    <row r="2" spans="1:2" ht="24" customHeight="1" x14ac:dyDescent="0.2">
      <c r="A2" s="177" t="s">
        <v>300</v>
      </c>
    </row>
    <row r="3" spans="1:2" x14ac:dyDescent="0.2">
      <c r="A3" s="167" t="s">
        <v>297</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x14ac:dyDescent="0.2">
      <c r="A15" s="89"/>
    </row>
    <row r="16" spans="1:2" x14ac:dyDescent="0.2">
      <c r="A16" s="295" t="s">
        <v>172</v>
      </c>
    </row>
    <row r="17" spans="1:1" x14ac:dyDescent="0.2">
      <c r="A17" s="295"/>
    </row>
    <row r="18" spans="1:1" x14ac:dyDescent="0.2">
      <c r="A18" s="89"/>
    </row>
    <row r="19" spans="1:1" x14ac:dyDescent="0.2">
      <c r="A19" s="89"/>
    </row>
    <row r="20" spans="1:1" s="154" customFormat="1" ht="164.25" customHeight="1" x14ac:dyDescent="0.2">
      <c r="A20" s="242" t="s">
        <v>276</v>
      </c>
    </row>
    <row r="21" spans="1:1" ht="12.75" customHeight="1" x14ac:dyDescent="0.2">
      <c r="A21" s="31"/>
    </row>
    <row r="22" spans="1:1" x14ac:dyDescent="0.2">
      <c r="A22" s="177" t="s">
        <v>83</v>
      </c>
    </row>
    <row r="23" spans="1:1" ht="25.5" customHeight="1" x14ac:dyDescent="0.2">
      <c r="A23" s="157" t="s">
        <v>336</v>
      </c>
    </row>
    <row r="24" spans="1:1" ht="24" x14ac:dyDescent="0.2">
      <c r="A24" s="157" t="s">
        <v>337</v>
      </c>
    </row>
    <row r="25" spans="1:1" x14ac:dyDescent="0.2">
      <c r="A25" s="33"/>
    </row>
    <row r="26" spans="1:1" x14ac:dyDescent="0.2">
      <c r="A26" s="174" t="s">
        <v>74</v>
      </c>
    </row>
    <row r="27" spans="1:1" ht="24" x14ac:dyDescent="0.2">
      <c r="A27" s="179" t="s">
        <v>201</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202</v>
      </c>
    </row>
    <row r="36" spans="1:1" ht="72" customHeight="1" x14ac:dyDescent="0.2">
      <c r="A36" s="203" t="s">
        <v>101</v>
      </c>
    </row>
    <row r="37" spans="1:1" x14ac:dyDescent="0.2">
      <c r="A37" s="69"/>
    </row>
    <row r="38" spans="1:1" ht="36" x14ac:dyDescent="0.2">
      <c r="A38" s="206" t="s">
        <v>203</v>
      </c>
    </row>
    <row r="39" spans="1:1" s="154" customFormat="1" ht="27.75" customHeight="1" x14ac:dyDescent="0.2">
      <c r="A39" s="204" t="s">
        <v>279</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301</v>
      </c>
    </row>
    <row r="46" spans="1:1" ht="13.5" thickBot="1" x14ac:dyDescent="0.25">
      <c r="A46" s="170"/>
    </row>
    <row r="47" spans="1:1" s="154" customFormat="1" ht="24" x14ac:dyDescent="0.2">
      <c r="A47" s="246" t="s">
        <v>344</v>
      </c>
    </row>
    <row r="48" spans="1:1" s="154" customFormat="1" ht="13.5" thickBot="1" x14ac:dyDescent="0.25">
      <c r="A48" s="247" t="s">
        <v>204</v>
      </c>
    </row>
    <row r="49" spans="1:1" s="154" customFormat="1" ht="12.75" customHeight="1" x14ac:dyDescent="0.2">
      <c r="A49" s="205"/>
    </row>
    <row r="50" spans="1:1" s="154" customFormat="1" x14ac:dyDescent="0.2">
      <c r="A50" s="248" t="s">
        <v>345</v>
      </c>
    </row>
    <row r="51" spans="1:1" s="154" customFormat="1" ht="13.5" thickBot="1" x14ac:dyDescent="0.25">
      <c r="A51" s="247" t="s">
        <v>331</v>
      </c>
    </row>
    <row r="52" spans="1:1" s="154" customFormat="1" ht="12.75" customHeight="1" x14ac:dyDescent="0.2">
      <c r="A52" s="176"/>
    </row>
    <row r="53" spans="1:1" s="154" customFormat="1" x14ac:dyDescent="0.2">
      <c r="A53" s="248" t="s">
        <v>346</v>
      </c>
    </row>
    <row r="54" spans="1:1" s="154" customFormat="1" ht="42.75" customHeight="1" thickBot="1" x14ac:dyDescent="0.25">
      <c r="A54" s="247" t="s">
        <v>347</v>
      </c>
    </row>
    <row r="55" spans="1:1" s="154" customFormat="1" ht="13.5" thickBot="1" x14ac:dyDescent="0.25">
      <c r="A55" s="215"/>
    </row>
    <row r="56" spans="1:1" s="154" customFormat="1" ht="23.25" customHeight="1" x14ac:dyDescent="0.2">
      <c r="A56" s="246" t="s">
        <v>348</v>
      </c>
    </row>
    <row r="57" spans="1:1" s="154" customFormat="1" ht="13.5" thickBot="1" x14ac:dyDescent="0.25">
      <c r="A57" s="247" t="s">
        <v>286</v>
      </c>
    </row>
    <row r="58" spans="1:1" s="154" customFormat="1" x14ac:dyDescent="0.2">
      <c r="A58" s="208"/>
    </row>
    <row r="59" spans="1:1" s="154" customFormat="1" x14ac:dyDescent="0.2">
      <c r="A59" s="248" t="s">
        <v>349</v>
      </c>
    </row>
    <row r="60" spans="1:1" s="154" customFormat="1" ht="13.5" thickBot="1" x14ac:dyDescent="0.25">
      <c r="A60" s="247" t="s">
        <v>288</v>
      </c>
    </row>
    <row r="61" spans="1:1" s="154" customFormat="1" x14ac:dyDescent="0.2">
      <c r="A61" s="205"/>
    </row>
    <row r="62" spans="1:1" ht="24" x14ac:dyDescent="0.2">
      <c r="A62" s="177" t="s">
        <v>302</v>
      </c>
    </row>
    <row r="63" spans="1:1" s="154" customFormat="1" ht="24" x14ac:dyDescent="0.2">
      <c r="A63" s="207" t="s">
        <v>350</v>
      </c>
    </row>
    <row r="64" spans="1:1" s="154" customFormat="1" x14ac:dyDescent="0.2">
      <c r="A64" s="205" t="s">
        <v>205</v>
      </c>
    </row>
    <row r="65" spans="1:1" s="154" customFormat="1" x14ac:dyDescent="0.2">
      <c r="A65" s="176"/>
    </row>
    <row r="66" spans="1:1" s="154" customFormat="1" ht="24" x14ac:dyDescent="0.2">
      <c r="A66" s="207" t="s">
        <v>351</v>
      </c>
    </row>
    <row r="67" spans="1:1" s="154" customFormat="1" x14ac:dyDescent="0.2">
      <c r="A67" s="205" t="s">
        <v>332</v>
      </c>
    </row>
    <row r="68" spans="1:1" s="154" customFormat="1" x14ac:dyDescent="0.2">
      <c r="A68" s="176"/>
    </row>
    <row r="69" spans="1:1" s="154" customFormat="1" x14ac:dyDescent="0.2">
      <c r="A69" s="207" t="s">
        <v>352</v>
      </c>
    </row>
    <row r="70" spans="1:1" s="154" customFormat="1" ht="36" x14ac:dyDescent="0.2">
      <c r="A70" s="205" t="s">
        <v>333</v>
      </c>
    </row>
    <row r="71" spans="1:1" s="154" customFormat="1" x14ac:dyDescent="0.2">
      <c r="A71" s="176"/>
    </row>
    <row r="72" spans="1:1" s="154" customFormat="1" ht="24" x14ac:dyDescent="0.2">
      <c r="A72" s="207" t="s">
        <v>353</v>
      </c>
    </row>
    <row r="73" spans="1:1" s="154" customFormat="1" x14ac:dyDescent="0.2">
      <c r="A73" s="205" t="s">
        <v>295</v>
      </c>
    </row>
    <row r="74" spans="1:1" s="154" customFormat="1" x14ac:dyDescent="0.2">
      <c r="A74" s="170"/>
    </row>
    <row r="75" spans="1:1" s="154" customFormat="1" x14ac:dyDescent="0.2">
      <c r="A75" s="207" t="s">
        <v>354</v>
      </c>
    </row>
    <row r="76" spans="1:1" x14ac:dyDescent="0.2">
      <c r="A76" s="205" t="s">
        <v>288</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sheetData>
  <mergeCells count="1">
    <mergeCell ref="A16:A17"/>
  </mergeCells>
  <pageMargins left="0.7" right="0.7" top="0.75" bottom="0.75" header="0.3" footer="0.3"/>
  <pageSetup paperSize="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33"/>
  <sheetViews>
    <sheetView workbookViewId="0">
      <pane xSplit="1" topLeftCell="B1" activePane="topRight" state="frozen"/>
      <selection activeCell="A10" sqref="A10"/>
      <selection pane="topRight" activeCell="D11" sqref="D11"/>
    </sheetView>
  </sheetViews>
  <sheetFormatPr defaultColWidth="10" defaultRowHeight="12.75" x14ac:dyDescent="0.2"/>
  <cols>
    <col min="1" max="1" width="46.5703125" style="32" customWidth="1"/>
    <col min="2" max="16384" width="10" style="31"/>
  </cols>
  <sheetData>
    <row r="1" spans="1:2" x14ac:dyDescent="0.2">
      <c r="A1" s="63" t="s">
        <v>61</v>
      </c>
    </row>
    <row r="2" spans="1:2" ht="28.5" customHeight="1" x14ac:dyDescent="0.2">
      <c r="A2" s="177" t="s">
        <v>300</v>
      </c>
    </row>
    <row r="3" spans="1:2" x14ac:dyDescent="0.2">
      <c r="A3" s="167" t="s">
        <v>298</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rates'!#REF!*0.9*0.85+35</f>
        <v>#REF!</v>
      </c>
    </row>
    <row r="8" spans="1:2" x14ac:dyDescent="0.2">
      <c r="A8" s="163">
        <v>2</v>
      </c>
      <c r="B8" s="57" t="e">
        <f>'BAR BB| Open rates'!#REF!*0.9*0.85+35</f>
        <v>#REF!</v>
      </c>
    </row>
    <row r="9" spans="1:2" x14ac:dyDescent="0.2">
      <c r="A9" s="163" t="s">
        <v>175</v>
      </c>
      <c r="B9" s="57"/>
    </row>
    <row r="10" spans="1:2" x14ac:dyDescent="0.2">
      <c r="A10" s="163">
        <v>1</v>
      </c>
      <c r="B10" s="57" t="e">
        <f>'BAR BB| Open rates'!#REF!*0.9*0.85+35</f>
        <v>#REF!</v>
      </c>
    </row>
    <row r="11" spans="1:2" x14ac:dyDescent="0.2">
      <c r="A11" s="163">
        <v>2</v>
      </c>
      <c r="B11" s="57" t="e">
        <f>'BAR BB| Open rates'!#REF!*0.9*0.85+35</f>
        <v>#REF!</v>
      </c>
    </row>
    <row r="12" spans="1:2" x14ac:dyDescent="0.2">
      <c r="A12" s="163" t="s">
        <v>176</v>
      </c>
      <c r="B12" s="57"/>
    </row>
    <row r="13" spans="1:2" x14ac:dyDescent="0.2">
      <c r="A13" s="163">
        <v>1</v>
      </c>
      <c r="B13" s="57" t="e">
        <f>'BAR BB| Open rates'!#REF!*0.9*0.85+35</f>
        <v>#REF!</v>
      </c>
    </row>
    <row r="14" spans="1:2" x14ac:dyDescent="0.2">
      <c r="A14" s="163">
        <v>2</v>
      </c>
      <c r="B14" s="57" t="e">
        <f>'BAR BB| Open rates'!#REF!*0.9*0.85+35</f>
        <v>#REF!</v>
      </c>
    </row>
    <row r="15" spans="1:2" x14ac:dyDescent="0.2">
      <c r="A15" s="89"/>
    </row>
    <row r="16" spans="1:2" x14ac:dyDescent="0.2">
      <c r="A16" s="295" t="s">
        <v>172</v>
      </c>
    </row>
    <row r="17" spans="1:1" x14ac:dyDescent="0.2">
      <c r="A17" s="295"/>
    </row>
    <row r="18" spans="1:1" x14ac:dyDescent="0.2">
      <c r="A18" s="89"/>
    </row>
    <row r="19" spans="1:1" x14ac:dyDescent="0.2">
      <c r="A19" s="89"/>
    </row>
    <row r="20" spans="1:1" s="154" customFormat="1" ht="164.25" customHeight="1" x14ac:dyDescent="0.2">
      <c r="A20" s="242" t="s">
        <v>276</v>
      </c>
    </row>
    <row r="21" spans="1:1" ht="12.75" customHeight="1" x14ac:dyDescent="0.2">
      <c r="A21" s="31"/>
    </row>
    <row r="22" spans="1:1" x14ac:dyDescent="0.2">
      <c r="A22" s="177" t="s">
        <v>83</v>
      </c>
    </row>
    <row r="23" spans="1:1" ht="25.5" customHeight="1" x14ac:dyDescent="0.2">
      <c r="A23" s="157" t="s">
        <v>336</v>
      </c>
    </row>
    <row r="24" spans="1:1" ht="24" x14ac:dyDescent="0.2">
      <c r="A24" s="157" t="s">
        <v>337</v>
      </c>
    </row>
    <row r="25" spans="1:1" x14ac:dyDescent="0.2">
      <c r="A25" s="33"/>
    </row>
    <row r="26" spans="1:1" x14ac:dyDescent="0.2">
      <c r="A26" s="174" t="s">
        <v>74</v>
      </c>
    </row>
    <row r="27" spans="1:1" ht="24" x14ac:dyDescent="0.2">
      <c r="A27" s="179" t="s">
        <v>201</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202</v>
      </c>
    </row>
    <row r="36" spans="1:1" ht="72" customHeight="1" x14ac:dyDescent="0.2">
      <c r="A36" s="203" t="s">
        <v>101</v>
      </c>
    </row>
    <row r="37" spans="1:1" x14ac:dyDescent="0.2">
      <c r="A37" s="69"/>
    </row>
    <row r="38" spans="1:1" ht="36" x14ac:dyDescent="0.2">
      <c r="A38" s="206" t="s">
        <v>203</v>
      </c>
    </row>
    <row r="39" spans="1:1" s="154" customFormat="1" ht="27.75" customHeight="1" x14ac:dyDescent="0.2">
      <c r="A39" s="204" t="s">
        <v>279</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301</v>
      </c>
    </row>
    <row r="46" spans="1:1" ht="13.5" thickBot="1" x14ac:dyDescent="0.25">
      <c r="A46" s="170"/>
    </row>
    <row r="47" spans="1:1" s="154" customFormat="1" ht="24" x14ac:dyDescent="0.2">
      <c r="A47" s="246" t="s">
        <v>344</v>
      </c>
    </row>
    <row r="48" spans="1:1" s="154" customFormat="1" ht="13.5" thickBot="1" x14ac:dyDescent="0.25">
      <c r="A48" s="247" t="s">
        <v>204</v>
      </c>
    </row>
    <row r="49" spans="1:1" s="154" customFormat="1" ht="12.75" customHeight="1" x14ac:dyDescent="0.2">
      <c r="A49" s="205"/>
    </row>
    <row r="50" spans="1:1" s="154" customFormat="1" x14ac:dyDescent="0.2">
      <c r="A50" s="248" t="s">
        <v>345</v>
      </c>
    </row>
    <row r="51" spans="1:1" s="154" customFormat="1" ht="13.5" thickBot="1" x14ac:dyDescent="0.25">
      <c r="A51" s="247" t="s">
        <v>331</v>
      </c>
    </row>
    <row r="52" spans="1:1" s="154" customFormat="1" ht="12.75" customHeight="1" x14ac:dyDescent="0.2">
      <c r="A52" s="176"/>
    </row>
    <row r="53" spans="1:1" s="154" customFormat="1" x14ac:dyDescent="0.2">
      <c r="A53" s="248" t="s">
        <v>346</v>
      </c>
    </row>
    <row r="54" spans="1:1" s="154" customFormat="1" ht="42.75" customHeight="1" thickBot="1" x14ac:dyDescent="0.25">
      <c r="A54" s="247" t="s">
        <v>347</v>
      </c>
    </row>
    <row r="55" spans="1:1" s="154" customFormat="1" ht="13.5" thickBot="1" x14ac:dyDescent="0.25">
      <c r="A55" s="215"/>
    </row>
    <row r="56" spans="1:1" s="154" customFormat="1" ht="23.25" customHeight="1" x14ac:dyDescent="0.2">
      <c r="A56" s="246" t="s">
        <v>348</v>
      </c>
    </row>
    <row r="57" spans="1:1" s="154" customFormat="1" ht="13.5" thickBot="1" x14ac:dyDescent="0.25">
      <c r="A57" s="247" t="s">
        <v>286</v>
      </c>
    </row>
    <row r="58" spans="1:1" s="154" customFormat="1" x14ac:dyDescent="0.2">
      <c r="A58" s="208"/>
    </row>
    <row r="59" spans="1:1" s="154" customFormat="1" x14ac:dyDescent="0.2">
      <c r="A59" s="248" t="s">
        <v>349</v>
      </c>
    </row>
    <row r="60" spans="1:1" s="154" customFormat="1" ht="13.5" thickBot="1" x14ac:dyDescent="0.25">
      <c r="A60" s="247" t="s">
        <v>288</v>
      </c>
    </row>
    <row r="61" spans="1:1" s="154" customFormat="1" x14ac:dyDescent="0.2">
      <c r="A61" s="205"/>
    </row>
    <row r="62" spans="1:1" ht="24" x14ac:dyDescent="0.2">
      <c r="A62" s="177" t="s">
        <v>302</v>
      </c>
    </row>
    <row r="63" spans="1:1" s="154" customFormat="1" ht="24" x14ac:dyDescent="0.2">
      <c r="A63" s="207" t="s">
        <v>350</v>
      </c>
    </row>
    <row r="64" spans="1:1" s="154" customFormat="1" x14ac:dyDescent="0.2">
      <c r="A64" s="205" t="s">
        <v>205</v>
      </c>
    </row>
    <row r="65" spans="1:1" s="154" customFormat="1" x14ac:dyDescent="0.2">
      <c r="A65" s="176"/>
    </row>
    <row r="66" spans="1:1" s="154" customFormat="1" ht="24" x14ac:dyDescent="0.2">
      <c r="A66" s="207" t="s">
        <v>351</v>
      </c>
    </row>
    <row r="67" spans="1:1" s="154" customFormat="1" x14ac:dyDescent="0.2">
      <c r="A67" s="205" t="s">
        <v>332</v>
      </c>
    </row>
    <row r="68" spans="1:1" s="154" customFormat="1" x14ac:dyDescent="0.2">
      <c r="A68" s="176"/>
    </row>
    <row r="69" spans="1:1" s="154" customFormat="1" x14ac:dyDescent="0.2">
      <c r="A69" s="207" t="s">
        <v>352</v>
      </c>
    </row>
    <row r="70" spans="1:1" s="154" customFormat="1" ht="36" x14ac:dyDescent="0.2">
      <c r="A70" s="205" t="s">
        <v>333</v>
      </c>
    </row>
    <row r="71" spans="1:1" s="154" customFormat="1" x14ac:dyDescent="0.2">
      <c r="A71" s="176"/>
    </row>
    <row r="72" spans="1:1" s="154" customFormat="1" ht="24" x14ac:dyDescent="0.2">
      <c r="A72" s="207" t="s">
        <v>353</v>
      </c>
    </row>
    <row r="73" spans="1:1" s="154" customFormat="1" x14ac:dyDescent="0.2">
      <c r="A73" s="205" t="s">
        <v>295</v>
      </c>
    </row>
    <row r="74" spans="1:1" s="154" customFormat="1" x14ac:dyDescent="0.2">
      <c r="A74" s="170"/>
    </row>
    <row r="75" spans="1:1" s="154" customFormat="1" x14ac:dyDescent="0.2">
      <c r="A75" s="207" t="s">
        <v>354</v>
      </c>
    </row>
    <row r="76" spans="1:1" x14ac:dyDescent="0.2">
      <c r="A76" s="205" t="s">
        <v>288</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sheetData>
  <mergeCells count="1">
    <mergeCell ref="A16:A17"/>
  </mergeCells>
  <pageMargins left="0.7" right="0.7" top="0.75" bottom="0.75" header="0.3" footer="0.3"/>
  <pageSetup paperSize="9"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40"/>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6.5703125" style="32" customWidth="1"/>
    <col min="2" max="16384" width="10" style="31"/>
  </cols>
  <sheetData>
    <row r="1" spans="1:2" x14ac:dyDescent="0.2">
      <c r="A1" s="63" t="s">
        <v>61</v>
      </c>
    </row>
    <row r="2" spans="1:2" ht="21.75" customHeight="1" x14ac:dyDescent="0.2">
      <c r="A2" s="177" t="s">
        <v>300</v>
      </c>
    </row>
    <row r="3" spans="1:2" x14ac:dyDescent="0.2">
      <c r="A3" s="167" t="s">
        <v>173</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rates'!#REF!*0.9*0.9</f>
        <v>#REF!</v>
      </c>
    </row>
    <row r="8" spans="1:2" x14ac:dyDescent="0.2">
      <c r="A8" s="163">
        <v>2</v>
      </c>
      <c r="B8" s="57" t="e">
        <f>'BAR BB| Open rates'!#REF!*0.9*0.9</f>
        <v>#REF!</v>
      </c>
    </row>
    <row r="9" spans="1:2" x14ac:dyDescent="0.2">
      <c r="A9" s="163" t="s">
        <v>175</v>
      </c>
      <c r="B9" s="57"/>
    </row>
    <row r="10" spans="1:2" x14ac:dyDescent="0.2">
      <c r="A10" s="163">
        <v>1</v>
      </c>
      <c r="B10" s="57" t="e">
        <f>'BAR BB| Open rates'!#REF!*0.9*0.9</f>
        <v>#REF!</v>
      </c>
    </row>
    <row r="11" spans="1:2" x14ac:dyDescent="0.2">
      <c r="A11" s="163">
        <v>2</v>
      </c>
      <c r="B11" s="57" t="e">
        <f>'BAR BB| Open rates'!#REF!*0.9*0.9</f>
        <v>#REF!</v>
      </c>
    </row>
    <row r="12" spans="1:2" x14ac:dyDescent="0.2">
      <c r="A12" s="163" t="s">
        <v>176</v>
      </c>
      <c r="B12" s="57"/>
    </row>
    <row r="13" spans="1:2" x14ac:dyDescent="0.2">
      <c r="A13" s="163">
        <v>1</v>
      </c>
      <c r="B13" s="57" t="e">
        <f>'BAR BB| Open rates'!#REF!*0.9*0.9</f>
        <v>#REF!</v>
      </c>
    </row>
    <row r="14" spans="1:2" x14ac:dyDescent="0.2">
      <c r="A14" s="163">
        <v>2</v>
      </c>
      <c r="B14" s="57" t="e">
        <f>'BAR BB| Open rates'!#REF!*0.9*0.9</f>
        <v>#REF!</v>
      </c>
    </row>
    <row r="15" spans="1:2" x14ac:dyDescent="0.2">
      <c r="A15" s="89"/>
    </row>
    <row r="16" spans="1:2" x14ac:dyDescent="0.2">
      <c r="A16" s="295" t="s">
        <v>172</v>
      </c>
    </row>
    <row r="17" spans="1:1" x14ac:dyDescent="0.2">
      <c r="A17" s="295"/>
    </row>
    <row r="18" spans="1:1" x14ac:dyDescent="0.2">
      <c r="A18" s="89"/>
    </row>
    <row r="19" spans="1:1" x14ac:dyDescent="0.2">
      <c r="A19" s="89"/>
    </row>
    <row r="20" spans="1:1" s="154" customFormat="1" ht="164.25" customHeight="1" x14ac:dyDescent="0.2">
      <c r="A20" s="242" t="s">
        <v>276</v>
      </c>
    </row>
    <row r="21" spans="1:1" ht="12.75" customHeight="1" x14ac:dyDescent="0.2">
      <c r="A21" s="31"/>
    </row>
    <row r="22" spans="1:1" x14ac:dyDescent="0.2">
      <c r="A22" s="177" t="s">
        <v>83</v>
      </c>
    </row>
    <row r="23" spans="1:1" ht="25.5" customHeight="1" x14ac:dyDescent="0.2">
      <c r="A23" s="157" t="s">
        <v>336</v>
      </c>
    </row>
    <row r="24" spans="1:1" ht="24" x14ac:dyDescent="0.2">
      <c r="A24" s="157" t="s">
        <v>337</v>
      </c>
    </row>
    <row r="25" spans="1:1" x14ac:dyDescent="0.2">
      <c r="A25" s="33"/>
    </row>
    <row r="26" spans="1:1" x14ac:dyDescent="0.2">
      <c r="A26" s="174" t="s">
        <v>74</v>
      </c>
    </row>
    <row r="27" spans="1:1" ht="24" x14ac:dyDescent="0.2">
      <c r="A27" s="179" t="s">
        <v>201</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202</v>
      </c>
    </row>
    <row r="36" spans="1:1" ht="72" customHeight="1" x14ac:dyDescent="0.2">
      <c r="A36" s="203" t="s">
        <v>101</v>
      </c>
    </row>
    <row r="37" spans="1:1" x14ac:dyDescent="0.2">
      <c r="A37" s="69"/>
    </row>
    <row r="38" spans="1:1" ht="36" x14ac:dyDescent="0.2">
      <c r="A38" s="206" t="s">
        <v>203</v>
      </c>
    </row>
    <row r="39" spans="1:1" s="154" customFormat="1" ht="27.75" customHeight="1" x14ac:dyDescent="0.2">
      <c r="A39" s="204" t="s">
        <v>279</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301</v>
      </c>
    </row>
    <row r="46" spans="1:1" ht="13.5" thickBot="1" x14ac:dyDescent="0.25">
      <c r="A46" s="170"/>
    </row>
    <row r="47" spans="1:1" s="154" customFormat="1" ht="24" x14ac:dyDescent="0.2">
      <c r="A47" s="246" t="s">
        <v>344</v>
      </c>
    </row>
    <row r="48" spans="1:1" s="154" customFormat="1" ht="13.5" thickBot="1" x14ac:dyDescent="0.25">
      <c r="A48" s="247" t="s">
        <v>204</v>
      </c>
    </row>
    <row r="49" spans="1:1" s="154" customFormat="1" ht="12.75" customHeight="1" x14ac:dyDescent="0.2">
      <c r="A49" s="205"/>
    </row>
    <row r="50" spans="1:1" s="154" customFormat="1" x14ac:dyDescent="0.2">
      <c r="A50" s="248" t="s">
        <v>345</v>
      </c>
    </row>
    <row r="51" spans="1:1" s="154" customFormat="1" ht="13.5" thickBot="1" x14ac:dyDescent="0.25">
      <c r="A51" s="247" t="s">
        <v>331</v>
      </c>
    </row>
    <row r="52" spans="1:1" s="154" customFormat="1" ht="12.75" customHeight="1" x14ac:dyDescent="0.2">
      <c r="A52" s="176"/>
    </row>
    <row r="53" spans="1:1" s="154" customFormat="1" x14ac:dyDescent="0.2">
      <c r="A53" s="248" t="s">
        <v>346</v>
      </c>
    </row>
    <row r="54" spans="1:1" s="154" customFormat="1" ht="42.75" customHeight="1" thickBot="1" x14ac:dyDescent="0.25">
      <c r="A54" s="247" t="s">
        <v>347</v>
      </c>
    </row>
    <row r="55" spans="1:1" s="154" customFormat="1" ht="13.5" thickBot="1" x14ac:dyDescent="0.25">
      <c r="A55" s="215"/>
    </row>
    <row r="56" spans="1:1" s="154" customFormat="1" ht="23.25" customHeight="1" x14ac:dyDescent="0.2">
      <c r="A56" s="246" t="s">
        <v>348</v>
      </c>
    </row>
    <row r="57" spans="1:1" s="154" customFormat="1" ht="13.5" thickBot="1" x14ac:dyDescent="0.25">
      <c r="A57" s="247" t="s">
        <v>286</v>
      </c>
    </row>
    <row r="58" spans="1:1" s="154" customFormat="1" x14ac:dyDescent="0.2">
      <c r="A58" s="208"/>
    </row>
    <row r="59" spans="1:1" s="154" customFormat="1" x14ac:dyDescent="0.2">
      <c r="A59" s="248" t="s">
        <v>349</v>
      </c>
    </row>
    <row r="60" spans="1:1" s="154" customFormat="1" ht="13.5" thickBot="1" x14ac:dyDescent="0.25">
      <c r="A60" s="247" t="s">
        <v>288</v>
      </c>
    </row>
    <row r="61" spans="1:1" s="154" customFormat="1" x14ac:dyDescent="0.2">
      <c r="A61" s="205"/>
    </row>
    <row r="62" spans="1:1" ht="24" x14ac:dyDescent="0.2">
      <c r="A62" s="177" t="s">
        <v>302</v>
      </c>
    </row>
    <row r="63" spans="1:1" s="154" customFormat="1" ht="24" x14ac:dyDescent="0.2">
      <c r="A63" s="207" t="s">
        <v>350</v>
      </c>
    </row>
    <row r="64" spans="1:1" s="154" customFormat="1" x14ac:dyDescent="0.2">
      <c r="A64" s="205" t="s">
        <v>205</v>
      </c>
    </row>
    <row r="65" spans="1:1" s="154" customFormat="1" x14ac:dyDescent="0.2">
      <c r="A65" s="176"/>
    </row>
    <row r="66" spans="1:1" s="154" customFormat="1" ht="24" x14ac:dyDescent="0.2">
      <c r="A66" s="207" t="s">
        <v>351</v>
      </c>
    </row>
    <row r="67" spans="1:1" s="154" customFormat="1" x14ac:dyDescent="0.2">
      <c r="A67" s="205" t="s">
        <v>332</v>
      </c>
    </row>
    <row r="68" spans="1:1" s="154" customFormat="1" x14ac:dyDescent="0.2">
      <c r="A68" s="176"/>
    </row>
    <row r="69" spans="1:1" s="154" customFormat="1" x14ac:dyDescent="0.2">
      <c r="A69" s="207" t="s">
        <v>352</v>
      </c>
    </row>
    <row r="70" spans="1:1" s="154" customFormat="1" ht="36" x14ac:dyDescent="0.2">
      <c r="A70" s="205" t="s">
        <v>333</v>
      </c>
    </row>
    <row r="71" spans="1:1" s="154" customFormat="1" x14ac:dyDescent="0.2">
      <c r="A71" s="176"/>
    </row>
    <row r="72" spans="1:1" s="154" customFormat="1" ht="24" x14ac:dyDescent="0.2">
      <c r="A72" s="207" t="s">
        <v>353</v>
      </c>
    </row>
    <row r="73" spans="1:1" s="154" customFormat="1" x14ac:dyDescent="0.2">
      <c r="A73" s="205" t="s">
        <v>295</v>
      </c>
    </row>
    <row r="74" spans="1:1" s="154" customFormat="1" x14ac:dyDescent="0.2">
      <c r="A74" s="170"/>
    </row>
    <row r="75" spans="1:1" s="154" customFormat="1" x14ac:dyDescent="0.2">
      <c r="A75" s="207" t="s">
        <v>354</v>
      </c>
    </row>
    <row r="76" spans="1:1" x14ac:dyDescent="0.2">
      <c r="A76" s="205" t="s">
        <v>288</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sheetData>
  <mergeCells count="1">
    <mergeCell ref="A16:A17"/>
  </mergeCells>
  <pageMargins left="0.7" right="0.7" top="0.75" bottom="0.75" header="0.3" footer="0.3"/>
  <pageSetup paperSize="9"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42"/>
  <sheetViews>
    <sheetView workbookViewId="0">
      <pane xSplit="1" topLeftCell="B1" activePane="topRight" state="frozen"/>
      <selection activeCell="A10" sqref="A10"/>
      <selection pane="topRight" activeCell="D17" sqref="D17"/>
    </sheetView>
  </sheetViews>
  <sheetFormatPr defaultColWidth="10" defaultRowHeight="12.75" x14ac:dyDescent="0.2"/>
  <cols>
    <col min="1" max="1" width="46.5703125" style="32" customWidth="1"/>
    <col min="2" max="16384" width="10" style="31"/>
  </cols>
  <sheetData>
    <row r="1" spans="1:2" x14ac:dyDescent="0.2">
      <c r="A1" s="63" t="s">
        <v>61</v>
      </c>
    </row>
    <row r="2" spans="1:2" ht="24" x14ac:dyDescent="0.2">
      <c r="A2" s="177" t="s">
        <v>300</v>
      </c>
    </row>
    <row r="3" spans="1:2" x14ac:dyDescent="0.2">
      <c r="A3" s="167" t="s">
        <v>299</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f>
        <v>#REF!</v>
      </c>
    </row>
    <row r="8" spans="1:2" x14ac:dyDescent="0.2">
      <c r="A8" s="163">
        <v>2</v>
      </c>
      <c r="B8" s="57" t="e">
        <f>'BAR BB| Open rates'!#REF!*0.9</f>
        <v>#REF!</v>
      </c>
    </row>
    <row r="9" spans="1:2" x14ac:dyDescent="0.2">
      <c r="A9" s="163" t="s">
        <v>175</v>
      </c>
      <c r="B9" s="57"/>
    </row>
    <row r="10" spans="1:2" x14ac:dyDescent="0.2">
      <c r="A10" s="163">
        <v>1</v>
      </c>
      <c r="B10" s="57" t="e">
        <f>'BAR BB| Open rates'!#REF!*0.9</f>
        <v>#REF!</v>
      </c>
    </row>
    <row r="11" spans="1:2" x14ac:dyDescent="0.2">
      <c r="A11" s="163">
        <v>2</v>
      </c>
      <c r="B11" s="57" t="e">
        <f>'BAR BB| Open rates'!#REF!*0.9</f>
        <v>#REF!</v>
      </c>
    </row>
    <row r="12" spans="1:2" x14ac:dyDescent="0.2">
      <c r="A12" s="163" t="s">
        <v>176</v>
      </c>
      <c r="B12" s="57"/>
    </row>
    <row r="13" spans="1:2" x14ac:dyDescent="0.2">
      <c r="A13" s="163">
        <v>1</v>
      </c>
      <c r="B13" s="57" t="e">
        <f>'BAR BB| Open rates'!#REF!*0.9</f>
        <v>#REF!</v>
      </c>
    </row>
    <row r="14" spans="1:2" x14ac:dyDescent="0.2">
      <c r="A14" s="163">
        <v>2</v>
      </c>
      <c r="B14" s="57" t="e">
        <f>'BAR BB| Open rates'!#REF!*0.9</f>
        <v>#REF!</v>
      </c>
    </row>
    <row r="15" spans="1:2" x14ac:dyDescent="0.2">
      <c r="A15" s="89"/>
    </row>
    <row r="16" spans="1:2" x14ac:dyDescent="0.2">
      <c r="A16" s="295" t="s">
        <v>172</v>
      </c>
    </row>
    <row r="17" spans="1:1" x14ac:dyDescent="0.2">
      <c r="A17" s="295"/>
    </row>
    <row r="18" spans="1:1" x14ac:dyDescent="0.2">
      <c r="A18" s="89"/>
    </row>
    <row r="19" spans="1:1" s="154" customFormat="1" ht="164.25" customHeight="1" x14ac:dyDescent="0.2">
      <c r="A19" s="242" t="s">
        <v>276</v>
      </c>
    </row>
    <row r="20" spans="1:1" ht="12.75" customHeight="1" x14ac:dyDescent="0.2">
      <c r="A20" s="31"/>
    </row>
    <row r="21" spans="1:1" x14ac:dyDescent="0.2">
      <c r="A21" s="177" t="s">
        <v>83</v>
      </c>
    </row>
    <row r="22" spans="1:1" ht="25.5" customHeight="1" x14ac:dyDescent="0.2">
      <c r="A22" s="157" t="s">
        <v>336</v>
      </c>
    </row>
    <row r="23" spans="1:1" ht="24" x14ac:dyDescent="0.2">
      <c r="A23" s="157" t="s">
        <v>337</v>
      </c>
    </row>
    <row r="24" spans="1:1" x14ac:dyDescent="0.2">
      <c r="A24" s="33"/>
    </row>
    <row r="25" spans="1:1" x14ac:dyDescent="0.2">
      <c r="A25" s="174" t="s">
        <v>74</v>
      </c>
    </row>
    <row r="26" spans="1:1" ht="24" x14ac:dyDescent="0.2">
      <c r="A26" s="179" t="s">
        <v>201</v>
      </c>
    </row>
    <row r="27" spans="1:1" x14ac:dyDescent="0.2">
      <c r="A27" s="178" t="s">
        <v>75</v>
      </c>
    </row>
    <row r="28" spans="1:1" ht="24" x14ac:dyDescent="0.2">
      <c r="A28" s="175" t="s">
        <v>76</v>
      </c>
    </row>
    <row r="29" spans="1:1" ht="24" x14ac:dyDescent="0.2">
      <c r="A29" s="175" t="s">
        <v>89</v>
      </c>
    </row>
    <row r="30" spans="1:1" x14ac:dyDescent="0.2">
      <c r="A30" s="175" t="s">
        <v>78</v>
      </c>
    </row>
    <row r="31" spans="1:1" ht="24" x14ac:dyDescent="0.2">
      <c r="A31" s="175" t="s">
        <v>79</v>
      </c>
    </row>
    <row r="32" spans="1:1" ht="24" x14ac:dyDescent="0.2">
      <c r="A32" s="175" t="s">
        <v>187</v>
      </c>
    </row>
    <row r="33" spans="1:1" x14ac:dyDescent="0.2">
      <c r="A33" s="175" t="s">
        <v>105</v>
      </c>
    </row>
    <row r="34" spans="1:1" ht="24" x14ac:dyDescent="0.2">
      <c r="A34" s="175" t="s">
        <v>202</v>
      </c>
    </row>
    <row r="35" spans="1:1" ht="72" customHeight="1" x14ac:dyDescent="0.2">
      <c r="A35" s="203" t="s">
        <v>101</v>
      </c>
    </row>
    <row r="36" spans="1:1" x14ac:dyDescent="0.2">
      <c r="A36" s="69"/>
    </row>
    <row r="37" spans="1:1" ht="36" x14ac:dyDescent="0.2">
      <c r="A37" s="206" t="s">
        <v>203</v>
      </c>
    </row>
    <row r="38" spans="1:1" s="154" customFormat="1" ht="27.75" customHeight="1" x14ac:dyDescent="0.2">
      <c r="A38" s="204" t="s">
        <v>279</v>
      </c>
    </row>
    <row r="39" spans="1:1" x14ac:dyDescent="0.2">
      <c r="A39" s="6"/>
    </row>
    <row r="40" spans="1:1" x14ac:dyDescent="0.2">
      <c r="A40" s="171" t="s">
        <v>81</v>
      </c>
    </row>
    <row r="41" spans="1:1" ht="36" x14ac:dyDescent="0.2">
      <c r="A41" s="176" t="s">
        <v>102</v>
      </c>
    </row>
    <row r="42" spans="1:1" ht="36" x14ac:dyDescent="0.2">
      <c r="A42" s="176" t="s">
        <v>104</v>
      </c>
    </row>
    <row r="43" spans="1:1" x14ac:dyDescent="0.2">
      <c r="A43" s="168"/>
    </row>
    <row r="44" spans="1:1" ht="26.25" x14ac:dyDescent="0.2">
      <c r="A44" s="174" t="s">
        <v>301</v>
      </c>
    </row>
    <row r="45" spans="1:1" ht="13.5" thickBot="1" x14ac:dyDescent="0.25">
      <c r="A45" s="170"/>
    </row>
    <row r="46" spans="1:1" s="154" customFormat="1" ht="24" x14ac:dyDescent="0.2">
      <c r="A46" s="246" t="s">
        <v>344</v>
      </c>
    </row>
    <row r="47" spans="1:1" s="154" customFormat="1" ht="13.5" thickBot="1" x14ac:dyDescent="0.25">
      <c r="A47" s="247" t="s">
        <v>204</v>
      </c>
    </row>
    <row r="48" spans="1:1" s="154" customFormat="1" ht="12.75" customHeight="1" x14ac:dyDescent="0.2">
      <c r="A48" s="205"/>
    </row>
    <row r="49" spans="1:1" s="154" customFormat="1" x14ac:dyDescent="0.2">
      <c r="A49" s="248" t="s">
        <v>345</v>
      </c>
    </row>
    <row r="50" spans="1:1" s="154" customFormat="1" ht="13.5" thickBot="1" x14ac:dyDescent="0.25">
      <c r="A50" s="247" t="s">
        <v>331</v>
      </c>
    </row>
    <row r="51" spans="1:1" s="154" customFormat="1" ht="12.75" customHeight="1" x14ac:dyDescent="0.2">
      <c r="A51" s="176"/>
    </row>
    <row r="52" spans="1:1" s="154" customFormat="1" x14ac:dyDescent="0.2">
      <c r="A52" s="248" t="s">
        <v>346</v>
      </c>
    </row>
    <row r="53" spans="1:1" s="154" customFormat="1" ht="42.75" customHeight="1" thickBot="1" x14ac:dyDescent="0.25">
      <c r="A53" s="247" t="s">
        <v>347</v>
      </c>
    </row>
    <row r="54" spans="1:1" s="154" customFormat="1" ht="13.5" thickBot="1" x14ac:dyDescent="0.25">
      <c r="A54" s="215"/>
    </row>
    <row r="55" spans="1:1" s="154" customFormat="1" ht="23.25" customHeight="1" x14ac:dyDescent="0.2">
      <c r="A55" s="246" t="s">
        <v>348</v>
      </c>
    </row>
    <row r="56" spans="1:1" s="154" customFormat="1" ht="13.5" thickBot="1" x14ac:dyDescent="0.25">
      <c r="A56" s="247" t="s">
        <v>286</v>
      </c>
    </row>
    <row r="57" spans="1:1" s="154" customFormat="1" x14ac:dyDescent="0.2">
      <c r="A57" s="208"/>
    </row>
    <row r="58" spans="1:1" s="154" customFormat="1" x14ac:dyDescent="0.2">
      <c r="A58" s="248" t="s">
        <v>349</v>
      </c>
    </row>
    <row r="59" spans="1:1" s="154" customFormat="1" ht="13.5" thickBot="1" x14ac:dyDescent="0.25">
      <c r="A59" s="247" t="s">
        <v>288</v>
      </c>
    </row>
    <row r="60" spans="1:1" s="154" customFormat="1" x14ac:dyDescent="0.2">
      <c r="A60" s="205"/>
    </row>
    <row r="61" spans="1:1" ht="24" x14ac:dyDescent="0.2">
      <c r="A61" s="177" t="s">
        <v>302</v>
      </c>
    </row>
    <row r="62" spans="1:1" s="154" customFormat="1" ht="24" x14ac:dyDescent="0.2">
      <c r="A62" s="207" t="s">
        <v>350</v>
      </c>
    </row>
    <row r="63" spans="1:1" s="154" customFormat="1" x14ac:dyDescent="0.2">
      <c r="A63" s="205" t="s">
        <v>205</v>
      </c>
    </row>
    <row r="64" spans="1:1" s="154" customFormat="1" x14ac:dyDescent="0.2">
      <c r="A64" s="176"/>
    </row>
    <row r="65" spans="1:1" s="154" customFormat="1" ht="24" x14ac:dyDescent="0.2">
      <c r="A65" s="207" t="s">
        <v>351</v>
      </c>
    </row>
    <row r="66" spans="1:1" s="154" customFormat="1" x14ac:dyDescent="0.2">
      <c r="A66" s="205" t="s">
        <v>332</v>
      </c>
    </row>
    <row r="67" spans="1:1" s="154" customFormat="1" x14ac:dyDescent="0.2">
      <c r="A67" s="176"/>
    </row>
    <row r="68" spans="1:1" s="154" customFormat="1" x14ac:dyDescent="0.2">
      <c r="A68" s="207" t="s">
        <v>352</v>
      </c>
    </row>
    <row r="69" spans="1:1" s="154" customFormat="1" ht="36" x14ac:dyDescent="0.2">
      <c r="A69" s="205" t="s">
        <v>333</v>
      </c>
    </row>
    <row r="70" spans="1:1" s="154" customFormat="1" x14ac:dyDescent="0.2">
      <c r="A70" s="176"/>
    </row>
    <row r="71" spans="1:1" s="154" customFormat="1" ht="24" x14ac:dyDescent="0.2">
      <c r="A71" s="207" t="s">
        <v>353</v>
      </c>
    </row>
    <row r="72" spans="1:1" s="154" customFormat="1" x14ac:dyDescent="0.2">
      <c r="A72" s="205" t="s">
        <v>295</v>
      </c>
    </row>
    <row r="73" spans="1:1" s="154" customFormat="1" x14ac:dyDescent="0.2">
      <c r="A73" s="170"/>
    </row>
    <row r="74" spans="1:1" s="154" customFormat="1" x14ac:dyDescent="0.2">
      <c r="A74" s="207" t="s">
        <v>354</v>
      </c>
    </row>
    <row r="75" spans="1:1" x14ac:dyDescent="0.2">
      <c r="A75" s="205" t="s">
        <v>288</v>
      </c>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sheetData>
  <mergeCells count="1">
    <mergeCell ref="A16:A17"/>
  </mergeCells>
  <pageMargins left="0.7" right="0.7" top="0.75" bottom="0.75" header="0.3" footer="0.3"/>
  <pageSetup paperSize="9"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6"/>
  <sheetViews>
    <sheetView workbookViewId="0">
      <pane xSplit="1" topLeftCell="B1" activePane="topRight" state="frozen"/>
      <selection activeCell="A10" sqref="A10"/>
      <selection pane="topRight" activeCell="E14" sqref="E14"/>
    </sheetView>
  </sheetViews>
  <sheetFormatPr defaultColWidth="10" defaultRowHeight="12.75" x14ac:dyDescent="0.2"/>
  <cols>
    <col min="1" max="1" width="46.5703125" style="32" customWidth="1"/>
    <col min="2" max="16384" width="10" style="31"/>
  </cols>
  <sheetData>
    <row r="1" spans="1:3" x14ac:dyDescent="0.2">
      <c r="A1" s="63" t="s">
        <v>61</v>
      </c>
    </row>
    <row r="2" spans="1:3" ht="24" x14ac:dyDescent="0.2">
      <c r="A2" s="177" t="s">
        <v>221</v>
      </c>
    </row>
    <row r="3" spans="1:3" x14ac:dyDescent="0.2">
      <c r="A3" s="167" t="s">
        <v>200</v>
      </c>
    </row>
    <row r="4" spans="1:3" s="154" customFormat="1" ht="21.75" customHeight="1" x14ac:dyDescent="0.2">
      <c r="A4" s="201" t="s">
        <v>62</v>
      </c>
      <c r="B4" s="115" t="e">
        <f>'BAR BB| Open rates'!#REF!</f>
        <v>#REF!</v>
      </c>
      <c r="C4" s="115" t="e">
        <f>'BAR BB| Open rates'!#REF!</f>
        <v>#REF!</v>
      </c>
    </row>
    <row r="5" spans="1:3" s="154" customFormat="1" ht="21.75" customHeight="1" x14ac:dyDescent="0.2">
      <c r="A5" s="202"/>
      <c r="B5" s="115" t="e">
        <f>'BAR BB| Open rates'!#REF!</f>
        <v>#REF!</v>
      </c>
      <c r="C5" s="115" t="e">
        <f>'BAR BB| Open rates'!#REF!</f>
        <v>#REF!</v>
      </c>
    </row>
    <row r="6" spans="1:3" s="154" customFormat="1" x14ac:dyDescent="0.2">
      <c r="A6" s="163" t="s">
        <v>63</v>
      </c>
      <c r="B6" s="115"/>
      <c r="C6" s="115"/>
    </row>
    <row r="7" spans="1:3" s="154" customFormat="1" x14ac:dyDescent="0.2">
      <c r="A7" s="163">
        <v>1</v>
      </c>
      <c r="B7" s="57" t="e">
        <f>'BAR BB| Open rates'!#REF!*0.9*0.87</f>
        <v>#REF!</v>
      </c>
      <c r="C7" s="57" t="e">
        <f>'BAR BB| Open rates'!#REF!*0.9*0.87</f>
        <v>#REF!</v>
      </c>
    </row>
    <row r="8" spans="1:3" s="154" customFormat="1" x14ac:dyDescent="0.2">
      <c r="A8" s="163">
        <v>2</v>
      </c>
      <c r="B8" s="57" t="e">
        <f>'BAR BB| Open rates'!#REF!*0.9*0.87</f>
        <v>#REF!</v>
      </c>
      <c r="C8" s="57" t="e">
        <f>'BAR BB| Open rates'!#REF!*0.9*0.87</f>
        <v>#REF!</v>
      </c>
    </row>
    <row r="9" spans="1:3" s="154" customFormat="1" x14ac:dyDescent="0.2">
      <c r="A9" s="163" t="s">
        <v>175</v>
      </c>
      <c r="B9" s="57"/>
      <c r="C9" s="57"/>
    </row>
    <row r="10" spans="1:3" s="154" customFormat="1" x14ac:dyDescent="0.2">
      <c r="A10" s="163">
        <v>1</v>
      </c>
      <c r="B10" s="57" t="e">
        <f>'BAR BB| Open rates'!#REF!*0.9*0.87</f>
        <v>#REF!</v>
      </c>
      <c r="C10" s="57" t="e">
        <f>'BAR BB| Open rates'!#REF!*0.9*0.87</f>
        <v>#REF!</v>
      </c>
    </row>
    <row r="11" spans="1:3" s="154" customFormat="1" x14ac:dyDescent="0.2">
      <c r="A11" s="163">
        <v>2</v>
      </c>
      <c r="B11" s="57" t="e">
        <f>'BAR BB| Open rates'!#REF!*0.9*0.87</f>
        <v>#REF!</v>
      </c>
      <c r="C11" s="57" t="e">
        <f>'BAR BB| Open rates'!#REF!*0.9*0.87</f>
        <v>#REF!</v>
      </c>
    </row>
    <row r="12" spans="1:3" s="154" customFormat="1" x14ac:dyDescent="0.2">
      <c r="A12" s="163" t="s">
        <v>176</v>
      </c>
      <c r="B12" s="57"/>
      <c r="C12" s="57"/>
    </row>
    <row r="13" spans="1:3" s="154" customFormat="1" x14ac:dyDescent="0.2">
      <c r="A13" s="163">
        <v>1</v>
      </c>
      <c r="B13" s="57" t="e">
        <f>'BAR BB| Open rates'!#REF!*0.9*0.87</f>
        <v>#REF!</v>
      </c>
      <c r="C13" s="57" t="e">
        <f>'BAR BB| Open rates'!#REF!*0.9*0.87</f>
        <v>#REF!</v>
      </c>
    </row>
    <row r="14" spans="1:3" s="154" customFormat="1" x14ac:dyDescent="0.2">
      <c r="A14" s="163">
        <v>2</v>
      </c>
      <c r="B14" s="57" t="e">
        <f>'BAR BB| Open rates'!#REF!*0.9*0.87</f>
        <v>#REF!</v>
      </c>
      <c r="C14" s="57" t="e">
        <f>'BAR BB| Open rates'!#REF!*0.9*0.87</f>
        <v>#REF!</v>
      </c>
    </row>
    <row r="15" spans="1:3" x14ac:dyDescent="0.2">
      <c r="A15" s="89"/>
    </row>
    <row r="16" spans="1:3" x14ac:dyDescent="0.2">
      <c r="A16" s="295" t="s">
        <v>172</v>
      </c>
    </row>
    <row r="17" spans="1:9" x14ac:dyDescent="0.2">
      <c r="A17" s="295"/>
    </row>
    <row r="18" spans="1:9" x14ac:dyDescent="0.2">
      <c r="A18" s="89"/>
    </row>
    <row r="19" spans="1:9" s="154" customFormat="1" ht="12.75" customHeight="1" x14ac:dyDescent="0.2">
      <c r="A19" s="316" t="s">
        <v>222</v>
      </c>
      <c r="B19" s="317"/>
      <c r="C19" s="317"/>
      <c r="D19" s="317"/>
      <c r="E19" s="317"/>
      <c r="F19" s="317"/>
      <c r="G19" s="317"/>
      <c r="H19" s="317"/>
      <c r="I19" s="317"/>
    </row>
    <row r="20" spans="1:9" s="154" customFormat="1" ht="19.5" customHeight="1" x14ac:dyDescent="0.2">
      <c r="A20" s="316"/>
      <c r="B20" s="317"/>
      <c r="C20" s="317"/>
      <c r="D20" s="317"/>
      <c r="E20" s="317"/>
      <c r="F20" s="317"/>
      <c r="G20" s="317"/>
      <c r="H20" s="317"/>
      <c r="I20" s="317"/>
    </row>
    <row r="21" spans="1:9" s="154" customFormat="1" ht="18" customHeight="1" x14ac:dyDescent="0.2">
      <c r="A21" s="316"/>
      <c r="B21" s="317"/>
      <c r="C21" s="317"/>
      <c r="D21" s="317"/>
      <c r="E21" s="317"/>
      <c r="F21" s="317"/>
      <c r="G21" s="317"/>
      <c r="H21" s="317"/>
      <c r="I21" s="317"/>
    </row>
    <row r="22" spans="1:9" s="154" customFormat="1" ht="12.75" customHeight="1" x14ac:dyDescent="0.2">
      <c r="A22" s="316"/>
      <c r="B22" s="317"/>
      <c r="C22" s="317"/>
      <c r="D22" s="317"/>
      <c r="E22" s="317"/>
      <c r="F22" s="317"/>
      <c r="G22" s="317"/>
      <c r="H22" s="317"/>
      <c r="I22" s="317"/>
    </row>
    <row r="23" spans="1:9" ht="12.75" customHeight="1" x14ac:dyDescent="0.2">
      <c r="A23" s="31"/>
    </row>
    <row r="24" spans="1:9" ht="12.75" customHeight="1" x14ac:dyDescent="0.2">
      <c r="A24" s="31"/>
    </row>
    <row r="25" spans="1:9" x14ac:dyDescent="0.2">
      <c r="A25" s="177" t="s">
        <v>83</v>
      </c>
    </row>
    <row r="26" spans="1:9" ht="24" x14ac:dyDescent="0.2">
      <c r="A26" s="157" t="s">
        <v>223</v>
      </c>
    </row>
    <row r="27" spans="1:9" ht="26.25" customHeight="1" x14ac:dyDescent="0.2">
      <c r="A27" s="157" t="s">
        <v>224</v>
      </c>
    </row>
    <row r="28" spans="1:9" x14ac:dyDescent="0.2">
      <c r="A28" s="33"/>
    </row>
    <row r="29" spans="1:9" x14ac:dyDescent="0.2">
      <c r="A29" s="174" t="s">
        <v>74</v>
      </c>
    </row>
    <row r="30" spans="1:9" x14ac:dyDescent="0.2">
      <c r="A30" s="178" t="s">
        <v>75</v>
      </c>
    </row>
    <row r="31" spans="1:9" ht="24" x14ac:dyDescent="0.2">
      <c r="A31" s="175" t="s">
        <v>76</v>
      </c>
    </row>
    <row r="32" spans="1:9"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x14ac:dyDescent="0.2">
      <c r="A39" s="69"/>
    </row>
    <row r="40" spans="1:1" ht="36" x14ac:dyDescent="0.2">
      <c r="A40" s="206" t="s">
        <v>203</v>
      </c>
    </row>
    <row r="41" spans="1:1" s="154" customFormat="1" ht="27.75" customHeight="1" x14ac:dyDescent="0.2">
      <c r="A41" s="204" t="s">
        <v>225</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226</v>
      </c>
    </row>
    <row r="48" spans="1:1" s="154" customFormat="1" x14ac:dyDescent="0.2">
      <c r="A48" s="170"/>
    </row>
    <row r="49" spans="1:1" s="154" customFormat="1" ht="24" x14ac:dyDescent="0.2">
      <c r="A49" s="207" t="s">
        <v>227</v>
      </c>
    </row>
    <row r="50" spans="1:1" s="154" customFormat="1" x14ac:dyDescent="0.2">
      <c r="A50" s="205" t="s">
        <v>228</v>
      </c>
    </row>
    <row r="51" spans="1:1" s="154" customFormat="1" ht="12.75" customHeight="1" x14ac:dyDescent="0.2">
      <c r="A51" s="205"/>
    </row>
    <row r="52" spans="1:1" s="154" customFormat="1" x14ac:dyDescent="0.2">
      <c r="A52" s="207" t="s">
        <v>229</v>
      </c>
    </row>
    <row r="53" spans="1:1" s="154" customFormat="1" x14ac:dyDescent="0.2">
      <c r="A53" s="205" t="s">
        <v>208</v>
      </c>
    </row>
    <row r="54" spans="1:1" s="154" customFormat="1" ht="12.75" customHeight="1" x14ac:dyDescent="0.2">
      <c r="A54" s="176"/>
    </row>
    <row r="55" spans="1:1" s="154" customFormat="1" x14ac:dyDescent="0.2">
      <c r="A55" s="207" t="s">
        <v>230</v>
      </c>
    </row>
    <row r="56" spans="1:1" s="154" customFormat="1" ht="17.25" customHeight="1" x14ac:dyDescent="0.2">
      <c r="A56" s="205" t="s">
        <v>231</v>
      </c>
    </row>
    <row r="57" spans="1:1" s="154" customFormat="1" ht="12" customHeight="1" x14ac:dyDescent="0.2">
      <c r="A57" s="176"/>
    </row>
    <row r="58" spans="1:1" s="154" customFormat="1" x14ac:dyDescent="0.2">
      <c r="A58" s="207" t="s">
        <v>232</v>
      </c>
    </row>
    <row r="59" spans="1:1" s="154" customFormat="1" x14ac:dyDescent="0.2">
      <c r="A59" s="208" t="s">
        <v>233</v>
      </c>
    </row>
    <row r="60" spans="1:1" s="154" customFormat="1" ht="13.5" customHeight="1" x14ac:dyDescent="0.2">
      <c r="A60" s="176"/>
    </row>
    <row r="61" spans="1:1" s="154" customFormat="1" ht="24" x14ac:dyDescent="0.2">
      <c r="A61" s="207" t="s">
        <v>234</v>
      </c>
    </row>
    <row r="62" spans="1:1" s="154" customFormat="1" x14ac:dyDescent="0.2">
      <c r="A62" s="208" t="s">
        <v>235</v>
      </c>
    </row>
    <row r="63" spans="1:1" s="154" customFormat="1" ht="13.5" customHeight="1" x14ac:dyDescent="0.2">
      <c r="A63" s="176"/>
    </row>
    <row r="64" spans="1:1" s="154" customFormat="1" x14ac:dyDescent="0.2">
      <c r="A64" s="207" t="s">
        <v>236</v>
      </c>
    </row>
    <row r="65" spans="1:1" s="154" customFormat="1" x14ac:dyDescent="0.2">
      <c r="A65" s="208" t="s">
        <v>237</v>
      </c>
    </row>
    <row r="66" spans="1:1" s="154" customFormat="1" ht="12.75" customHeight="1" x14ac:dyDescent="0.2">
      <c r="A66" s="176"/>
    </row>
    <row r="67" spans="1:1" s="154" customFormat="1" x14ac:dyDescent="0.2">
      <c r="A67" s="207" t="s">
        <v>238</v>
      </c>
    </row>
    <row r="68" spans="1:1" s="154" customFormat="1" x14ac:dyDescent="0.2">
      <c r="A68" s="205" t="s">
        <v>239</v>
      </c>
    </row>
    <row r="69" spans="1:1" s="154" customFormat="1" ht="13.5" customHeight="1" x14ac:dyDescent="0.2">
      <c r="A69" s="176"/>
    </row>
    <row r="70" spans="1:1" s="154" customFormat="1" x14ac:dyDescent="0.2">
      <c r="A70" s="207" t="s">
        <v>240</v>
      </c>
    </row>
    <row r="71" spans="1:1" s="154" customFormat="1" x14ac:dyDescent="0.2">
      <c r="A71" s="205" t="s">
        <v>241</v>
      </c>
    </row>
    <row r="72" spans="1:1" s="154" customFormat="1" x14ac:dyDescent="0.2">
      <c r="A72" s="176"/>
    </row>
    <row r="73" spans="1:1" s="154" customFormat="1" ht="20.25" customHeight="1" x14ac:dyDescent="0.2">
      <c r="A73" s="207" t="s">
        <v>242</v>
      </c>
    </row>
    <row r="74" spans="1:1" s="154" customFormat="1" x14ac:dyDescent="0.2">
      <c r="A74" s="205" t="s">
        <v>210</v>
      </c>
    </row>
    <row r="75" spans="1:1" s="154" customFormat="1" x14ac:dyDescent="0.2">
      <c r="A75" s="176"/>
    </row>
    <row r="76" spans="1:1" s="154" customFormat="1" x14ac:dyDescent="0.2">
      <c r="A76" s="207" t="s">
        <v>243</v>
      </c>
    </row>
    <row r="77" spans="1:1" s="154" customFormat="1" x14ac:dyDescent="0.2">
      <c r="A77" s="205" t="s">
        <v>244</v>
      </c>
    </row>
    <row r="78" spans="1:1" s="154" customFormat="1" x14ac:dyDescent="0.2">
      <c r="A78" s="205"/>
    </row>
    <row r="79" spans="1:1" s="154" customFormat="1" x14ac:dyDescent="0.2">
      <c r="A79" s="176"/>
    </row>
    <row r="80" spans="1:1" s="154" customFormat="1" ht="24" x14ac:dyDescent="0.2">
      <c r="A80" s="214" t="s">
        <v>245</v>
      </c>
    </row>
    <row r="81" spans="1:1" s="154" customFormat="1" x14ac:dyDescent="0.2"/>
    <row r="82" spans="1:1" s="154" customFormat="1" x14ac:dyDescent="0.2">
      <c r="A82" s="207" t="s">
        <v>246</v>
      </c>
    </row>
    <row r="83" spans="1:1" s="154" customFormat="1" x14ac:dyDescent="0.2">
      <c r="A83" s="205" t="s">
        <v>247</v>
      </c>
    </row>
    <row r="84" spans="1:1" s="154" customFormat="1" x14ac:dyDescent="0.2">
      <c r="A84" s="205"/>
    </row>
    <row r="85" spans="1:1" s="154" customFormat="1" x14ac:dyDescent="0.2">
      <c r="A85" s="207" t="s">
        <v>248</v>
      </c>
    </row>
    <row r="86" spans="1:1" s="154" customFormat="1" x14ac:dyDescent="0.2">
      <c r="A86" s="205" t="s">
        <v>209</v>
      </c>
    </row>
    <row r="87" spans="1:1" s="154" customFormat="1" x14ac:dyDescent="0.2">
      <c r="A87" s="176"/>
    </row>
    <row r="88" spans="1:1" s="154" customFormat="1" x14ac:dyDescent="0.2">
      <c r="A88" s="207" t="s">
        <v>249</v>
      </c>
    </row>
    <row r="89" spans="1:1" s="154" customFormat="1" x14ac:dyDescent="0.2">
      <c r="A89" s="205" t="s">
        <v>250</v>
      </c>
    </row>
    <row r="90" spans="1:1" s="154" customFormat="1" x14ac:dyDescent="0.2">
      <c r="A90" s="176"/>
    </row>
    <row r="91" spans="1:1" s="154" customFormat="1" x14ac:dyDescent="0.2">
      <c r="A91" s="207" t="s">
        <v>251</v>
      </c>
    </row>
    <row r="92" spans="1:1" s="154" customFormat="1" x14ac:dyDescent="0.2">
      <c r="A92" s="205" t="s">
        <v>252</v>
      </c>
    </row>
    <row r="93" spans="1:1" s="154" customFormat="1" x14ac:dyDescent="0.2">
      <c r="A93" s="176"/>
    </row>
    <row r="94" spans="1:1" s="154" customFormat="1" ht="30" customHeight="1" x14ac:dyDescent="0.2">
      <c r="A94" s="207" t="s">
        <v>253</v>
      </c>
    </row>
    <row r="95" spans="1:1" s="154" customFormat="1" x14ac:dyDescent="0.2">
      <c r="A95" s="205" t="s">
        <v>254</v>
      </c>
    </row>
    <row r="96" spans="1:1" s="154" customFormat="1" x14ac:dyDescent="0.2">
      <c r="A96" s="176"/>
    </row>
    <row r="97" spans="1:1" s="154" customFormat="1" x14ac:dyDescent="0.2">
      <c r="A97" s="207" t="s">
        <v>255</v>
      </c>
    </row>
    <row r="98" spans="1:1" s="154" customFormat="1" x14ac:dyDescent="0.2">
      <c r="A98" s="205" t="s">
        <v>256</v>
      </c>
    </row>
    <row r="99" spans="1:1" s="154" customFormat="1" x14ac:dyDescent="0.2">
      <c r="A99" s="176"/>
    </row>
    <row r="100" spans="1:1" s="154" customFormat="1" x14ac:dyDescent="0.2">
      <c r="A100" s="207" t="s">
        <v>257</v>
      </c>
    </row>
    <row r="101" spans="1:1" s="154" customFormat="1" x14ac:dyDescent="0.2">
      <c r="A101" s="205" t="s">
        <v>258</v>
      </c>
    </row>
    <row r="102" spans="1:1" s="154" customFormat="1" x14ac:dyDescent="0.2">
      <c r="A102" s="176"/>
    </row>
    <row r="103" spans="1:1" s="154" customFormat="1" x14ac:dyDescent="0.2">
      <c r="A103" s="207" t="s">
        <v>262</v>
      </c>
    </row>
    <row r="104" spans="1:1" s="154" customFormat="1" x14ac:dyDescent="0.2">
      <c r="A104" s="205" t="s">
        <v>209</v>
      </c>
    </row>
    <row r="105" spans="1:1" s="154" customFormat="1" x14ac:dyDescent="0.2">
      <c r="A105" s="176"/>
    </row>
    <row r="106" spans="1:1" s="154" customFormat="1" x14ac:dyDescent="0.2">
      <c r="A106" s="207" t="s">
        <v>259</v>
      </c>
    </row>
    <row r="107" spans="1:1" s="154" customFormat="1" x14ac:dyDescent="0.2">
      <c r="A107" s="205" t="s">
        <v>211</v>
      </c>
    </row>
    <row r="108" spans="1:1" s="154" customFormat="1" x14ac:dyDescent="0.2">
      <c r="A108" s="176"/>
    </row>
    <row r="109" spans="1:1" s="154" customFormat="1" x14ac:dyDescent="0.2">
      <c r="A109" s="207" t="s">
        <v>260</v>
      </c>
    </row>
    <row r="110" spans="1:1" s="154" customFormat="1" x14ac:dyDescent="0.2">
      <c r="A110" s="205" t="s">
        <v>261</v>
      </c>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s="154" customFormat="1" x14ac:dyDescent="0.2">
      <c r="A116" s="170"/>
    </row>
    <row r="117" spans="1:1" s="154" customFormat="1" x14ac:dyDescent="0.2">
      <c r="A117" s="170"/>
    </row>
    <row r="118" spans="1:1" s="154" customFormat="1" x14ac:dyDescent="0.2">
      <c r="A118" s="170"/>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row r="354" spans="1:1" x14ac:dyDescent="0.2">
      <c r="A354" s="137"/>
    </row>
    <row r="355" spans="1:1" x14ac:dyDescent="0.2">
      <c r="A355" s="137"/>
    </row>
    <row r="356" spans="1:1" x14ac:dyDescent="0.2">
      <c r="A356" s="137"/>
    </row>
    <row r="357" spans="1:1" x14ac:dyDescent="0.2">
      <c r="A357" s="137"/>
    </row>
    <row r="358" spans="1:1" x14ac:dyDescent="0.2">
      <c r="A358" s="137"/>
    </row>
    <row r="359" spans="1:1" x14ac:dyDescent="0.2">
      <c r="A359" s="137"/>
    </row>
    <row r="360" spans="1:1" x14ac:dyDescent="0.2">
      <c r="A360" s="137"/>
    </row>
    <row r="361" spans="1:1" x14ac:dyDescent="0.2">
      <c r="A361" s="137"/>
    </row>
    <row r="362" spans="1:1" x14ac:dyDescent="0.2">
      <c r="A362" s="137"/>
    </row>
    <row r="363" spans="1:1" x14ac:dyDescent="0.2">
      <c r="A363" s="137"/>
    </row>
    <row r="364" spans="1:1" x14ac:dyDescent="0.2">
      <c r="A364" s="137"/>
    </row>
    <row r="365" spans="1:1" x14ac:dyDescent="0.2">
      <c r="A365" s="137"/>
    </row>
    <row r="366" spans="1:1" x14ac:dyDescent="0.2">
      <c r="A366" s="137"/>
    </row>
    <row r="367" spans="1:1" x14ac:dyDescent="0.2">
      <c r="A367" s="137"/>
    </row>
    <row r="368" spans="1:1" x14ac:dyDescent="0.2">
      <c r="A368" s="137"/>
    </row>
    <row r="369" spans="1:1" x14ac:dyDescent="0.2">
      <c r="A369" s="137"/>
    </row>
    <row r="370" spans="1:1" x14ac:dyDescent="0.2">
      <c r="A370" s="137"/>
    </row>
    <row r="371" spans="1:1" x14ac:dyDescent="0.2">
      <c r="A371" s="137"/>
    </row>
    <row r="372" spans="1:1" x14ac:dyDescent="0.2">
      <c r="A372" s="137"/>
    </row>
    <row r="373" spans="1:1" x14ac:dyDescent="0.2">
      <c r="A373" s="137"/>
    </row>
    <row r="374" spans="1:1" x14ac:dyDescent="0.2">
      <c r="A374" s="137"/>
    </row>
    <row r="375" spans="1:1" x14ac:dyDescent="0.2">
      <c r="A375" s="137"/>
    </row>
    <row r="376" spans="1:1" x14ac:dyDescent="0.2">
      <c r="A376" s="137"/>
    </row>
    <row r="377" spans="1:1" x14ac:dyDescent="0.2">
      <c r="A377" s="137"/>
    </row>
    <row r="378" spans="1:1" x14ac:dyDescent="0.2">
      <c r="A378" s="137"/>
    </row>
    <row r="379" spans="1:1" x14ac:dyDescent="0.2">
      <c r="A379" s="137"/>
    </row>
    <row r="380" spans="1:1" x14ac:dyDescent="0.2">
      <c r="A380" s="137"/>
    </row>
    <row r="381" spans="1:1" x14ac:dyDescent="0.2">
      <c r="A381" s="137"/>
    </row>
    <row r="382" spans="1:1" x14ac:dyDescent="0.2">
      <c r="A382" s="137"/>
    </row>
    <row r="383" spans="1:1" x14ac:dyDescent="0.2">
      <c r="A383" s="137"/>
    </row>
    <row r="384" spans="1:1" x14ac:dyDescent="0.2">
      <c r="A384" s="137"/>
    </row>
    <row r="385" spans="1:1" x14ac:dyDescent="0.2">
      <c r="A385" s="137"/>
    </row>
    <row r="386" spans="1:1" x14ac:dyDescent="0.2">
      <c r="A386" s="137"/>
    </row>
    <row r="387" spans="1:1" x14ac:dyDescent="0.2">
      <c r="A387" s="137"/>
    </row>
    <row r="388" spans="1:1" x14ac:dyDescent="0.2">
      <c r="A388" s="137"/>
    </row>
    <row r="389" spans="1:1" x14ac:dyDescent="0.2">
      <c r="A389" s="137"/>
    </row>
    <row r="390" spans="1:1" x14ac:dyDescent="0.2">
      <c r="A390" s="137"/>
    </row>
    <row r="391" spans="1:1" x14ac:dyDescent="0.2">
      <c r="A391" s="137"/>
    </row>
    <row r="392" spans="1:1" x14ac:dyDescent="0.2">
      <c r="A392" s="137"/>
    </row>
    <row r="393" spans="1:1" x14ac:dyDescent="0.2">
      <c r="A393" s="137"/>
    </row>
    <row r="394" spans="1:1" x14ac:dyDescent="0.2">
      <c r="A394" s="137"/>
    </row>
    <row r="395" spans="1:1" x14ac:dyDescent="0.2">
      <c r="A395" s="137"/>
    </row>
    <row r="396" spans="1:1" x14ac:dyDescent="0.2">
      <c r="A396" s="137"/>
    </row>
  </sheetData>
  <mergeCells count="2">
    <mergeCell ref="A16:A17"/>
    <mergeCell ref="A19:I22"/>
  </mergeCells>
  <pageMargins left="0.7" right="0.7" top="0.75" bottom="0.75" header="0.3" footer="0.3"/>
  <pageSetup paperSize="9"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9"/>
  <sheetViews>
    <sheetView workbookViewId="0">
      <pane xSplit="1" topLeftCell="B1" activePane="topRight" state="frozen"/>
      <selection activeCell="A10" sqref="A10"/>
      <selection pane="topRight" activeCell="E9" sqref="E9"/>
    </sheetView>
  </sheetViews>
  <sheetFormatPr defaultColWidth="9.85546875" defaultRowHeight="12.75" x14ac:dyDescent="0.2"/>
  <cols>
    <col min="1" max="1" width="47.28515625" style="32" customWidth="1"/>
    <col min="2" max="16384" width="9.85546875" style="31"/>
  </cols>
  <sheetData>
    <row r="1" spans="1:3" x14ac:dyDescent="0.2">
      <c r="A1" s="63" t="s">
        <v>61</v>
      </c>
    </row>
    <row r="2" spans="1:3" ht="24" x14ac:dyDescent="0.2">
      <c r="A2" s="177" t="s">
        <v>221</v>
      </c>
    </row>
    <row r="3" spans="1:3" x14ac:dyDescent="0.2">
      <c r="A3" s="167" t="s">
        <v>206</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15"/>
      <c r="C6" s="115"/>
    </row>
    <row r="7" spans="1:3" s="154" customFormat="1" x14ac:dyDescent="0.2">
      <c r="A7" s="163">
        <v>1</v>
      </c>
      <c r="B7" s="57" t="e">
        <f>'BAR BB| Open rates'!#REF!*0.9*0.87+25</f>
        <v>#REF!</v>
      </c>
      <c r="C7" s="57" t="e">
        <f>'BAR BB| Open rates'!#REF!*0.9*0.87+25</f>
        <v>#REF!</v>
      </c>
    </row>
    <row r="8" spans="1:3" s="154" customFormat="1" x14ac:dyDescent="0.2">
      <c r="A8" s="163">
        <v>2</v>
      </c>
      <c r="B8" s="57" t="e">
        <f>'BAR BB| Open rates'!#REF!*0.9*0.87+25</f>
        <v>#REF!</v>
      </c>
      <c r="C8" s="57" t="e">
        <f>'BAR BB| Open rates'!#REF!*0.9*0.87+25</f>
        <v>#REF!</v>
      </c>
    </row>
    <row r="9" spans="1:3" s="154" customFormat="1" x14ac:dyDescent="0.2">
      <c r="A9" s="163" t="s">
        <v>175</v>
      </c>
      <c r="B9" s="57"/>
      <c r="C9" s="57"/>
    </row>
    <row r="10" spans="1:3" s="154" customFormat="1" x14ac:dyDescent="0.2">
      <c r="A10" s="163">
        <v>1</v>
      </c>
      <c r="B10" s="57" t="e">
        <f>'BAR BB| Open rates'!#REF!*0.9*0.87+25</f>
        <v>#REF!</v>
      </c>
      <c r="C10" s="57" t="e">
        <f>'BAR BB| Open rates'!#REF!*0.9*0.87+25</f>
        <v>#REF!</v>
      </c>
    </row>
    <row r="11" spans="1:3" s="154" customFormat="1" x14ac:dyDescent="0.2">
      <c r="A11" s="163">
        <v>2</v>
      </c>
      <c r="B11" s="57" t="e">
        <f>'BAR BB| Open rates'!#REF!*0.9*0.87+25</f>
        <v>#REF!</v>
      </c>
      <c r="C11" s="57" t="e">
        <f>'BAR BB| Open rates'!#REF!*0.9*0.87+25</f>
        <v>#REF!</v>
      </c>
    </row>
    <row r="12" spans="1:3" s="154" customFormat="1" x14ac:dyDescent="0.2">
      <c r="A12" s="163" t="s">
        <v>176</v>
      </c>
      <c r="B12" s="57"/>
      <c r="C12" s="57"/>
    </row>
    <row r="13" spans="1:3" s="154" customFormat="1" x14ac:dyDescent="0.2">
      <c r="A13" s="163">
        <v>1</v>
      </c>
      <c r="B13" s="57" t="e">
        <f>'BAR BB| Open rates'!#REF!*0.9*0.87+25</f>
        <v>#REF!</v>
      </c>
      <c r="C13" s="57" t="e">
        <f>'BAR BB| Open rates'!#REF!*0.9*0.87+25</f>
        <v>#REF!</v>
      </c>
    </row>
    <row r="14" spans="1:3" s="154" customFormat="1" x14ac:dyDescent="0.2">
      <c r="A14" s="163">
        <v>2</v>
      </c>
      <c r="B14" s="57" t="e">
        <f>'BAR BB| Open rates'!#REF!*0.9*0.87+25</f>
        <v>#REF!</v>
      </c>
      <c r="C14" s="57" t="e">
        <f>'BAR BB| Open rates'!#REF!*0.9*0.87+25</f>
        <v>#REF!</v>
      </c>
    </row>
    <row r="15" spans="1:3" x14ac:dyDescent="0.2">
      <c r="A15" s="31"/>
    </row>
    <row r="16" spans="1:3" x14ac:dyDescent="0.2">
      <c r="A16" s="295" t="s">
        <v>172</v>
      </c>
    </row>
    <row r="17" spans="1:8" x14ac:dyDescent="0.2">
      <c r="A17" s="295"/>
    </row>
    <row r="18" spans="1:8" x14ac:dyDescent="0.2">
      <c r="A18" s="89"/>
    </row>
    <row r="19" spans="1:8" s="154" customFormat="1" ht="12.75" customHeight="1" x14ac:dyDescent="0.2">
      <c r="A19" s="316" t="s">
        <v>222</v>
      </c>
      <c r="B19" s="317"/>
      <c r="C19" s="317"/>
      <c r="D19" s="317"/>
      <c r="E19" s="317"/>
      <c r="F19" s="317"/>
      <c r="G19" s="317"/>
      <c r="H19" s="317"/>
    </row>
    <row r="20" spans="1:8" s="154" customFormat="1" ht="19.5" customHeight="1" x14ac:dyDescent="0.2">
      <c r="A20" s="316"/>
      <c r="B20" s="317"/>
      <c r="C20" s="317"/>
      <c r="D20" s="317"/>
      <c r="E20" s="317"/>
      <c r="F20" s="317"/>
      <c r="G20" s="317"/>
      <c r="H20" s="317"/>
    </row>
    <row r="21" spans="1:8" s="154" customFormat="1" ht="18" customHeight="1" x14ac:dyDescent="0.2">
      <c r="A21" s="316"/>
      <c r="B21" s="317"/>
      <c r="C21" s="317"/>
      <c r="D21" s="317"/>
      <c r="E21" s="317"/>
      <c r="F21" s="317"/>
      <c r="G21" s="317"/>
      <c r="H21" s="317"/>
    </row>
    <row r="22" spans="1:8" s="154" customFormat="1" ht="12.75" customHeight="1" x14ac:dyDescent="0.2">
      <c r="A22" s="316"/>
      <c r="B22" s="317"/>
      <c r="C22" s="317"/>
      <c r="D22" s="317"/>
      <c r="E22" s="317"/>
      <c r="F22" s="317"/>
      <c r="G22" s="317"/>
      <c r="H22" s="317"/>
    </row>
    <row r="23" spans="1:8" ht="12.75" customHeight="1" x14ac:dyDescent="0.2">
      <c r="A23" s="31"/>
    </row>
    <row r="24" spans="1:8" ht="12.75" customHeight="1" x14ac:dyDescent="0.2">
      <c r="A24" s="31"/>
    </row>
    <row r="25" spans="1:8" x14ac:dyDescent="0.2">
      <c r="A25" s="177" t="s">
        <v>83</v>
      </c>
    </row>
    <row r="26" spans="1:8" ht="24" x14ac:dyDescent="0.2">
      <c r="A26" s="157" t="s">
        <v>223</v>
      </c>
    </row>
    <row r="27" spans="1:8" ht="26.25" customHeight="1" x14ac:dyDescent="0.2">
      <c r="A27" s="157" t="s">
        <v>224</v>
      </c>
    </row>
    <row r="28" spans="1:8" x14ac:dyDescent="0.2">
      <c r="A28" s="33"/>
    </row>
    <row r="29" spans="1:8" x14ac:dyDescent="0.2">
      <c r="A29" s="174" t="s">
        <v>74</v>
      </c>
    </row>
    <row r="30" spans="1:8" x14ac:dyDescent="0.2">
      <c r="A30" s="178" t="s">
        <v>75</v>
      </c>
    </row>
    <row r="31" spans="1:8" ht="24" x14ac:dyDescent="0.2">
      <c r="A31" s="175" t="s">
        <v>76</v>
      </c>
    </row>
    <row r="32" spans="1:8"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x14ac:dyDescent="0.2">
      <c r="A39" s="69"/>
    </row>
    <row r="40" spans="1:1" ht="36" x14ac:dyDescent="0.2">
      <c r="A40" s="206" t="s">
        <v>203</v>
      </c>
    </row>
    <row r="41" spans="1:1" s="154" customFormat="1" ht="27.75" customHeight="1" x14ac:dyDescent="0.2">
      <c r="A41" s="204" t="s">
        <v>225</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226</v>
      </c>
    </row>
    <row r="48" spans="1:1" s="154" customFormat="1" x14ac:dyDescent="0.2">
      <c r="A48" s="170"/>
    </row>
    <row r="49" spans="1:1" s="154" customFormat="1" ht="24" x14ac:dyDescent="0.2">
      <c r="A49" s="207" t="s">
        <v>227</v>
      </c>
    </row>
    <row r="50" spans="1:1" s="154" customFormat="1" x14ac:dyDescent="0.2">
      <c r="A50" s="205" t="s">
        <v>228</v>
      </c>
    </row>
    <row r="51" spans="1:1" s="154" customFormat="1" ht="12.75" customHeight="1" x14ac:dyDescent="0.2">
      <c r="A51" s="205"/>
    </row>
    <row r="52" spans="1:1" s="154" customFormat="1" x14ac:dyDescent="0.2">
      <c r="A52" s="207" t="s">
        <v>229</v>
      </c>
    </row>
    <row r="53" spans="1:1" s="154" customFormat="1" x14ac:dyDescent="0.2">
      <c r="A53" s="205" t="s">
        <v>208</v>
      </c>
    </row>
    <row r="54" spans="1:1" s="154" customFormat="1" ht="12.75" customHeight="1" x14ac:dyDescent="0.2">
      <c r="A54" s="176"/>
    </row>
    <row r="55" spans="1:1" s="154" customFormat="1" x14ac:dyDescent="0.2">
      <c r="A55" s="207" t="s">
        <v>230</v>
      </c>
    </row>
    <row r="56" spans="1:1" s="154" customFormat="1" ht="17.25" customHeight="1" x14ac:dyDescent="0.2">
      <c r="A56" s="205" t="s">
        <v>231</v>
      </c>
    </row>
    <row r="57" spans="1:1" s="154" customFormat="1" ht="12" customHeight="1" x14ac:dyDescent="0.2">
      <c r="A57" s="176"/>
    </row>
    <row r="58" spans="1:1" s="154" customFormat="1" x14ac:dyDescent="0.2">
      <c r="A58" s="207" t="s">
        <v>232</v>
      </c>
    </row>
    <row r="59" spans="1:1" s="154" customFormat="1" x14ac:dyDescent="0.2">
      <c r="A59" s="208" t="s">
        <v>233</v>
      </c>
    </row>
    <row r="60" spans="1:1" s="154" customFormat="1" ht="13.5" customHeight="1" x14ac:dyDescent="0.2">
      <c r="A60" s="176"/>
    </row>
    <row r="61" spans="1:1" s="154" customFormat="1" ht="24" x14ac:dyDescent="0.2">
      <c r="A61" s="207" t="s">
        <v>234</v>
      </c>
    </row>
    <row r="62" spans="1:1" s="154" customFormat="1" x14ac:dyDescent="0.2">
      <c r="A62" s="208" t="s">
        <v>235</v>
      </c>
    </row>
    <row r="63" spans="1:1" s="154" customFormat="1" ht="13.5" customHeight="1" x14ac:dyDescent="0.2">
      <c r="A63" s="176"/>
    </row>
    <row r="64" spans="1:1" s="154" customFormat="1" x14ac:dyDescent="0.2">
      <c r="A64" s="207" t="s">
        <v>236</v>
      </c>
    </row>
    <row r="65" spans="1:1" s="154" customFormat="1" x14ac:dyDescent="0.2">
      <c r="A65" s="208" t="s">
        <v>237</v>
      </c>
    </row>
    <row r="66" spans="1:1" s="154" customFormat="1" ht="12.75" customHeight="1" x14ac:dyDescent="0.2">
      <c r="A66" s="176"/>
    </row>
    <row r="67" spans="1:1" s="154" customFormat="1" x14ac:dyDescent="0.2">
      <c r="A67" s="207" t="s">
        <v>238</v>
      </c>
    </row>
    <row r="68" spans="1:1" s="154" customFormat="1" x14ac:dyDescent="0.2">
      <c r="A68" s="205" t="s">
        <v>239</v>
      </c>
    </row>
    <row r="69" spans="1:1" s="154" customFormat="1" ht="13.5" customHeight="1" x14ac:dyDescent="0.2">
      <c r="A69" s="176"/>
    </row>
    <row r="70" spans="1:1" s="154" customFormat="1" x14ac:dyDescent="0.2">
      <c r="A70" s="207" t="s">
        <v>240</v>
      </c>
    </row>
    <row r="71" spans="1:1" s="154" customFormat="1" x14ac:dyDescent="0.2">
      <c r="A71" s="205" t="s">
        <v>241</v>
      </c>
    </row>
    <row r="72" spans="1:1" s="154" customFormat="1" x14ac:dyDescent="0.2">
      <c r="A72" s="176"/>
    </row>
    <row r="73" spans="1:1" s="154" customFormat="1" ht="20.25" customHeight="1" x14ac:dyDescent="0.2">
      <c r="A73" s="207" t="s">
        <v>242</v>
      </c>
    </row>
    <row r="74" spans="1:1" s="154" customFormat="1" x14ac:dyDescent="0.2">
      <c r="A74" s="205" t="s">
        <v>210</v>
      </c>
    </row>
    <row r="75" spans="1:1" s="154" customFormat="1" x14ac:dyDescent="0.2">
      <c r="A75" s="176"/>
    </row>
    <row r="76" spans="1:1" s="154" customFormat="1" x14ac:dyDescent="0.2">
      <c r="A76" s="207" t="s">
        <v>243</v>
      </c>
    </row>
    <row r="77" spans="1:1" s="154" customFormat="1" x14ac:dyDescent="0.2">
      <c r="A77" s="205" t="s">
        <v>244</v>
      </c>
    </row>
    <row r="78" spans="1:1" s="154" customFormat="1" x14ac:dyDescent="0.2">
      <c r="A78" s="205"/>
    </row>
    <row r="79" spans="1:1" s="154" customFormat="1" x14ac:dyDescent="0.2">
      <c r="A79" s="176"/>
    </row>
    <row r="80" spans="1:1" s="154" customFormat="1" ht="24" x14ac:dyDescent="0.2">
      <c r="A80" s="214" t="s">
        <v>245</v>
      </c>
    </row>
    <row r="81" spans="1:1" s="154" customFormat="1" x14ac:dyDescent="0.2"/>
    <row r="82" spans="1:1" s="154" customFormat="1" x14ac:dyDescent="0.2">
      <c r="A82" s="207" t="s">
        <v>246</v>
      </c>
    </row>
    <row r="83" spans="1:1" s="154" customFormat="1" x14ac:dyDescent="0.2">
      <c r="A83" s="205" t="s">
        <v>247</v>
      </c>
    </row>
    <row r="84" spans="1:1" s="154" customFormat="1" x14ac:dyDescent="0.2">
      <c r="A84" s="205"/>
    </row>
    <row r="85" spans="1:1" s="154" customFormat="1" x14ac:dyDescent="0.2">
      <c r="A85" s="207" t="s">
        <v>248</v>
      </c>
    </row>
    <row r="86" spans="1:1" s="154" customFormat="1" x14ac:dyDescent="0.2">
      <c r="A86" s="205" t="s">
        <v>209</v>
      </c>
    </row>
    <row r="87" spans="1:1" s="154" customFormat="1" x14ac:dyDescent="0.2">
      <c r="A87" s="176"/>
    </row>
    <row r="88" spans="1:1" s="154" customFormat="1" x14ac:dyDescent="0.2">
      <c r="A88" s="207" t="s">
        <v>249</v>
      </c>
    </row>
    <row r="89" spans="1:1" s="154" customFormat="1" x14ac:dyDescent="0.2">
      <c r="A89" s="205" t="s">
        <v>250</v>
      </c>
    </row>
    <row r="90" spans="1:1" s="154" customFormat="1" x14ac:dyDescent="0.2">
      <c r="A90" s="176"/>
    </row>
    <row r="91" spans="1:1" s="154" customFormat="1" x14ac:dyDescent="0.2">
      <c r="A91" s="207" t="s">
        <v>251</v>
      </c>
    </row>
    <row r="92" spans="1:1" s="154" customFormat="1" x14ac:dyDescent="0.2">
      <c r="A92" s="205" t="s">
        <v>252</v>
      </c>
    </row>
    <row r="93" spans="1:1" s="154" customFormat="1" x14ac:dyDescent="0.2">
      <c r="A93" s="176"/>
    </row>
    <row r="94" spans="1:1" s="154" customFormat="1" ht="30" customHeight="1" x14ac:dyDescent="0.2">
      <c r="A94" s="207" t="s">
        <v>253</v>
      </c>
    </row>
    <row r="95" spans="1:1" s="154" customFormat="1" x14ac:dyDescent="0.2">
      <c r="A95" s="205" t="s">
        <v>254</v>
      </c>
    </row>
    <row r="96" spans="1:1" s="154" customFormat="1" x14ac:dyDescent="0.2">
      <c r="A96" s="176"/>
    </row>
    <row r="97" spans="1:1" s="154" customFormat="1" x14ac:dyDescent="0.2">
      <c r="A97" s="207" t="s">
        <v>255</v>
      </c>
    </row>
    <row r="98" spans="1:1" s="154" customFormat="1" x14ac:dyDescent="0.2">
      <c r="A98" s="205" t="s">
        <v>256</v>
      </c>
    </row>
    <row r="99" spans="1:1" s="154" customFormat="1" x14ac:dyDescent="0.2">
      <c r="A99" s="176"/>
    </row>
    <row r="100" spans="1:1" s="154" customFormat="1" x14ac:dyDescent="0.2">
      <c r="A100" s="207" t="s">
        <v>257</v>
      </c>
    </row>
    <row r="101" spans="1:1" s="154" customFormat="1" x14ac:dyDescent="0.2">
      <c r="A101" s="205" t="s">
        <v>258</v>
      </c>
    </row>
    <row r="102" spans="1:1" s="154" customFormat="1" x14ac:dyDescent="0.2">
      <c r="A102" s="176"/>
    </row>
    <row r="103" spans="1:1" s="154" customFormat="1" x14ac:dyDescent="0.2">
      <c r="A103" s="207" t="s">
        <v>262</v>
      </c>
    </row>
    <row r="104" spans="1:1" s="154" customFormat="1" x14ac:dyDescent="0.2">
      <c r="A104" s="205" t="s">
        <v>209</v>
      </c>
    </row>
    <row r="105" spans="1:1" s="154" customFormat="1" x14ac:dyDescent="0.2">
      <c r="A105" s="176"/>
    </row>
    <row r="106" spans="1:1" s="154" customFormat="1" x14ac:dyDescent="0.2">
      <c r="A106" s="207" t="s">
        <v>259</v>
      </c>
    </row>
    <row r="107" spans="1:1" s="154" customFormat="1" x14ac:dyDescent="0.2">
      <c r="A107" s="205" t="s">
        <v>211</v>
      </c>
    </row>
    <row r="108" spans="1:1" s="154" customFormat="1" x14ac:dyDescent="0.2">
      <c r="A108" s="176"/>
    </row>
    <row r="109" spans="1:1" s="154" customFormat="1" x14ac:dyDescent="0.2">
      <c r="A109" s="207" t="s">
        <v>260</v>
      </c>
    </row>
    <row r="110" spans="1:1" s="154" customFormat="1" x14ac:dyDescent="0.2">
      <c r="A110" s="205" t="s">
        <v>261</v>
      </c>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s="154" customFormat="1" x14ac:dyDescent="0.2">
      <c r="A116" s="170"/>
    </row>
    <row r="117" spans="1:1" s="154" customFormat="1" x14ac:dyDescent="0.2">
      <c r="A117" s="170"/>
    </row>
    <row r="118" spans="1:1" s="154" customFormat="1" x14ac:dyDescent="0.2">
      <c r="A118" s="170"/>
    </row>
    <row r="119" spans="1:1" s="154" customFormat="1" x14ac:dyDescent="0.2">
      <c r="A119" s="170"/>
    </row>
    <row r="120" spans="1:1" s="154" customFormat="1" x14ac:dyDescent="0.2">
      <c r="A120" s="170"/>
    </row>
    <row r="121" spans="1:1" s="154" customFormat="1" x14ac:dyDescent="0.2">
      <c r="A121" s="170"/>
    </row>
    <row r="122" spans="1:1" s="154" customFormat="1" x14ac:dyDescent="0.2">
      <c r="A122" s="170"/>
    </row>
    <row r="123" spans="1:1" s="154" customFormat="1" x14ac:dyDescent="0.2">
      <c r="A123" s="170"/>
    </row>
    <row r="124" spans="1:1" s="154" customFormat="1" x14ac:dyDescent="0.2">
      <c r="A124" s="170"/>
    </row>
    <row r="125" spans="1:1" s="154" customFormat="1" x14ac:dyDescent="0.2">
      <c r="A125" s="170"/>
    </row>
    <row r="126" spans="1:1" s="154" customFormat="1" x14ac:dyDescent="0.2">
      <c r="A126" s="170"/>
    </row>
    <row r="127" spans="1:1" s="154" customFormat="1" x14ac:dyDescent="0.2">
      <c r="A127" s="170"/>
    </row>
    <row r="128" spans="1:1" s="154" customFormat="1" x14ac:dyDescent="0.2">
      <c r="A128" s="170"/>
    </row>
    <row r="129" spans="1:1" s="154" customFormat="1" x14ac:dyDescent="0.2">
      <c r="A129" s="170"/>
    </row>
    <row r="130" spans="1:1" s="154" customFormat="1" x14ac:dyDescent="0.2">
      <c r="A130" s="170"/>
    </row>
    <row r="131" spans="1:1" s="154" customFormat="1" x14ac:dyDescent="0.2">
      <c r="A131" s="170"/>
    </row>
    <row r="132" spans="1:1" s="154" customFormat="1" x14ac:dyDescent="0.2">
      <c r="A132" s="170"/>
    </row>
    <row r="133" spans="1:1" s="154" customFormat="1" x14ac:dyDescent="0.2">
      <c r="A133" s="170"/>
    </row>
    <row r="134" spans="1:1" s="154" customFormat="1" x14ac:dyDescent="0.2">
      <c r="A134" s="170"/>
    </row>
    <row r="135" spans="1:1" s="154" customFormat="1" x14ac:dyDescent="0.2">
      <c r="A135" s="170"/>
    </row>
    <row r="136" spans="1:1" s="154" customFormat="1" x14ac:dyDescent="0.2">
      <c r="A136" s="170"/>
    </row>
    <row r="137" spans="1:1" s="154" customFormat="1" x14ac:dyDescent="0.2">
      <c r="A137" s="170"/>
    </row>
    <row r="138" spans="1:1" s="154" customFormat="1" x14ac:dyDescent="0.2">
      <c r="A138" s="170"/>
    </row>
    <row r="139" spans="1:1" s="154" customFormat="1" x14ac:dyDescent="0.2">
      <c r="A139" s="170"/>
    </row>
    <row r="140" spans="1:1" s="154" customFormat="1" x14ac:dyDescent="0.2">
      <c r="A140" s="170"/>
    </row>
    <row r="141" spans="1:1" s="154" customFormat="1" x14ac:dyDescent="0.2">
      <c r="A141" s="170"/>
    </row>
    <row r="142" spans="1:1" s="154" customFormat="1" x14ac:dyDescent="0.2">
      <c r="A142" s="170"/>
    </row>
    <row r="143" spans="1:1" s="154" customFormat="1" x14ac:dyDescent="0.2">
      <c r="A143" s="170"/>
    </row>
    <row r="144" spans="1:1" s="154" customFormat="1" x14ac:dyDescent="0.2">
      <c r="A144" s="170"/>
    </row>
    <row r="145" spans="1:1" s="154" customFormat="1" x14ac:dyDescent="0.2">
      <c r="A145" s="170"/>
    </row>
    <row r="146" spans="1:1" s="154" customFormat="1" x14ac:dyDescent="0.2">
      <c r="A146" s="170"/>
    </row>
    <row r="147" spans="1:1" s="154" customFormat="1" x14ac:dyDescent="0.2">
      <c r="A147" s="170"/>
    </row>
    <row r="148" spans="1:1" s="154" customFormat="1" x14ac:dyDescent="0.2">
      <c r="A148" s="170"/>
    </row>
    <row r="149" spans="1:1" s="154" customFormat="1" x14ac:dyDescent="0.2">
      <c r="A149" s="170"/>
    </row>
    <row r="150" spans="1:1" s="154" customFormat="1" x14ac:dyDescent="0.2">
      <c r="A150" s="170"/>
    </row>
    <row r="151" spans="1:1" s="154" customFormat="1" x14ac:dyDescent="0.2">
      <c r="A151" s="170"/>
    </row>
    <row r="152" spans="1:1" s="154" customFormat="1" x14ac:dyDescent="0.2">
      <c r="A152" s="170"/>
    </row>
    <row r="153" spans="1:1" s="154" customFormat="1" x14ac:dyDescent="0.2">
      <c r="A153" s="170"/>
    </row>
    <row r="154" spans="1:1" s="154" customFormat="1" x14ac:dyDescent="0.2">
      <c r="A154" s="170"/>
    </row>
    <row r="155" spans="1:1" s="154" customFormat="1" x14ac:dyDescent="0.2">
      <c r="A155" s="170"/>
    </row>
    <row r="156" spans="1:1" s="154" customFormat="1" x14ac:dyDescent="0.2">
      <c r="A156" s="170"/>
    </row>
    <row r="157" spans="1:1" s="154" customFormat="1" x14ac:dyDescent="0.2">
      <c r="A157" s="170"/>
    </row>
    <row r="158" spans="1:1" s="154" customFormat="1" x14ac:dyDescent="0.2">
      <c r="A158" s="170"/>
    </row>
    <row r="159" spans="1:1" s="154" customFormat="1" x14ac:dyDescent="0.2">
      <c r="A159" s="170"/>
    </row>
    <row r="160" spans="1:1" s="154" customFormat="1" x14ac:dyDescent="0.2">
      <c r="A160" s="170"/>
    </row>
    <row r="161" spans="1:1" s="154" customFormat="1" x14ac:dyDescent="0.2">
      <c r="A161" s="170"/>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9"/>
  <sheetViews>
    <sheetView workbookViewId="0">
      <pane xSplit="1" topLeftCell="B1" activePane="topRight" state="frozen"/>
      <selection activeCell="A10" sqref="A10"/>
      <selection pane="topRight" activeCell="E12" sqref="E12"/>
    </sheetView>
  </sheetViews>
  <sheetFormatPr defaultColWidth="9.7109375" defaultRowHeight="12.75" x14ac:dyDescent="0.2"/>
  <cols>
    <col min="1" max="1" width="46.28515625" style="32" customWidth="1"/>
    <col min="2" max="16384" width="9.7109375" style="31"/>
  </cols>
  <sheetData>
    <row r="1" spans="1:3" x14ac:dyDescent="0.2">
      <c r="A1" s="63" t="s">
        <v>61</v>
      </c>
    </row>
    <row r="2" spans="1:3" ht="24" x14ac:dyDescent="0.2">
      <c r="A2" s="177" t="s">
        <v>221</v>
      </c>
    </row>
    <row r="3" spans="1:3" x14ac:dyDescent="0.2">
      <c r="A3" s="167" t="s">
        <v>173</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66"/>
      <c r="C6" s="166"/>
    </row>
    <row r="7" spans="1:3" s="154" customFormat="1" x14ac:dyDescent="0.2">
      <c r="A7" s="163">
        <v>1</v>
      </c>
      <c r="B7" s="57" t="e">
        <f>'BAR BB| Open rates'!#REF!*0.9*0.9</f>
        <v>#REF!</v>
      </c>
      <c r="C7" s="57" t="e">
        <f>'BAR BB| Open rates'!#REF!*0.9*0.9</f>
        <v>#REF!</v>
      </c>
    </row>
    <row r="8" spans="1:3" s="154" customFormat="1" x14ac:dyDescent="0.2">
      <c r="A8" s="163">
        <v>2</v>
      </c>
      <c r="B8" s="57" t="e">
        <f>'BAR BB| Open rates'!#REF!*0.9*0.9</f>
        <v>#REF!</v>
      </c>
      <c r="C8" s="57" t="e">
        <f>'BAR BB| Open rates'!#REF!*0.9*0.9</f>
        <v>#REF!</v>
      </c>
    </row>
    <row r="9" spans="1:3" s="154" customFormat="1" x14ac:dyDescent="0.2">
      <c r="A9" s="163" t="s">
        <v>175</v>
      </c>
      <c r="B9" s="57"/>
      <c r="C9" s="57"/>
    </row>
    <row r="10" spans="1:3" s="154" customFormat="1" x14ac:dyDescent="0.2">
      <c r="A10" s="163">
        <v>1</v>
      </c>
      <c r="B10" s="57" t="e">
        <f>'BAR BB| Open rates'!#REF!*0.9*0.9</f>
        <v>#REF!</v>
      </c>
      <c r="C10" s="57" t="e">
        <f>'BAR BB| Open rates'!#REF!*0.9*0.9</f>
        <v>#REF!</v>
      </c>
    </row>
    <row r="11" spans="1:3" s="154" customFormat="1" x14ac:dyDescent="0.2">
      <c r="A11" s="163">
        <v>2</v>
      </c>
      <c r="B11" s="57" t="e">
        <f>'BAR BB| Open rates'!#REF!*0.9*0.9</f>
        <v>#REF!</v>
      </c>
      <c r="C11" s="57" t="e">
        <f>'BAR BB| Open rates'!#REF!*0.9*0.9</f>
        <v>#REF!</v>
      </c>
    </row>
    <row r="12" spans="1:3" s="154" customFormat="1" x14ac:dyDescent="0.2">
      <c r="A12" s="163" t="s">
        <v>176</v>
      </c>
      <c r="B12" s="57"/>
      <c r="C12" s="57"/>
    </row>
    <row r="13" spans="1:3" s="154" customFormat="1" x14ac:dyDescent="0.2">
      <c r="A13" s="163">
        <v>1</v>
      </c>
      <c r="B13" s="57" t="e">
        <f>'BAR BB| Open rates'!#REF!*0.9*0.9</f>
        <v>#REF!</v>
      </c>
      <c r="C13" s="57" t="e">
        <f>'BAR BB| Open rates'!#REF!*0.9*0.9</f>
        <v>#REF!</v>
      </c>
    </row>
    <row r="14" spans="1:3" s="154" customFormat="1" x14ac:dyDescent="0.2">
      <c r="A14" s="163">
        <v>2</v>
      </c>
      <c r="B14" s="57" t="e">
        <f>'BAR BB| Open rates'!#REF!*0.9*0.9</f>
        <v>#REF!</v>
      </c>
      <c r="C14" s="57" t="e">
        <f>'BAR BB| Open rates'!#REF!*0.9*0.9</f>
        <v>#REF!</v>
      </c>
    </row>
    <row r="15" spans="1:3" x14ac:dyDescent="0.2">
      <c r="A15" s="89"/>
    </row>
    <row r="16" spans="1:3" x14ac:dyDescent="0.2">
      <c r="A16" s="295" t="s">
        <v>172</v>
      </c>
    </row>
    <row r="17" spans="1:8" x14ac:dyDescent="0.2">
      <c r="A17" s="295"/>
    </row>
    <row r="18" spans="1:8" x14ac:dyDescent="0.2">
      <c r="A18" s="89"/>
    </row>
    <row r="19" spans="1:8" s="154" customFormat="1" ht="12.75" customHeight="1" x14ac:dyDescent="0.2">
      <c r="A19" s="316" t="s">
        <v>222</v>
      </c>
      <c r="B19" s="317"/>
      <c r="C19" s="317"/>
      <c r="D19" s="317"/>
      <c r="E19" s="317"/>
      <c r="F19" s="317"/>
      <c r="G19" s="317"/>
      <c r="H19" s="317"/>
    </row>
    <row r="20" spans="1:8" s="154" customFormat="1" ht="19.5" customHeight="1" x14ac:dyDescent="0.2">
      <c r="A20" s="316"/>
      <c r="B20" s="317"/>
      <c r="C20" s="317"/>
      <c r="D20" s="317"/>
      <c r="E20" s="317"/>
      <c r="F20" s="317"/>
      <c r="G20" s="317"/>
      <c r="H20" s="317"/>
    </row>
    <row r="21" spans="1:8" s="154" customFormat="1" ht="18" customHeight="1" x14ac:dyDescent="0.2">
      <c r="A21" s="316"/>
      <c r="B21" s="317"/>
      <c r="C21" s="317"/>
      <c r="D21" s="317"/>
      <c r="E21" s="317"/>
      <c r="F21" s="317"/>
      <c r="G21" s="317"/>
      <c r="H21" s="317"/>
    </row>
    <row r="22" spans="1:8" s="154" customFormat="1" ht="12.75" customHeight="1" x14ac:dyDescent="0.2">
      <c r="A22" s="316"/>
      <c r="B22" s="317"/>
      <c r="C22" s="317"/>
      <c r="D22" s="317"/>
      <c r="E22" s="317"/>
      <c r="F22" s="317"/>
      <c r="G22" s="317"/>
      <c r="H22" s="317"/>
    </row>
    <row r="23" spans="1:8" ht="12.75" customHeight="1" x14ac:dyDescent="0.2">
      <c r="A23" s="31"/>
    </row>
    <row r="24" spans="1:8" x14ac:dyDescent="0.2">
      <c r="A24" s="177" t="s">
        <v>83</v>
      </c>
    </row>
    <row r="25" spans="1:8" ht="24" x14ac:dyDescent="0.2">
      <c r="A25" s="157" t="s">
        <v>223</v>
      </c>
    </row>
    <row r="26" spans="1:8" ht="26.25" customHeight="1" x14ac:dyDescent="0.2">
      <c r="A26" s="157" t="s">
        <v>224</v>
      </c>
    </row>
    <row r="27" spans="1:8" x14ac:dyDescent="0.2">
      <c r="A27" s="33"/>
    </row>
    <row r="28" spans="1:8" x14ac:dyDescent="0.2">
      <c r="A28" s="174" t="s">
        <v>74</v>
      </c>
    </row>
    <row r="29" spans="1:8" x14ac:dyDescent="0.2">
      <c r="A29" s="178" t="s">
        <v>75</v>
      </c>
    </row>
    <row r="30" spans="1:8" ht="24" x14ac:dyDescent="0.2">
      <c r="A30" s="175" t="s">
        <v>76</v>
      </c>
    </row>
    <row r="31" spans="1:8" ht="24" x14ac:dyDescent="0.2">
      <c r="A31" s="175" t="s">
        <v>89</v>
      </c>
    </row>
    <row r="32" spans="1:8" x14ac:dyDescent="0.2">
      <c r="A32" s="175" t="s">
        <v>78</v>
      </c>
    </row>
    <row r="33" spans="1:1" ht="24" x14ac:dyDescent="0.2">
      <c r="A33" s="175" t="s">
        <v>79</v>
      </c>
    </row>
    <row r="34" spans="1:1" ht="24" x14ac:dyDescent="0.2">
      <c r="A34" s="175" t="s">
        <v>187</v>
      </c>
    </row>
    <row r="35" spans="1:1" x14ac:dyDescent="0.2">
      <c r="A35" s="175" t="s">
        <v>105</v>
      </c>
    </row>
    <row r="36" spans="1:1" ht="24" x14ac:dyDescent="0.2">
      <c r="A36" s="175" t="s">
        <v>202</v>
      </c>
    </row>
    <row r="37" spans="1:1" ht="72" customHeight="1" x14ac:dyDescent="0.2">
      <c r="A37" s="203" t="s">
        <v>101</v>
      </c>
    </row>
    <row r="38" spans="1:1" x14ac:dyDescent="0.2">
      <c r="A38" s="69"/>
    </row>
    <row r="39" spans="1:1" ht="36" x14ac:dyDescent="0.2">
      <c r="A39" s="206" t="s">
        <v>203</v>
      </c>
    </row>
    <row r="40" spans="1:1" s="154" customFormat="1" ht="27.75" customHeight="1" x14ac:dyDescent="0.2">
      <c r="A40" s="204" t="s">
        <v>225</v>
      </c>
    </row>
    <row r="41" spans="1:1" x14ac:dyDescent="0.2">
      <c r="A41" s="6"/>
    </row>
    <row r="42" spans="1:1" x14ac:dyDescent="0.2">
      <c r="A42" s="171" t="s">
        <v>81</v>
      </c>
    </row>
    <row r="43" spans="1:1" ht="36" x14ac:dyDescent="0.2">
      <c r="A43" s="176" t="s">
        <v>102</v>
      </c>
    </row>
    <row r="44" spans="1:1" ht="36" x14ac:dyDescent="0.2">
      <c r="A44" s="176" t="s">
        <v>104</v>
      </c>
    </row>
    <row r="45" spans="1:1" x14ac:dyDescent="0.2">
      <c r="A45" s="168"/>
    </row>
    <row r="46" spans="1:1" ht="26.25" x14ac:dyDescent="0.2">
      <c r="A46" s="174" t="s">
        <v>226</v>
      </c>
    </row>
    <row r="47" spans="1:1" s="154" customFormat="1" x14ac:dyDescent="0.2">
      <c r="A47" s="170"/>
    </row>
    <row r="48" spans="1:1" s="154" customFormat="1" ht="24" x14ac:dyDescent="0.2">
      <c r="A48" s="207" t="s">
        <v>227</v>
      </c>
    </row>
    <row r="49" spans="1:1" s="154" customFormat="1" x14ac:dyDescent="0.2">
      <c r="A49" s="205" t="s">
        <v>228</v>
      </c>
    </row>
    <row r="50" spans="1:1" s="154" customFormat="1" ht="12.75" customHeight="1" x14ac:dyDescent="0.2">
      <c r="A50" s="205"/>
    </row>
    <row r="51" spans="1:1" s="154" customFormat="1" x14ac:dyDescent="0.2">
      <c r="A51" s="207" t="s">
        <v>229</v>
      </c>
    </row>
    <row r="52" spans="1:1" s="154" customFormat="1" x14ac:dyDescent="0.2">
      <c r="A52" s="205" t="s">
        <v>208</v>
      </c>
    </row>
    <row r="53" spans="1:1" s="154" customFormat="1" ht="12.75" customHeight="1" x14ac:dyDescent="0.2">
      <c r="A53" s="176"/>
    </row>
    <row r="54" spans="1:1" s="154" customFormat="1" x14ac:dyDescent="0.2">
      <c r="A54" s="207" t="s">
        <v>230</v>
      </c>
    </row>
    <row r="55" spans="1:1" s="154" customFormat="1" ht="17.25" customHeight="1" x14ac:dyDescent="0.2">
      <c r="A55" s="205" t="s">
        <v>231</v>
      </c>
    </row>
    <row r="56" spans="1:1" s="154" customFormat="1" ht="12" customHeight="1" x14ac:dyDescent="0.2">
      <c r="A56" s="176"/>
    </row>
    <row r="57" spans="1:1" s="154" customFormat="1" x14ac:dyDescent="0.2">
      <c r="A57" s="207" t="s">
        <v>232</v>
      </c>
    </row>
    <row r="58" spans="1:1" s="154" customFormat="1" x14ac:dyDescent="0.2">
      <c r="A58" s="208" t="s">
        <v>233</v>
      </c>
    </row>
    <row r="59" spans="1:1" s="154" customFormat="1" ht="13.5" customHeight="1" x14ac:dyDescent="0.2">
      <c r="A59" s="176"/>
    </row>
    <row r="60" spans="1:1" s="154" customFormat="1" ht="24" x14ac:dyDescent="0.2">
      <c r="A60" s="207" t="s">
        <v>234</v>
      </c>
    </row>
    <row r="61" spans="1:1" s="154" customFormat="1" x14ac:dyDescent="0.2">
      <c r="A61" s="208" t="s">
        <v>235</v>
      </c>
    </row>
    <row r="62" spans="1:1" s="154" customFormat="1" ht="13.5" customHeight="1" x14ac:dyDescent="0.2">
      <c r="A62" s="176"/>
    </row>
    <row r="63" spans="1:1" s="154" customFormat="1" x14ac:dyDescent="0.2">
      <c r="A63" s="207" t="s">
        <v>236</v>
      </c>
    </row>
    <row r="64" spans="1:1" s="154" customFormat="1" x14ac:dyDescent="0.2">
      <c r="A64" s="208" t="s">
        <v>237</v>
      </c>
    </row>
    <row r="65" spans="1:1" s="154" customFormat="1" ht="12.75" customHeight="1" x14ac:dyDescent="0.2">
      <c r="A65" s="176"/>
    </row>
    <row r="66" spans="1:1" s="154" customFormat="1" x14ac:dyDescent="0.2">
      <c r="A66" s="207" t="s">
        <v>238</v>
      </c>
    </row>
    <row r="67" spans="1:1" s="154" customFormat="1" x14ac:dyDescent="0.2">
      <c r="A67" s="205" t="s">
        <v>239</v>
      </c>
    </row>
    <row r="68" spans="1:1" s="154" customFormat="1" ht="13.5" customHeight="1" x14ac:dyDescent="0.2">
      <c r="A68" s="176"/>
    </row>
    <row r="69" spans="1:1" s="154" customFormat="1" x14ac:dyDescent="0.2">
      <c r="A69" s="207" t="s">
        <v>240</v>
      </c>
    </row>
    <row r="70" spans="1:1" s="154" customFormat="1" x14ac:dyDescent="0.2">
      <c r="A70" s="205" t="s">
        <v>241</v>
      </c>
    </row>
    <row r="71" spans="1:1" s="154" customFormat="1" x14ac:dyDescent="0.2">
      <c r="A71" s="176"/>
    </row>
    <row r="72" spans="1:1" s="154" customFormat="1" ht="20.25" customHeight="1" x14ac:dyDescent="0.2">
      <c r="A72" s="207" t="s">
        <v>242</v>
      </c>
    </row>
    <row r="73" spans="1:1" s="154" customFormat="1" x14ac:dyDescent="0.2">
      <c r="A73" s="205" t="s">
        <v>210</v>
      </c>
    </row>
    <row r="74" spans="1:1" s="154" customFormat="1" x14ac:dyDescent="0.2">
      <c r="A74" s="176"/>
    </row>
    <row r="75" spans="1:1" s="154" customFormat="1" x14ac:dyDescent="0.2">
      <c r="A75" s="207" t="s">
        <v>243</v>
      </c>
    </row>
    <row r="76" spans="1:1" s="154" customFormat="1" x14ac:dyDescent="0.2">
      <c r="A76" s="205" t="s">
        <v>244</v>
      </c>
    </row>
    <row r="77" spans="1:1" s="154" customFormat="1" x14ac:dyDescent="0.2">
      <c r="A77" s="205"/>
    </row>
    <row r="78" spans="1:1" s="154" customFormat="1" x14ac:dyDescent="0.2">
      <c r="A78" s="176"/>
    </row>
    <row r="79" spans="1:1" s="154" customFormat="1" ht="24" x14ac:dyDescent="0.2">
      <c r="A79" s="214" t="s">
        <v>245</v>
      </c>
    </row>
    <row r="80" spans="1:1" s="154" customFormat="1" x14ac:dyDescent="0.2"/>
    <row r="81" spans="1:1" s="154" customFormat="1" x14ac:dyDescent="0.2">
      <c r="A81" s="207" t="s">
        <v>246</v>
      </c>
    </row>
    <row r="82" spans="1:1" s="154" customFormat="1" x14ac:dyDescent="0.2">
      <c r="A82" s="205" t="s">
        <v>247</v>
      </c>
    </row>
    <row r="83" spans="1:1" s="154" customFormat="1" x14ac:dyDescent="0.2">
      <c r="A83" s="205"/>
    </row>
    <row r="84" spans="1:1" s="154" customFormat="1" x14ac:dyDescent="0.2">
      <c r="A84" s="207" t="s">
        <v>248</v>
      </c>
    </row>
    <row r="85" spans="1:1" s="154" customFormat="1" x14ac:dyDescent="0.2">
      <c r="A85" s="205" t="s">
        <v>209</v>
      </c>
    </row>
    <row r="86" spans="1:1" s="154" customFormat="1" x14ac:dyDescent="0.2">
      <c r="A86" s="176"/>
    </row>
    <row r="87" spans="1:1" s="154" customFormat="1" x14ac:dyDescent="0.2">
      <c r="A87" s="207" t="s">
        <v>249</v>
      </c>
    </row>
    <row r="88" spans="1:1" s="154" customFormat="1" x14ac:dyDescent="0.2">
      <c r="A88" s="205" t="s">
        <v>250</v>
      </c>
    </row>
    <row r="89" spans="1:1" s="154" customFormat="1" x14ac:dyDescent="0.2">
      <c r="A89" s="176"/>
    </row>
    <row r="90" spans="1:1" s="154" customFormat="1" x14ac:dyDescent="0.2">
      <c r="A90" s="207" t="s">
        <v>251</v>
      </c>
    </row>
    <row r="91" spans="1:1" s="154" customFormat="1" x14ac:dyDescent="0.2">
      <c r="A91" s="205" t="s">
        <v>252</v>
      </c>
    </row>
    <row r="92" spans="1:1" s="154" customFormat="1" x14ac:dyDescent="0.2">
      <c r="A92" s="176"/>
    </row>
    <row r="93" spans="1:1" s="154" customFormat="1" ht="30" customHeight="1" x14ac:dyDescent="0.2">
      <c r="A93" s="207" t="s">
        <v>253</v>
      </c>
    </row>
    <row r="94" spans="1:1" s="154" customFormat="1" x14ac:dyDescent="0.2">
      <c r="A94" s="205" t="s">
        <v>254</v>
      </c>
    </row>
    <row r="95" spans="1:1" s="154" customFormat="1" x14ac:dyDescent="0.2">
      <c r="A95" s="176"/>
    </row>
    <row r="96" spans="1:1" s="154" customFormat="1" x14ac:dyDescent="0.2">
      <c r="A96" s="207" t="s">
        <v>255</v>
      </c>
    </row>
    <row r="97" spans="1:1" s="154" customFormat="1" x14ac:dyDescent="0.2">
      <c r="A97" s="205" t="s">
        <v>256</v>
      </c>
    </row>
    <row r="98" spans="1:1" s="154" customFormat="1" x14ac:dyDescent="0.2">
      <c r="A98" s="176"/>
    </row>
    <row r="99" spans="1:1" s="154" customFormat="1" x14ac:dyDescent="0.2">
      <c r="A99" s="207" t="s">
        <v>257</v>
      </c>
    </row>
    <row r="100" spans="1:1" s="154" customFormat="1" x14ac:dyDescent="0.2">
      <c r="A100" s="205" t="s">
        <v>258</v>
      </c>
    </row>
    <row r="101" spans="1:1" s="154" customFormat="1" x14ac:dyDescent="0.2">
      <c r="A101" s="176"/>
    </row>
    <row r="102" spans="1:1" s="154" customFormat="1" x14ac:dyDescent="0.2">
      <c r="A102" s="207" t="s">
        <v>262</v>
      </c>
    </row>
    <row r="103" spans="1:1" s="154" customFormat="1" x14ac:dyDescent="0.2">
      <c r="A103" s="205" t="s">
        <v>209</v>
      </c>
    </row>
    <row r="104" spans="1:1" s="154" customFormat="1" x14ac:dyDescent="0.2">
      <c r="A104" s="176"/>
    </row>
    <row r="105" spans="1:1" s="154" customFormat="1" x14ac:dyDescent="0.2">
      <c r="A105" s="207" t="s">
        <v>259</v>
      </c>
    </row>
    <row r="106" spans="1:1" s="154" customFormat="1" x14ac:dyDescent="0.2">
      <c r="A106" s="205" t="s">
        <v>211</v>
      </c>
    </row>
    <row r="107" spans="1:1" s="154" customFormat="1" x14ac:dyDescent="0.2">
      <c r="A107" s="176"/>
    </row>
    <row r="108" spans="1:1" s="154" customFormat="1" x14ac:dyDescent="0.2">
      <c r="A108" s="207" t="s">
        <v>260</v>
      </c>
    </row>
    <row r="109" spans="1:1" s="154" customFormat="1" x14ac:dyDescent="0.2">
      <c r="A109" s="205" t="s">
        <v>261</v>
      </c>
    </row>
    <row r="110" spans="1:1" s="154" customFormat="1" x14ac:dyDescent="0.2">
      <c r="A110" s="170"/>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x14ac:dyDescent="0.2">
      <c r="A116" s="170"/>
    </row>
    <row r="117" spans="1:1" x14ac:dyDescent="0.2">
      <c r="A117" s="137"/>
    </row>
    <row r="118" spans="1:1" x14ac:dyDescent="0.2">
      <c r="A118" s="137"/>
    </row>
    <row r="119" spans="1:1" x14ac:dyDescent="0.2">
      <c r="A119"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0"/>
  <sheetViews>
    <sheetView workbookViewId="0">
      <pane xSplit="1" topLeftCell="B1" activePane="topRight" state="frozen"/>
      <selection activeCell="A10" sqref="A10"/>
      <selection pane="topRight" activeCell="D5" sqref="D5"/>
    </sheetView>
  </sheetViews>
  <sheetFormatPr defaultColWidth="9.85546875" defaultRowHeight="12.75" x14ac:dyDescent="0.2"/>
  <cols>
    <col min="1" max="1" width="47" style="32" customWidth="1"/>
    <col min="2" max="16384" width="9.85546875" style="31"/>
  </cols>
  <sheetData>
    <row r="1" spans="1:3" x14ac:dyDescent="0.2">
      <c r="A1" s="63" t="s">
        <v>61</v>
      </c>
    </row>
    <row r="2" spans="1:3" ht="24" x14ac:dyDescent="0.2">
      <c r="A2" s="177" t="s">
        <v>221</v>
      </c>
    </row>
    <row r="3" spans="1:3" x14ac:dyDescent="0.2">
      <c r="A3" s="167" t="s">
        <v>207</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15"/>
      <c r="C6" s="115"/>
    </row>
    <row r="7" spans="1:3" s="154" customFormat="1" x14ac:dyDescent="0.2">
      <c r="A7" s="163">
        <v>1</v>
      </c>
      <c r="B7" s="57" t="e">
        <f>'BAR BB| Open rates'!#REF!*0.9</f>
        <v>#REF!</v>
      </c>
      <c r="C7" s="57" t="e">
        <f>'BAR BB| Open rates'!#REF!*0.9</f>
        <v>#REF!</v>
      </c>
    </row>
    <row r="8" spans="1:3" s="154" customFormat="1" x14ac:dyDescent="0.2">
      <c r="A8" s="163">
        <v>2</v>
      </c>
      <c r="B8" s="57" t="e">
        <f>'BAR BB| Open rates'!#REF!*0.9</f>
        <v>#REF!</v>
      </c>
      <c r="C8" s="57" t="e">
        <f>'BAR BB| Open rates'!#REF!*0.9</f>
        <v>#REF!</v>
      </c>
    </row>
    <row r="9" spans="1:3" s="154" customFormat="1" x14ac:dyDescent="0.2">
      <c r="A9" s="163" t="s">
        <v>175</v>
      </c>
      <c r="B9" s="57"/>
      <c r="C9" s="57"/>
    </row>
    <row r="10" spans="1:3" s="154" customFormat="1" x14ac:dyDescent="0.2">
      <c r="A10" s="163">
        <v>1</v>
      </c>
      <c r="B10" s="57" t="e">
        <f>'BAR BB| Open rates'!#REF!*0.9</f>
        <v>#REF!</v>
      </c>
      <c r="C10" s="57" t="e">
        <f>'BAR BB| Open rates'!#REF!*0.9</f>
        <v>#REF!</v>
      </c>
    </row>
    <row r="11" spans="1:3" s="154" customFormat="1" x14ac:dyDescent="0.2">
      <c r="A11" s="163">
        <v>2</v>
      </c>
      <c r="B11" s="57" t="e">
        <f>'BAR BB| Open rates'!#REF!*0.9</f>
        <v>#REF!</v>
      </c>
      <c r="C11" s="57" t="e">
        <f>'BAR BB| Open rates'!#REF!*0.9</f>
        <v>#REF!</v>
      </c>
    </row>
    <row r="12" spans="1:3" s="154" customFormat="1" x14ac:dyDescent="0.2">
      <c r="A12" s="163" t="s">
        <v>176</v>
      </c>
      <c r="B12" s="57"/>
      <c r="C12" s="57"/>
    </row>
    <row r="13" spans="1:3" s="154" customFormat="1" x14ac:dyDescent="0.2">
      <c r="A13" s="163">
        <v>1</v>
      </c>
      <c r="B13" s="57" t="e">
        <f>'BAR BB| Open rates'!#REF!*0.9</f>
        <v>#REF!</v>
      </c>
      <c r="C13" s="57" t="e">
        <f>'BAR BB| Open rates'!#REF!*0.9</f>
        <v>#REF!</v>
      </c>
    </row>
    <row r="14" spans="1:3" s="154" customFormat="1" x14ac:dyDescent="0.2">
      <c r="A14" s="163">
        <v>2</v>
      </c>
      <c r="B14" s="57" t="e">
        <f>'BAR BB| Open rates'!#REF!*0.9</f>
        <v>#REF!</v>
      </c>
      <c r="C14" s="57" t="e">
        <f>'BAR BB| Open rates'!#REF!*0.9</f>
        <v>#REF!</v>
      </c>
    </row>
    <row r="15" spans="1:3" s="154" customFormat="1" x14ac:dyDescent="0.2">
      <c r="A15" s="89"/>
    </row>
    <row r="16" spans="1:3" x14ac:dyDescent="0.2">
      <c r="A16" s="295" t="s">
        <v>172</v>
      </c>
    </row>
    <row r="17" spans="1:8" x14ac:dyDescent="0.2">
      <c r="A17" s="295"/>
    </row>
    <row r="18" spans="1:8" x14ac:dyDescent="0.2">
      <c r="A18" s="89"/>
    </row>
    <row r="19" spans="1:8" s="154" customFormat="1" ht="12.75" customHeight="1" x14ac:dyDescent="0.2">
      <c r="A19" s="316" t="s">
        <v>222</v>
      </c>
      <c r="B19" s="317"/>
      <c r="C19" s="317"/>
      <c r="D19" s="317"/>
      <c r="E19" s="317"/>
      <c r="F19" s="317"/>
      <c r="G19" s="317"/>
      <c r="H19" s="317"/>
    </row>
    <row r="20" spans="1:8" s="154" customFormat="1" ht="19.5" customHeight="1" x14ac:dyDescent="0.2">
      <c r="A20" s="316"/>
      <c r="B20" s="317"/>
      <c r="C20" s="317"/>
      <c r="D20" s="317"/>
      <c r="E20" s="317"/>
      <c r="F20" s="317"/>
      <c r="G20" s="317"/>
      <c r="H20" s="317"/>
    </row>
    <row r="21" spans="1:8" s="154" customFormat="1" ht="18" customHeight="1" x14ac:dyDescent="0.2">
      <c r="A21" s="316"/>
      <c r="B21" s="317"/>
      <c r="C21" s="317"/>
      <c r="D21" s="317"/>
      <c r="E21" s="317"/>
      <c r="F21" s="317"/>
      <c r="G21" s="317"/>
      <c r="H21" s="317"/>
    </row>
    <row r="22" spans="1:8" s="154" customFormat="1" ht="12.75" customHeight="1" x14ac:dyDescent="0.2">
      <c r="A22" s="316"/>
      <c r="B22" s="317"/>
      <c r="C22" s="317"/>
      <c r="D22" s="317"/>
      <c r="E22" s="317"/>
      <c r="F22" s="317"/>
      <c r="G22" s="317"/>
      <c r="H22" s="317"/>
    </row>
    <row r="23" spans="1:8" ht="12.75" customHeight="1" x14ac:dyDescent="0.2">
      <c r="A23" s="31"/>
    </row>
    <row r="24" spans="1:8" ht="12.75" customHeight="1" x14ac:dyDescent="0.2">
      <c r="A24" s="31"/>
    </row>
    <row r="25" spans="1:8" x14ac:dyDescent="0.2">
      <c r="A25" s="177" t="s">
        <v>83</v>
      </c>
    </row>
    <row r="26" spans="1:8" ht="24" x14ac:dyDescent="0.2">
      <c r="A26" s="157" t="s">
        <v>223</v>
      </c>
    </row>
    <row r="27" spans="1:8" ht="26.25" customHeight="1" x14ac:dyDescent="0.2">
      <c r="A27" s="157" t="s">
        <v>224</v>
      </c>
    </row>
    <row r="28" spans="1:8" x14ac:dyDescent="0.2">
      <c r="A28" s="33"/>
    </row>
    <row r="29" spans="1:8" x14ac:dyDescent="0.2">
      <c r="A29" s="174" t="s">
        <v>74</v>
      </c>
    </row>
    <row r="30" spans="1:8" x14ac:dyDescent="0.2">
      <c r="A30" s="178" t="s">
        <v>75</v>
      </c>
    </row>
    <row r="31" spans="1:8" ht="24" x14ac:dyDescent="0.2">
      <c r="A31" s="175" t="s">
        <v>76</v>
      </c>
    </row>
    <row r="32" spans="1:8"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x14ac:dyDescent="0.2">
      <c r="A39" s="69"/>
    </row>
    <row r="40" spans="1:1" ht="36" x14ac:dyDescent="0.2">
      <c r="A40" s="206" t="s">
        <v>203</v>
      </c>
    </row>
    <row r="41" spans="1:1" s="154" customFormat="1" ht="27.75" customHeight="1" x14ac:dyDescent="0.2">
      <c r="A41" s="204" t="s">
        <v>225</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226</v>
      </c>
    </row>
    <row r="48" spans="1:1" s="154" customFormat="1" x14ac:dyDescent="0.2">
      <c r="A48" s="170"/>
    </row>
    <row r="49" spans="1:1" s="154" customFormat="1" ht="24" x14ac:dyDescent="0.2">
      <c r="A49" s="207" t="s">
        <v>227</v>
      </c>
    </row>
    <row r="50" spans="1:1" s="154" customFormat="1" x14ac:dyDescent="0.2">
      <c r="A50" s="205" t="s">
        <v>228</v>
      </c>
    </row>
    <row r="51" spans="1:1" s="154" customFormat="1" ht="12.75" customHeight="1" x14ac:dyDescent="0.2">
      <c r="A51" s="205"/>
    </row>
    <row r="52" spans="1:1" s="154" customFormat="1" x14ac:dyDescent="0.2">
      <c r="A52" s="207" t="s">
        <v>229</v>
      </c>
    </row>
    <row r="53" spans="1:1" s="154" customFormat="1" x14ac:dyDescent="0.2">
      <c r="A53" s="205" t="s">
        <v>208</v>
      </c>
    </row>
    <row r="54" spans="1:1" s="154" customFormat="1" ht="12.75" customHeight="1" x14ac:dyDescent="0.2">
      <c r="A54" s="176"/>
    </row>
    <row r="55" spans="1:1" s="154" customFormat="1" x14ac:dyDescent="0.2">
      <c r="A55" s="207" t="s">
        <v>230</v>
      </c>
    </row>
    <row r="56" spans="1:1" s="154" customFormat="1" ht="17.25" customHeight="1" x14ac:dyDescent="0.2">
      <c r="A56" s="205" t="s">
        <v>231</v>
      </c>
    </row>
    <row r="57" spans="1:1" s="154" customFormat="1" ht="12" customHeight="1" x14ac:dyDescent="0.2">
      <c r="A57" s="176"/>
    </row>
    <row r="58" spans="1:1" s="154" customFormat="1" x14ac:dyDescent="0.2">
      <c r="A58" s="207" t="s">
        <v>232</v>
      </c>
    </row>
    <row r="59" spans="1:1" s="154" customFormat="1" x14ac:dyDescent="0.2">
      <c r="A59" s="208" t="s">
        <v>233</v>
      </c>
    </row>
    <row r="60" spans="1:1" s="154" customFormat="1" ht="13.5" customHeight="1" x14ac:dyDescent="0.2">
      <c r="A60" s="176"/>
    </row>
    <row r="61" spans="1:1" s="154" customFormat="1" ht="24" x14ac:dyDescent="0.2">
      <c r="A61" s="207" t="s">
        <v>234</v>
      </c>
    </row>
    <row r="62" spans="1:1" s="154" customFormat="1" x14ac:dyDescent="0.2">
      <c r="A62" s="208" t="s">
        <v>235</v>
      </c>
    </row>
    <row r="63" spans="1:1" s="154" customFormat="1" ht="13.5" customHeight="1" x14ac:dyDescent="0.2">
      <c r="A63" s="176"/>
    </row>
    <row r="64" spans="1:1" s="154" customFormat="1" x14ac:dyDescent="0.2">
      <c r="A64" s="207" t="s">
        <v>236</v>
      </c>
    </row>
    <row r="65" spans="1:1" s="154" customFormat="1" x14ac:dyDescent="0.2">
      <c r="A65" s="208" t="s">
        <v>237</v>
      </c>
    </row>
    <row r="66" spans="1:1" s="154" customFormat="1" ht="12.75" customHeight="1" x14ac:dyDescent="0.2">
      <c r="A66" s="176"/>
    </row>
    <row r="67" spans="1:1" s="154" customFormat="1" x14ac:dyDescent="0.2">
      <c r="A67" s="207" t="s">
        <v>238</v>
      </c>
    </row>
    <row r="68" spans="1:1" s="154" customFormat="1" x14ac:dyDescent="0.2">
      <c r="A68" s="205" t="s">
        <v>239</v>
      </c>
    </row>
    <row r="69" spans="1:1" s="154" customFormat="1" ht="13.5" customHeight="1" x14ac:dyDescent="0.2">
      <c r="A69" s="176"/>
    </row>
    <row r="70" spans="1:1" s="154" customFormat="1" x14ac:dyDescent="0.2">
      <c r="A70" s="207" t="s">
        <v>240</v>
      </c>
    </row>
    <row r="71" spans="1:1" s="154" customFormat="1" x14ac:dyDescent="0.2">
      <c r="A71" s="205" t="s">
        <v>241</v>
      </c>
    </row>
    <row r="72" spans="1:1" s="154" customFormat="1" x14ac:dyDescent="0.2">
      <c r="A72" s="176"/>
    </row>
    <row r="73" spans="1:1" s="154" customFormat="1" ht="20.25" customHeight="1" x14ac:dyDescent="0.2">
      <c r="A73" s="207" t="s">
        <v>242</v>
      </c>
    </row>
    <row r="74" spans="1:1" s="154" customFormat="1" x14ac:dyDescent="0.2">
      <c r="A74" s="205" t="s">
        <v>210</v>
      </c>
    </row>
    <row r="75" spans="1:1" s="154" customFormat="1" x14ac:dyDescent="0.2">
      <c r="A75" s="176"/>
    </row>
    <row r="76" spans="1:1" s="154" customFormat="1" x14ac:dyDescent="0.2">
      <c r="A76" s="207" t="s">
        <v>243</v>
      </c>
    </row>
    <row r="77" spans="1:1" s="154" customFormat="1" x14ac:dyDescent="0.2">
      <c r="A77" s="205" t="s">
        <v>244</v>
      </c>
    </row>
    <row r="78" spans="1:1" s="154" customFormat="1" x14ac:dyDescent="0.2">
      <c r="A78" s="205"/>
    </row>
    <row r="79" spans="1:1" s="154" customFormat="1" x14ac:dyDescent="0.2">
      <c r="A79" s="176"/>
    </row>
    <row r="80" spans="1:1" s="154" customFormat="1" ht="24" x14ac:dyDescent="0.2">
      <c r="A80" s="214" t="s">
        <v>245</v>
      </c>
    </row>
    <row r="81" spans="1:1" s="154" customFormat="1" x14ac:dyDescent="0.2"/>
    <row r="82" spans="1:1" s="154" customFormat="1" x14ac:dyDescent="0.2">
      <c r="A82" s="207" t="s">
        <v>246</v>
      </c>
    </row>
    <row r="83" spans="1:1" s="154" customFormat="1" x14ac:dyDescent="0.2">
      <c r="A83" s="205" t="s">
        <v>247</v>
      </c>
    </row>
    <row r="84" spans="1:1" s="154" customFormat="1" x14ac:dyDescent="0.2">
      <c r="A84" s="205"/>
    </row>
    <row r="85" spans="1:1" s="154" customFormat="1" x14ac:dyDescent="0.2">
      <c r="A85" s="207" t="s">
        <v>248</v>
      </c>
    </row>
    <row r="86" spans="1:1" s="154" customFormat="1" x14ac:dyDescent="0.2">
      <c r="A86" s="205" t="s">
        <v>209</v>
      </c>
    </row>
    <row r="87" spans="1:1" s="154" customFormat="1" x14ac:dyDescent="0.2">
      <c r="A87" s="176"/>
    </row>
    <row r="88" spans="1:1" s="154" customFormat="1" x14ac:dyDescent="0.2">
      <c r="A88" s="207" t="s">
        <v>249</v>
      </c>
    </row>
    <row r="89" spans="1:1" s="154" customFormat="1" x14ac:dyDescent="0.2">
      <c r="A89" s="205" t="s">
        <v>250</v>
      </c>
    </row>
    <row r="90" spans="1:1" s="154" customFormat="1" x14ac:dyDescent="0.2">
      <c r="A90" s="176"/>
    </row>
    <row r="91" spans="1:1" s="154" customFormat="1" x14ac:dyDescent="0.2">
      <c r="A91" s="207" t="s">
        <v>251</v>
      </c>
    </row>
    <row r="92" spans="1:1" s="154" customFormat="1" x14ac:dyDescent="0.2">
      <c r="A92" s="205" t="s">
        <v>252</v>
      </c>
    </row>
    <row r="93" spans="1:1" s="154" customFormat="1" x14ac:dyDescent="0.2">
      <c r="A93" s="176"/>
    </row>
    <row r="94" spans="1:1" s="154" customFormat="1" ht="30" customHeight="1" x14ac:dyDescent="0.2">
      <c r="A94" s="207" t="s">
        <v>253</v>
      </c>
    </row>
    <row r="95" spans="1:1" s="154" customFormat="1" x14ac:dyDescent="0.2">
      <c r="A95" s="205" t="s">
        <v>254</v>
      </c>
    </row>
    <row r="96" spans="1:1" s="154" customFormat="1" x14ac:dyDescent="0.2">
      <c r="A96" s="176"/>
    </row>
    <row r="97" spans="1:1" s="154" customFormat="1" x14ac:dyDescent="0.2">
      <c r="A97" s="207" t="s">
        <v>255</v>
      </c>
    </row>
    <row r="98" spans="1:1" s="154" customFormat="1" x14ac:dyDescent="0.2">
      <c r="A98" s="205" t="s">
        <v>256</v>
      </c>
    </row>
    <row r="99" spans="1:1" s="154" customFormat="1" x14ac:dyDescent="0.2">
      <c r="A99" s="176"/>
    </row>
    <row r="100" spans="1:1" s="154" customFormat="1" x14ac:dyDescent="0.2">
      <c r="A100" s="207" t="s">
        <v>257</v>
      </c>
    </row>
    <row r="101" spans="1:1" s="154" customFormat="1" x14ac:dyDescent="0.2">
      <c r="A101" s="205" t="s">
        <v>258</v>
      </c>
    </row>
    <row r="102" spans="1:1" s="154" customFormat="1" x14ac:dyDescent="0.2">
      <c r="A102" s="176"/>
    </row>
    <row r="103" spans="1:1" s="154" customFormat="1" x14ac:dyDescent="0.2">
      <c r="A103" s="207" t="s">
        <v>262</v>
      </c>
    </row>
    <row r="104" spans="1:1" s="154" customFormat="1" x14ac:dyDescent="0.2">
      <c r="A104" s="205" t="s">
        <v>209</v>
      </c>
    </row>
    <row r="105" spans="1:1" s="154" customFormat="1" x14ac:dyDescent="0.2">
      <c r="A105" s="176"/>
    </row>
    <row r="106" spans="1:1" s="154" customFormat="1" x14ac:dyDescent="0.2">
      <c r="A106" s="207" t="s">
        <v>259</v>
      </c>
    </row>
    <row r="107" spans="1:1" s="154" customFormat="1" x14ac:dyDescent="0.2">
      <c r="A107" s="205" t="s">
        <v>211</v>
      </c>
    </row>
    <row r="108" spans="1:1" s="154" customFormat="1" x14ac:dyDescent="0.2">
      <c r="A108" s="176"/>
    </row>
    <row r="109" spans="1:1" s="154" customFormat="1" x14ac:dyDescent="0.2">
      <c r="A109" s="207" t="s">
        <v>260</v>
      </c>
    </row>
    <row r="110" spans="1:1" s="154" customFormat="1" x14ac:dyDescent="0.2">
      <c r="A110" s="205" t="s">
        <v>261</v>
      </c>
    </row>
    <row r="111" spans="1:1" s="154" customFormat="1" x14ac:dyDescent="0.2">
      <c r="A111" s="170"/>
    </row>
    <row r="112" spans="1:1" x14ac:dyDescent="0.2">
      <c r="A112" s="170"/>
    </row>
    <row r="113" spans="1:1" x14ac:dyDescent="0.2">
      <c r="A113" s="170"/>
    </row>
    <row r="114" spans="1:1" x14ac:dyDescent="0.2">
      <c r="A114" s="170"/>
    </row>
    <row r="115" spans="1:1" x14ac:dyDescent="0.2">
      <c r="A115" s="170"/>
    </row>
    <row r="116" spans="1:1" x14ac:dyDescent="0.2">
      <c r="A116" s="170"/>
    </row>
    <row r="117" spans="1:1" x14ac:dyDescent="0.2">
      <c r="A117" s="170"/>
    </row>
    <row r="118" spans="1:1" x14ac:dyDescent="0.2">
      <c r="A118" s="137"/>
    </row>
    <row r="119" spans="1:1" x14ac:dyDescent="0.2">
      <c r="A119" s="137"/>
    </row>
    <row r="120" spans="1:1" x14ac:dyDescent="0.2">
      <c r="A120"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Y110"/>
  <sheetViews>
    <sheetView showGridLines="0" tabSelected="1" zoomScaleNormal="100" workbookViewId="0">
      <pane xSplit="1" ySplit="3" topLeftCell="B4" activePane="bottomRight" state="frozen"/>
      <selection pane="topRight" activeCell="B1" sqref="B1"/>
      <selection pane="bottomLeft" activeCell="A3" sqref="A3"/>
      <selection pane="bottomRight" activeCell="A72" sqref="A72:A76"/>
    </sheetView>
  </sheetViews>
  <sheetFormatPr defaultColWidth="10.28515625" defaultRowHeight="12.75" x14ac:dyDescent="0.2"/>
  <cols>
    <col min="1" max="1" width="33.5703125" style="32" customWidth="1"/>
    <col min="2" max="16384" width="10.28515625" style="32"/>
  </cols>
  <sheetData>
    <row r="1" spans="1:51" ht="25.5" customHeight="1" x14ac:dyDescent="0.2">
      <c r="A1" s="253" t="s">
        <v>61</v>
      </c>
    </row>
    <row r="2" spans="1:51" x14ac:dyDescent="0.2">
      <c r="A2" s="254" t="s">
        <v>16</v>
      </c>
      <c r="AH2" s="33"/>
    </row>
    <row r="3" spans="1:51" s="33" customFormat="1" ht="26.25" customHeight="1" x14ac:dyDescent="0.2">
      <c r="A3" s="261" t="s">
        <v>62</v>
      </c>
      <c r="B3" s="115">
        <v>45772</v>
      </c>
      <c r="C3" s="115">
        <v>45773</v>
      </c>
      <c r="D3" s="115">
        <v>45774</v>
      </c>
      <c r="E3" s="134">
        <v>45778</v>
      </c>
      <c r="F3" s="115">
        <v>45781</v>
      </c>
      <c r="G3" s="115">
        <v>45782</v>
      </c>
      <c r="H3" s="115">
        <v>45785</v>
      </c>
      <c r="I3" s="115">
        <v>45787</v>
      </c>
      <c r="J3" s="115">
        <v>45788</v>
      </c>
      <c r="K3" s="115">
        <v>45793</v>
      </c>
      <c r="L3" s="115">
        <v>45795</v>
      </c>
      <c r="M3" s="115">
        <v>45799</v>
      </c>
      <c r="N3" s="115">
        <v>45802</v>
      </c>
      <c r="O3" s="115">
        <v>45807</v>
      </c>
      <c r="P3" s="115">
        <v>45809</v>
      </c>
      <c r="Q3" s="115">
        <v>45810</v>
      </c>
      <c r="R3" s="115">
        <v>45816</v>
      </c>
      <c r="S3" s="115">
        <v>45821</v>
      </c>
      <c r="T3" s="115">
        <v>45823</v>
      </c>
      <c r="U3" s="115">
        <v>45828</v>
      </c>
      <c r="V3" s="134">
        <v>45831</v>
      </c>
      <c r="W3" s="134">
        <v>45832</v>
      </c>
      <c r="X3" s="134">
        <v>45835</v>
      </c>
      <c r="Y3" s="115">
        <v>45836</v>
      </c>
      <c r="Z3" s="115">
        <v>45837</v>
      </c>
      <c r="AA3" s="115">
        <v>45839</v>
      </c>
      <c r="AB3" s="115">
        <v>45842</v>
      </c>
      <c r="AC3" s="115">
        <v>45844</v>
      </c>
      <c r="AD3" s="115">
        <v>45849</v>
      </c>
      <c r="AE3" s="115">
        <v>45851</v>
      </c>
      <c r="AF3" s="115">
        <v>45856</v>
      </c>
      <c r="AG3" s="115">
        <v>45858</v>
      </c>
      <c r="AH3" s="115">
        <v>45863</v>
      </c>
      <c r="AI3" s="115">
        <v>45865</v>
      </c>
      <c r="AJ3" s="115">
        <v>45870</v>
      </c>
      <c r="AK3" s="115">
        <v>45873</v>
      </c>
      <c r="AL3" s="115">
        <v>45879</v>
      </c>
      <c r="AM3" s="115">
        <v>45884</v>
      </c>
      <c r="AN3" s="115">
        <v>45886</v>
      </c>
      <c r="AO3" s="115">
        <v>45891</v>
      </c>
      <c r="AP3" s="115">
        <v>45893</v>
      </c>
      <c r="AQ3" s="115">
        <v>45901</v>
      </c>
      <c r="AR3" s="115">
        <v>45905</v>
      </c>
      <c r="AS3" s="115">
        <v>45907</v>
      </c>
      <c r="AT3" s="115">
        <v>45912</v>
      </c>
      <c r="AU3" s="115">
        <v>45914</v>
      </c>
      <c r="AV3" s="115">
        <v>45919</v>
      </c>
      <c r="AW3" s="115">
        <v>45921</v>
      </c>
      <c r="AX3" s="115">
        <v>45926</v>
      </c>
      <c r="AY3" s="115">
        <v>45928</v>
      </c>
    </row>
    <row r="4" spans="1:51" s="33" customFormat="1" ht="26.25" customHeight="1" x14ac:dyDescent="0.2">
      <c r="A4" s="262"/>
      <c r="B4" s="115">
        <v>45772</v>
      </c>
      <c r="C4" s="115">
        <v>45773</v>
      </c>
      <c r="D4" s="276">
        <v>45777</v>
      </c>
      <c r="E4" s="134">
        <v>45780</v>
      </c>
      <c r="F4" s="115">
        <v>45781</v>
      </c>
      <c r="G4" s="115">
        <v>45784</v>
      </c>
      <c r="H4" s="115">
        <v>45786</v>
      </c>
      <c r="I4" s="115">
        <v>45787</v>
      </c>
      <c r="J4" s="115">
        <v>45792</v>
      </c>
      <c r="K4" s="115">
        <v>45794</v>
      </c>
      <c r="L4" s="115">
        <v>45798</v>
      </c>
      <c r="M4" s="115">
        <v>45801</v>
      </c>
      <c r="N4" s="115">
        <v>45806</v>
      </c>
      <c r="O4" s="115">
        <v>45808</v>
      </c>
      <c r="P4" s="115">
        <v>45809</v>
      </c>
      <c r="Q4" s="115">
        <v>45815</v>
      </c>
      <c r="R4" s="115">
        <v>45820</v>
      </c>
      <c r="S4" s="115">
        <v>45822</v>
      </c>
      <c r="T4" s="115">
        <v>45827</v>
      </c>
      <c r="U4" s="276">
        <v>45830</v>
      </c>
      <c r="V4" s="134">
        <v>45831</v>
      </c>
      <c r="W4" s="134">
        <v>45834</v>
      </c>
      <c r="X4" s="134">
        <v>45835</v>
      </c>
      <c r="Y4" s="115">
        <v>45836</v>
      </c>
      <c r="Z4" s="115">
        <v>45838</v>
      </c>
      <c r="AA4" s="115">
        <v>45841</v>
      </c>
      <c r="AB4" s="115">
        <v>45843</v>
      </c>
      <c r="AC4" s="115">
        <v>45848</v>
      </c>
      <c r="AD4" s="115">
        <v>45850</v>
      </c>
      <c r="AE4" s="115">
        <v>45855</v>
      </c>
      <c r="AF4" s="115">
        <v>45857</v>
      </c>
      <c r="AG4" s="115">
        <v>45862</v>
      </c>
      <c r="AH4" s="115">
        <v>45864</v>
      </c>
      <c r="AI4" s="115">
        <v>45869</v>
      </c>
      <c r="AJ4" s="115">
        <v>45872</v>
      </c>
      <c r="AK4" s="115">
        <v>45878</v>
      </c>
      <c r="AL4" s="115">
        <v>45883</v>
      </c>
      <c r="AM4" s="115">
        <v>45885</v>
      </c>
      <c r="AN4" s="115">
        <v>45890</v>
      </c>
      <c r="AO4" s="115">
        <v>45892</v>
      </c>
      <c r="AP4" s="115">
        <v>45900</v>
      </c>
      <c r="AQ4" s="115">
        <v>45904</v>
      </c>
      <c r="AR4" s="115">
        <v>45906</v>
      </c>
      <c r="AS4" s="115">
        <v>45911</v>
      </c>
      <c r="AT4" s="115">
        <v>45913</v>
      </c>
      <c r="AU4" s="115">
        <v>45918</v>
      </c>
      <c r="AV4" s="115">
        <v>45920</v>
      </c>
      <c r="AW4" s="115">
        <v>45925</v>
      </c>
      <c r="AX4" s="115">
        <v>45927</v>
      </c>
      <c r="AY4" s="115">
        <v>45930</v>
      </c>
    </row>
    <row r="5" spans="1:51" s="36" customFormat="1" ht="12" customHeight="1" x14ac:dyDescent="0.2">
      <c r="A5" s="264" t="s">
        <v>63</v>
      </c>
    </row>
    <row r="6" spans="1:51" s="36" customFormat="1" ht="12" customHeight="1" x14ac:dyDescent="0.2">
      <c r="A6" s="183">
        <v>1</v>
      </c>
      <c r="B6" s="43">
        <v>11900</v>
      </c>
      <c r="C6" s="43">
        <v>11900</v>
      </c>
      <c r="D6" s="43">
        <v>11900</v>
      </c>
      <c r="E6" s="43">
        <v>29800</v>
      </c>
      <c r="F6" s="43">
        <v>21800</v>
      </c>
      <c r="G6" s="43">
        <v>18800</v>
      </c>
      <c r="H6" s="43">
        <v>21800</v>
      </c>
      <c r="I6" s="43">
        <v>18800</v>
      </c>
      <c r="J6" s="43">
        <v>14900</v>
      </c>
      <c r="K6" s="43">
        <v>14900</v>
      </c>
      <c r="L6" s="43">
        <v>14900</v>
      </c>
      <c r="M6" s="43">
        <v>18800</v>
      </c>
      <c r="N6" s="43">
        <v>16600</v>
      </c>
      <c r="O6" s="43">
        <v>18800</v>
      </c>
      <c r="P6" s="43">
        <v>18800</v>
      </c>
      <c r="Q6" s="43">
        <v>20800</v>
      </c>
      <c r="R6" s="43">
        <v>18800</v>
      </c>
      <c r="S6" s="43">
        <v>20800</v>
      </c>
      <c r="T6" s="43">
        <v>18800</v>
      </c>
      <c r="U6" s="43">
        <v>16600</v>
      </c>
      <c r="V6" s="43">
        <v>40700</v>
      </c>
      <c r="W6" s="43">
        <v>47700</v>
      </c>
      <c r="X6" s="43">
        <v>40700</v>
      </c>
      <c r="Y6" s="43">
        <v>16600</v>
      </c>
      <c r="Z6" s="43">
        <v>16600</v>
      </c>
      <c r="AA6" s="43">
        <v>27800</v>
      </c>
      <c r="AB6" s="43">
        <v>31800</v>
      </c>
      <c r="AC6" s="43">
        <v>27800</v>
      </c>
      <c r="AD6" s="43">
        <v>31800</v>
      </c>
      <c r="AE6" s="43">
        <v>27800</v>
      </c>
      <c r="AF6" s="43">
        <v>31800</v>
      </c>
      <c r="AG6" s="43">
        <v>27800</v>
      </c>
      <c r="AH6" s="43">
        <v>31800</v>
      </c>
      <c r="AI6" s="43">
        <v>27800</v>
      </c>
      <c r="AJ6" s="43">
        <v>29800</v>
      </c>
      <c r="AK6" s="43">
        <v>29800</v>
      </c>
      <c r="AL6" s="43">
        <v>25800</v>
      </c>
      <c r="AM6" s="43">
        <v>29800</v>
      </c>
      <c r="AN6" s="43">
        <v>25800</v>
      </c>
      <c r="AO6" s="43">
        <v>29800</v>
      </c>
      <c r="AP6" s="43">
        <v>25800</v>
      </c>
      <c r="AQ6" s="43">
        <v>18800</v>
      </c>
      <c r="AR6" s="43">
        <v>20800</v>
      </c>
      <c r="AS6" s="43">
        <v>18800</v>
      </c>
      <c r="AT6" s="43">
        <v>20800</v>
      </c>
      <c r="AU6" s="43">
        <v>18800</v>
      </c>
      <c r="AV6" s="43">
        <v>20800</v>
      </c>
      <c r="AW6" s="43">
        <v>18800</v>
      </c>
      <c r="AX6" s="43">
        <v>20800</v>
      </c>
      <c r="AY6" s="43">
        <v>18800</v>
      </c>
    </row>
    <row r="7" spans="1:51" s="36" customFormat="1" ht="12" customHeight="1" x14ac:dyDescent="0.2">
      <c r="A7" s="183">
        <v>2</v>
      </c>
      <c r="B7" s="43">
        <f t="shared" ref="B7:C7" si="0">B6+2500</f>
        <v>14400</v>
      </c>
      <c r="C7" s="43">
        <f t="shared" si="0"/>
        <v>14400</v>
      </c>
      <c r="D7" s="43">
        <f t="shared" ref="D7" si="1">D6+2500</f>
        <v>14400</v>
      </c>
      <c r="E7" s="43">
        <f t="shared" ref="E7:AP7" si="2">E6+2500</f>
        <v>32300</v>
      </c>
      <c r="F7" s="43">
        <f t="shared" ref="F7" si="3">F6+2500</f>
        <v>24300</v>
      </c>
      <c r="G7" s="43">
        <f t="shared" si="2"/>
        <v>21300</v>
      </c>
      <c r="H7" s="43">
        <f t="shared" si="2"/>
        <v>24300</v>
      </c>
      <c r="I7" s="43">
        <f t="shared" ref="I7" si="4">I6+2500</f>
        <v>21300</v>
      </c>
      <c r="J7" s="43">
        <f t="shared" si="2"/>
        <v>17400</v>
      </c>
      <c r="K7" s="43">
        <f t="shared" si="2"/>
        <v>17400</v>
      </c>
      <c r="L7" s="43">
        <f t="shared" si="2"/>
        <v>17400</v>
      </c>
      <c r="M7" s="43">
        <f t="shared" si="2"/>
        <v>21300</v>
      </c>
      <c r="N7" s="43">
        <f t="shared" si="2"/>
        <v>19100</v>
      </c>
      <c r="O7" s="43">
        <f t="shared" si="2"/>
        <v>21300</v>
      </c>
      <c r="P7" s="43">
        <f t="shared" si="2"/>
        <v>21300</v>
      </c>
      <c r="Q7" s="43">
        <f t="shared" si="2"/>
        <v>23300</v>
      </c>
      <c r="R7" s="43">
        <f t="shared" si="2"/>
        <v>21300</v>
      </c>
      <c r="S7" s="43">
        <f t="shared" si="2"/>
        <v>23300</v>
      </c>
      <c r="T7" s="43">
        <f t="shared" si="2"/>
        <v>21300</v>
      </c>
      <c r="U7" s="43">
        <f t="shared" si="2"/>
        <v>19100</v>
      </c>
      <c r="V7" s="43">
        <f t="shared" si="2"/>
        <v>43200</v>
      </c>
      <c r="W7" s="43">
        <f t="shared" si="2"/>
        <v>50200</v>
      </c>
      <c r="X7" s="43">
        <f t="shared" ref="X7" si="5">X6+2500</f>
        <v>43200</v>
      </c>
      <c r="Y7" s="43">
        <f t="shared" ref="Y7" si="6">Y6+2500</f>
        <v>19100</v>
      </c>
      <c r="Z7" s="43">
        <f t="shared" si="2"/>
        <v>19100</v>
      </c>
      <c r="AA7" s="43">
        <f t="shared" si="2"/>
        <v>30300</v>
      </c>
      <c r="AB7" s="43">
        <f t="shared" si="2"/>
        <v>34300</v>
      </c>
      <c r="AC7" s="43">
        <f t="shared" si="2"/>
        <v>30300</v>
      </c>
      <c r="AD7" s="43">
        <f t="shared" si="2"/>
        <v>34300</v>
      </c>
      <c r="AE7" s="43">
        <f t="shared" si="2"/>
        <v>30300</v>
      </c>
      <c r="AF7" s="43">
        <f t="shared" si="2"/>
        <v>34300</v>
      </c>
      <c r="AG7" s="43">
        <f t="shared" si="2"/>
        <v>30300</v>
      </c>
      <c r="AH7" s="43">
        <f t="shared" si="2"/>
        <v>34300</v>
      </c>
      <c r="AI7" s="43">
        <f t="shared" si="2"/>
        <v>30300</v>
      </c>
      <c r="AJ7" s="43">
        <f t="shared" si="2"/>
        <v>32300</v>
      </c>
      <c r="AK7" s="43">
        <f t="shared" si="2"/>
        <v>32300</v>
      </c>
      <c r="AL7" s="43">
        <f t="shared" si="2"/>
        <v>28300</v>
      </c>
      <c r="AM7" s="43">
        <f t="shared" si="2"/>
        <v>32300</v>
      </c>
      <c r="AN7" s="43">
        <f t="shared" si="2"/>
        <v>28300</v>
      </c>
      <c r="AO7" s="43">
        <f t="shared" si="2"/>
        <v>32300</v>
      </c>
      <c r="AP7" s="43">
        <f t="shared" si="2"/>
        <v>28300</v>
      </c>
      <c r="AQ7" s="43">
        <f t="shared" ref="AQ7:AY7" si="7">AQ6+2500</f>
        <v>21300</v>
      </c>
      <c r="AR7" s="43">
        <f t="shared" si="7"/>
        <v>23300</v>
      </c>
      <c r="AS7" s="43">
        <f t="shared" si="7"/>
        <v>21300</v>
      </c>
      <c r="AT7" s="43">
        <f t="shared" si="7"/>
        <v>23300</v>
      </c>
      <c r="AU7" s="43">
        <f t="shared" si="7"/>
        <v>21300</v>
      </c>
      <c r="AV7" s="43">
        <f t="shared" si="7"/>
        <v>23300</v>
      </c>
      <c r="AW7" s="43">
        <f t="shared" si="7"/>
        <v>21300</v>
      </c>
      <c r="AX7" s="43">
        <f t="shared" si="7"/>
        <v>23300</v>
      </c>
      <c r="AY7" s="43">
        <f t="shared" si="7"/>
        <v>21300</v>
      </c>
    </row>
    <row r="8" spans="1:51" s="36" customFormat="1" ht="12" customHeight="1" x14ac:dyDescent="0.2">
      <c r="A8" s="236" t="s">
        <v>175</v>
      </c>
    </row>
    <row r="9" spans="1:51" s="36" customFormat="1" ht="12" customHeight="1" x14ac:dyDescent="0.2">
      <c r="A9" s="237">
        <v>1</v>
      </c>
      <c r="B9" s="263">
        <f t="shared" ref="B9:C9" si="8">B6+3000</f>
        <v>14900</v>
      </c>
      <c r="C9" s="263">
        <f t="shared" si="8"/>
        <v>14900</v>
      </c>
      <c r="D9" s="263">
        <f t="shared" ref="D9" si="9">D6+3000</f>
        <v>14900</v>
      </c>
      <c r="E9" s="263">
        <f t="shared" ref="E9:AP9" si="10">E6+3000</f>
        <v>32800</v>
      </c>
      <c r="F9" s="263">
        <f t="shared" ref="F9" si="11">F6+3000</f>
        <v>24800</v>
      </c>
      <c r="G9" s="263">
        <f t="shared" si="10"/>
        <v>21800</v>
      </c>
      <c r="H9" s="263">
        <f t="shared" si="10"/>
        <v>24800</v>
      </c>
      <c r="I9" s="263">
        <f t="shared" ref="I9" si="12">I6+3000</f>
        <v>21800</v>
      </c>
      <c r="J9" s="263">
        <f t="shared" si="10"/>
        <v>17900</v>
      </c>
      <c r="K9" s="263">
        <f t="shared" si="10"/>
        <v>17900</v>
      </c>
      <c r="L9" s="263">
        <f t="shared" si="10"/>
        <v>17900</v>
      </c>
      <c r="M9" s="263">
        <f t="shared" si="10"/>
        <v>21800</v>
      </c>
      <c r="N9" s="263">
        <f t="shared" si="10"/>
        <v>19600</v>
      </c>
      <c r="O9" s="263">
        <f t="shared" si="10"/>
        <v>21800</v>
      </c>
      <c r="P9" s="263">
        <f t="shared" si="10"/>
        <v>21800</v>
      </c>
      <c r="Q9" s="263">
        <f t="shared" si="10"/>
        <v>23800</v>
      </c>
      <c r="R9" s="263">
        <f t="shared" si="10"/>
        <v>21800</v>
      </c>
      <c r="S9" s="263">
        <f t="shared" si="10"/>
        <v>23800</v>
      </c>
      <c r="T9" s="263">
        <f t="shared" si="10"/>
        <v>21800</v>
      </c>
      <c r="U9" s="263">
        <f t="shared" si="10"/>
        <v>19600</v>
      </c>
      <c r="V9" s="263">
        <f t="shared" si="10"/>
        <v>43700</v>
      </c>
      <c r="W9" s="263">
        <f t="shared" si="10"/>
        <v>50700</v>
      </c>
      <c r="X9" s="263">
        <f t="shared" ref="X9" si="13">X6+3000</f>
        <v>43700</v>
      </c>
      <c r="Y9" s="263">
        <f t="shared" ref="Y9" si="14">Y6+3000</f>
        <v>19600</v>
      </c>
      <c r="Z9" s="263">
        <f t="shared" si="10"/>
        <v>19600</v>
      </c>
      <c r="AA9" s="263">
        <f t="shared" si="10"/>
        <v>30800</v>
      </c>
      <c r="AB9" s="263">
        <f t="shared" si="10"/>
        <v>34800</v>
      </c>
      <c r="AC9" s="263">
        <f t="shared" si="10"/>
        <v>30800</v>
      </c>
      <c r="AD9" s="263">
        <f t="shared" si="10"/>
        <v>34800</v>
      </c>
      <c r="AE9" s="263">
        <f t="shared" si="10"/>
        <v>30800</v>
      </c>
      <c r="AF9" s="263">
        <f t="shared" si="10"/>
        <v>34800</v>
      </c>
      <c r="AG9" s="263">
        <f t="shared" si="10"/>
        <v>30800</v>
      </c>
      <c r="AH9" s="263">
        <f t="shared" si="10"/>
        <v>34800</v>
      </c>
      <c r="AI9" s="263">
        <f t="shared" si="10"/>
        <v>30800</v>
      </c>
      <c r="AJ9" s="263">
        <f t="shared" si="10"/>
        <v>32800</v>
      </c>
      <c r="AK9" s="263">
        <f t="shared" si="10"/>
        <v>32800</v>
      </c>
      <c r="AL9" s="263">
        <f t="shared" si="10"/>
        <v>28800</v>
      </c>
      <c r="AM9" s="263">
        <f t="shared" si="10"/>
        <v>32800</v>
      </c>
      <c r="AN9" s="263">
        <f t="shared" si="10"/>
        <v>28800</v>
      </c>
      <c r="AO9" s="263">
        <f t="shared" si="10"/>
        <v>32800</v>
      </c>
      <c r="AP9" s="263">
        <f t="shared" si="10"/>
        <v>28800</v>
      </c>
      <c r="AQ9" s="263">
        <f t="shared" ref="AQ9:AY9" si="15">AQ6+3000</f>
        <v>21800</v>
      </c>
      <c r="AR9" s="263">
        <f t="shared" si="15"/>
        <v>23800</v>
      </c>
      <c r="AS9" s="263">
        <f t="shared" si="15"/>
        <v>21800</v>
      </c>
      <c r="AT9" s="263">
        <f t="shared" si="15"/>
        <v>23800</v>
      </c>
      <c r="AU9" s="263">
        <f t="shared" si="15"/>
        <v>21800</v>
      </c>
      <c r="AV9" s="263">
        <f t="shared" si="15"/>
        <v>23800</v>
      </c>
      <c r="AW9" s="263">
        <f t="shared" si="15"/>
        <v>21800</v>
      </c>
      <c r="AX9" s="263">
        <f t="shared" si="15"/>
        <v>23800</v>
      </c>
      <c r="AY9" s="263">
        <f t="shared" si="15"/>
        <v>21800</v>
      </c>
    </row>
    <row r="10" spans="1:51" s="36" customFormat="1" ht="12" customHeight="1" x14ac:dyDescent="0.2">
      <c r="A10" s="237">
        <v>2</v>
      </c>
      <c r="B10" s="43">
        <f t="shared" ref="B10:C10" si="16">B9+2500</f>
        <v>17400</v>
      </c>
      <c r="C10" s="43">
        <f t="shared" si="16"/>
        <v>17400</v>
      </c>
      <c r="D10" s="43">
        <f t="shared" ref="D10" si="17">D9+2500</f>
        <v>17400</v>
      </c>
      <c r="E10" s="43">
        <f t="shared" ref="E10:AP10" si="18">E9+2500</f>
        <v>35300</v>
      </c>
      <c r="F10" s="43">
        <f t="shared" ref="F10" si="19">F9+2500</f>
        <v>27300</v>
      </c>
      <c r="G10" s="43">
        <f t="shared" si="18"/>
        <v>24300</v>
      </c>
      <c r="H10" s="43">
        <f t="shared" si="18"/>
        <v>27300</v>
      </c>
      <c r="I10" s="43">
        <f t="shared" ref="I10" si="20">I9+2500</f>
        <v>24300</v>
      </c>
      <c r="J10" s="43">
        <f t="shared" si="18"/>
        <v>20400</v>
      </c>
      <c r="K10" s="43">
        <f t="shared" si="18"/>
        <v>20400</v>
      </c>
      <c r="L10" s="43">
        <f t="shared" si="18"/>
        <v>20400</v>
      </c>
      <c r="M10" s="43">
        <f t="shared" si="18"/>
        <v>24300</v>
      </c>
      <c r="N10" s="43">
        <f t="shared" si="18"/>
        <v>22100</v>
      </c>
      <c r="O10" s="43">
        <f t="shared" si="18"/>
        <v>24300</v>
      </c>
      <c r="P10" s="43">
        <f t="shared" si="18"/>
        <v>24300</v>
      </c>
      <c r="Q10" s="43">
        <f t="shared" si="18"/>
        <v>26300</v>
      </c>
      <c r="R10" s="43">
        <f t="shared" si="18"/>
        <v>24300</v>
      </c>
      <c r="S10" s="43">
        <f t="shared" si="18"/>
        <v>26300</v>
      </c>
      <c r="T10" s="43">
        <f t="shared" si="18"/>
        <v>24300</v>
      </c>
      <c r="U10" s="43">
        <f t="shared" si="18"/>
        <v>22100</v>
      </c>
      <c r="V10" s="43">
        <f t="shared" si="18"/>
        <v>46200</v>
      </c>
      <c r="W10" s="43">
        <f t="shared" si="18"/>
        <v>53200</v>
      </c>
      <c r="X10" s="43">
        <f t="shared" ref="X10" si="21">X9+2500</f>
        <v>46200</v>
      </c>
      <c r="Y10" s="43">
        <f t="shared" ref="Y10" si="22">Y9+2500</f>
        <v>22100</v>
      </c>
      <c r="Z10" s="43">
        <f t="shared" si="18"/>
        <v>22100</v>
      </c>
      <c r="AA10" s="43">
        <f t="shared" si="18"/>
        <v>33300</v>
      </c>
      <c r="AB10" s="43">
        <f t="shared" si="18"/>
        <v>37300</v>
      </c>
      <c r="AC10" s="43">
        <f t="shared" si="18"/>
        <v>33300</v>
      </c>
      <c r="AD10" s="43">
        <f t="shared" si="18"/>
        <v>37300</v>
      </c>
      <c r="AE10" s="43">
        <f t="shared" si="18"/>
        <v>33300</v>
      </c>
      <c r="AF10" s="43">
        <f t="shared" si="18"/>
        <v>37300</v>
      </c>
      <c r="AG10" s="43">
        <f t="shared" si="18"/>
        <v>33300</v>
      </c>
      <c r="AH10" s="43">
        <f t="shared" si="18"/>
        <v>37300</v>
      </c>
      <c r="AI10" s="43">
        <f t="shared" si="18"/>
        <v>33300</v>
      </c>
      <c r="AJ10" s="43">
        <f t="shared" si="18"/>
        <v>35300</v>
      </c>
      <c r="AK10" s="43">
        <f t="shared" si="18"/>
        <v>35300</v>
      </c>
      <c r="AL10" s="43">
        <f t="shared" si="18"/>
        <v>31300</v>
      </c>
      <c r="AM10" s="43">
        <f t="shared" si="18"/>
        <v>35300</v>
      </c>
      <c r="AN10" s="43">
        <f t="shared" si="18"/>
        <v>31300</v>
      </c>
      <c r="AO10" s="43">
        <f t="shared" si="18"/>
        <v>35300</v>
      </c>
      <c r="AP10" s="43">
        <f t="shared" si="18"/>
        <v>31300</v>
      </c>
      <c r="AQ10" s="43">
        <f t="shared" ref="AQ10:AY10" si="23">AQ9+2500</f>
        <v>24300</v>
      </c>
      <c r="AR10" s="43">
        <f t="shared" si="23"/>
        <v>26300</v>
      </c>
      <c r="AS10" s="43">
        <f t="shared" si="23"/>
        <v>24300</v>
      </c>
      <c r="AT10" s="43">
        <f t="shared" si="23"/>
        <v>26300</v>
      </c>
      <c r="AU10" s="43">
        <f t="shared" si="23"/>
        <v>24300</v>
      </c>
      <c r="AV10" s="43">
        <f t="shared" si="23"/>
        <v>26300</v>
      </c>
      <c r="AW10" s="43">
        <f t="shared" si="23"/>
        <v>24300</v>
      </c>
      <c r="AX10" s="43">
        <f t="shared" si="23"/>
        <v>26300</v>
      </c>
      <c r="AY10" s="43">
        <f t="shared" si="23"/>
        <v>24300</v>
      </c>
    </row>
    <row r="11" spans="1:51" s="36" customFormat="1" ht="12" customHeight="1" x14ac:dyDescent="0.2">
      <c r="A11" s="236" t="s">
        <v>176</v>
      </c>
    </row>
    <row r="12" spans="1:51" s="36" customFormat="1" ht="12" customHeight="1" x14ac:dyDescent="0.2">
      <c r="A12" s="237">
        <v>1</v>
      </c>
      <c r="B12" s="181">
        <f t="shared" ref="B12:C12" si="24">B6+6900</f>
        <v>18800</v>
      </c>
      <c r="C12" s="181">
        <f t="shared" si="24"/>
        <v>18800</v>
      </c>
      <c r="D12" s="181">
        <f t="shared" ref="D12" si="25">D6+6900</f>
        <v>18800</v>
      </c>
      <c r="E12" s="181">
        <f t="shared" ref="E12:AP12" si="26">E6+6900</f>
        <v>36700</v>
      </c>
      <c r="F12" s="181">
        <f t="shared" ref="F12" si="27">F6+6900</f>
        <v>28700</v>
      </c>
      <c r="G12" s="181">
        <f t="shared" si="26"/>
        <v>25700</v>
      </c>
      <c r="H12" s="181">
        <f t="shared" si="26"/>
        <v>28700</v>
      </c>
      <c r="I12" s="181">
        <f t="shared" ref="I12" si="28">I6+6900</f>
        <v>25700</v>
      </c>
      <c r="J12" s="181">
        <f t="shared" si="26"/>
        <v>21800</v>
      </c>
      <c r="K12" s="181">
        <f t="shared" si="26"/>
        <v>21800</v>
      </c>
      <c r="L12" s="181">
        <f t="shared" si="26"/>
        <v>21800</v>
      </c>
      <c r="M12" s="181">
        <f t="shared" si="26"/>
        <v>25700</v>
      </c>
      <c r="N12" s="181">
        <f t="shared" si="26"/>
        <v>23500</v>
      </c>
      <c r="O12" s="181">
        <f t="shared" si="26"/>
        <v>25700</v>
      </c>
      <c r="P12" s="181">
        <f t="shared" si="26"/>
        <v>25700</v>
      </c>
      <c r="Q12" s="181">
        <f t="shared" si="26"/>
        <v>27700</v>
      </c>
      <c r="R12" s="181">
        <f t="shared" si="26"/>
        <v>25700</v>
      </c>
      <c r="S12" s="181">
        <f t="shared" si="26"/>
        <v>27700</v>
      </c>
      <c r="T12" s="181">
        <f t="shared" si="26"/>
        <v>25700</v>
      </c>
      <c r="U12" s="181">
        <f t="shared" si="26"/>
        <v>23500</v>
      </c>
      <c r="V12" s="181">
        <f t="shared" si="26"/>
        <v>47600</v>
      </c>
      <c r="W12" s="181">
        <f t="shared" si="26"/>
        <v>54600</v>
      </c>
      <c r="X12" s="181">
        <f t="shared" ref="X12" si="29">X6+6900</f>
        <v>47600</v>
      </c>
      <c r="Y12" s="181">
        <f t="shared" ref="Y12" si="30">Y6+6900</f>
        <v>23500</v>
      </c>
      <c r="Z12" s="181">
        <f t="shared" si="26"/>
        <v>23500</v>
      </c>
      <c r="AA12" s="181">
        <f t="shared" si="26"/>
        <v>34700</v>
      </c>
      <c r="AB12" s="181">
        <f t="shared" si="26"/>
        <v>38700</v>
      </c>
      <c r="AC12" s="181">
        <f t="shared" si="26"/>
        <v>34700</v>
      </c>
      <c r="AD12" s="181">
        <f t="shared" si="26"/>
        <v>38700</v>
      </c>
      <c r="AE12" s="181">
        <f t="shared" si="26"/>
        <v>34700</v>
      </c>
      <c r="AF12" s="181">
        <f t="shared" si="26"/>
        <v>38700</v>
      </c>
      <c r="AG12" s="181">
        <f t="shared" si="26"/>
        <v>34700</v>
      </c>
      <c r="AH12" s="181">
        <f t="shared" si="26"/>
        <v>38700</v>
      </c>
      <c r="AI12" s="181">
        <f t="shared" si="26"/>
        <v>34700</v>
      </c>
      <c r="AJ12" s="181">
        <f t="shared" si="26"/>
        <v>36700</v>
      </c>
      <c r="AK12" s="181">
        <f t="shared" si="26"/>
        <v>36700</v>
      </c>
      <c r="AL12" s="181">
        <f t="shared" si="26"/>
        <v>32700</v>
      </c>
      <c r="AM12" s="181">
        <f t="shared" si="26"/>
        <v>36700</v>
      </c>
      <c r="AN12" s="181">
        <f t="shared" si="26"/>
        <v>32700</v>
      </c>
      <c r="AO12" s="181">
        <f t="shared" si="26"/>
        <v>36700</v>
      </c>
      <c r="AP12" s="181">
        <f t="shared" si="26"/>
        <v>32700</v>
      </c>
      <c r="AQ12" s="181">
        <f t="shared" ref="AQ12:AY12" si="31">AQ6+6900</f>
        <v>25700</v>
      </c>
      <c r="AR12" s="181">
        <f t="shared" si="31"/>
        <v>27700</v>
      </c>
      <c r="AS12" s="181">
        <f t="shared" si="31"/>
        <v>25700</v>
      </c>
      <c r="AT12" s="181">
        <f t="shared" si="31"/>
        <v>27700</v>
      </c>
      <c r="AU12" s="181">
        <f t="shared" si="31"/>
        <v>25700</v>
      </c>
      <c r="AV12" s="181">
        <f t="shared" si="31"/>
        <v>27700</v>
      </c>
      <c r="AW12" s="181">
        <f t="shared" si="31"/>
        <v>25700</v>
      </c>
      <c r="AX12" s="181">
        <f t="shared" si="31"/>
        <v>27700</v>
      </c>
      <c r="AY12" s="181">
        <f t="shared" si="31"/>
        <v>25700</v>
      </c>
    </row>
    <row r="13" spans="1:51" s="36" customFormat="1" ht="12" customHeight="1" x14ac:dyDescent="0.2">
      <c r="A13" s="237">
        <v>2</v>
      </c>
      <c r="B13" s="181">
        <f t="shared" ref="B13:C13" si="32">B12+2500</f>
        <v>21300</v>
      </c>
      <c r="C13" s="181">
        <f t="shared" si="32"/>
        <v>21300</v>
      </c>
      <c r="D13" s="181">
        <f t="shared" ref="D13" si="33">D12+2500</f>
        <v>21300</v>
      </c>
      <c r="E13" s="181">
        <f t="shared" ref="E13:AP13" si="34">E12+2500</f>
        <v>39200</v>
      </c>
      <c r="F13" s="181">
        <f t="shared" ref="F13" si="35">F12+2500</f>
        <v>31200</v>
      </c>
      <c r="G13" s="181">
        <f t="shared" si="34"/>
        <v>28200</v>
      </c>
      <c r="H13" s="181">
        <f t="shared" si="34"/>
        <v>31200</v>
      </c>
      <c r="I13" s="181">
        <f t="shared" ref="I13" si="36">I12+2500</f>
        <v>28200</v>
      </c>
      <c r="J13" s="181">
        <f t="shared" si="34"/>
        <v>24300</v>
      </c>
      <c r="K13" s="181">
        <f t="shared" si="34"/>
        <v>24300</v>
      </c>
      <c r="L13" s="181">
        <f t="shared" si="34"/>
        <v>24300</v>
      </c>
      <c r="M13" s="181">
        <f t="shared" si="34"/>
        <v>28200</v>
      </c>
      <c r="N13" s="181">
        <f t="shared" si="34"/>
        <v>26000</v>
      </c>
      <c r="O13" s="181">
        <f t="shared" si="34"/>
        <v>28200</v>
      </c>
      <c r="P13" s="181">
        <f t="shared" si="34"/>
        <v>28200</v>
      </c>
      <c r="Q13" s="181">
        <f t="shared" si="34"/>
        <v>30200</v>
      </c>
      <c r="R13" s="181">
        <f t="shared" si="34"/>
        <v>28200</v>
      </c>
      <c r="S13" s="181">
        <f t="shared" si="34"/>
        <v>30200</v>
      </c>
      <c r="T13" s="181">
        <f t="shared" si="34"/>
        <v>28200</v>
      </c>
      <c r="U13" s="181">
        <f t="shared" si="34"/>
        <v>26000</v>
      </c>
      <c r="V13" s="181">
        <f t="shared" si="34"/>
        <v>50100</v>
      </c>
      <c r="W13" s="181">
        <f t="shared" si="34"/>
        <v>57100</v>
      </c>
      <c r="X13" s="181">
        <f t="shared" ref="X13" si="37">X12+2500</f>
        <v>50100</v>
      </c>
      <c r="Y13" s="181">
        <f t="shared" ref="Y13" si="38">Y12+2500</f>
        <v>26000</v>
      </c>
      <c r="Z13" s="181">
        <f t="shared" si="34"/>
        <v>26000</v>
      </c>
      <c r="AA13" s="181">
        <f t="shared" si="34"/>
        <v>37200</v>
      </c>
      <c r="AB13" s="181">
        <f t="shared" si="34"/>
        <v>41200</v>
      </c>
      <c r="AC13" s="181">
        <f t="shared" si="34"/>
        <v>37200</v>
      </c>
      <c r="AD13" s="181">
        <f t="shared" si="34"/>
        <v>41200</v>
      </c>
      <c r="AE13" s="181">
        <f t="shared" si="34"/>
        <v>37200</v>
      </c>
      <c r="AF13" s="181">
        <f t="shared" si="34"/>
        <v>41200</v>
      </c>
      <c r="AG13" s="181">
        <f t="shared" si="34"/>
        <v>37200</v>
      </c>
      <c r="AH13" s="181">
        <f t="shared" si="34"/>
        <v>41200</v>
      </c>
      <c r="AI13" s="181">
        <f t="shared" si="34"/>
        <v>37200</v>
      </c>
      <c r="AJ13" s="181">
        <f t="shared" si="34"/>
        <v>39200</v>
      </c>
      <c r="AK13" s="181">
        <f t="shared" si="34"/>
        <v>39200</v>
      </c>
      <c r="AL13" s="181">
        <f t="shared" si="34"/>
        <v>35200</v>
      </c>
      <c r="AM13" s="181">
        <f t="shared" si="34"/>
        <v>39200</v>
      </c>
      <c r="AN13" s="181">
        <f t="shared" si="34"/>
        <v>35200</v>
      </c>
      <c r="AO13" s="181">
        <f t="shared" si="34"/>
        <v>39200</v>
      </c>
      <c r="AP13" s="181">
        <f t="shared" si="34"/>
        <v>35200</v>
      </c>
      <c r="AQ13" s="181">
        <f t="shared" ref="AQ13:AY13" si="39">AQ12+2500</f>
        <v>28200</v>
      </c>
      <c r="AR13" s="181">
        <f t="shared" si="39"/>
        <v>30200</v>
      </c>
      <c r="AS13" s="181">
        <f t="shared" si="39"/>
        <v>28200</v>
      </c>
      <c r="AT13" s="181">
        <f t="shared" si="39"/>
        <v>30200</v>
      </c>
      <c r="AU13" s="181">
        <f t="shared" si="39"/>
        <v>28200</v>
      </c>
      <c r="AV13" s="181">
        <f t="shared" si="39"/>
        <v>30200</v>
      </c>
      <c r="AW13" s="181">
        <f t="shared" si="39"/>
        <v>28200</v>
      </c>
      <c r="AX13" s="181">
        <f t="shared" si="39"/>
        <v>30200</v>
      </c>
      <c r="AY13" s="181">
        <f t="shared" si="39"/>
        <v>28200</v>
      </c>
    </row>
    <row r="14" spans="1:51" s="36" customFormat="1" ht="12" customHeight="1" x14ac:dyDescent="0.2">
      <c r="A14" s="236" t="s">
        <v>177</v>
      </c>
      <c r="B14" s="164"/>
      <c r="C14" s="164"/>
      <c r="D14" s="164"/>
      <c r="E14" s="164"/>
      <c r="F14" s="164"/>
      <c r="G14" s="164"/>
      <c r="H14" s="164"/>
      <c r="I14" s="164"/>
      <c r="J14" s="164"/>
      <c r="K14" s="164"/>
      <c r="L14" s="164"/>
      <c r="M14" s="164"/>
      <c r="N14" s="164"/>
      <c r="O14" s="164"/>
      <c r="P14" s="164"/>
      <c r="Q14" s="164"/>
      <c r="R14" s="164"/>
      <c r="S14" s="164"/>
      <c r="T14" s="164"/>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c r="AT14" s="164"/>
      <c r="AU14" s="164"/>
      <c r="AV14" s="164"/>
      <c r="AW14" s="164"/>
      <c r="AX14" s="164"/>
      <c r="AY14" s="164"/>
    </row>
    <row r="15" spans="1:51" s="36" customFormat="1" ht="12" customHeight="1" x14ac:dyDescent="0.2">
      <c r="A15" s="237">
        <v>1</v>
      </c>
      <c r="B15" s="181">
        <f t="shared" ref="B15:Z15" si="40">B6+13900</f>
        <v>25800</v>
      </c>
      <c r="C15" s="181">
        <f t="shared" si="40"/>
        <v>25800</v>
      </c>
      <c r="D15" s="181">
        <f t="shared" ref="D15" si="41">D6+13900</f>
        <v>25800</v>
      </c>
      <c r="E15" s="181">
        <f t="shared" si="40"/>
        <v>43700</v>
      </c>
      <c r="F15" s="181">
        <f t="shared" ref="F15" si="42">F6+13900</f>
        <v>35700</v>
      </c>
      <c r="G15" s="181">
        <f t="shared" si="40"/>
        <v>32700</v>
      </c>
      <c r="H15" s="181">
        <f t="shared" si="40"/>
        <v>35700</v>
      </c>
      <c r="I15" s="181">
        <f t="shared" ref="I15" si="43">I6+13900</f>
        <v>32700</v>
      </c>
      <c r="J15" s="181">
        <f t="shared" si="40"/>
        <v>28800</v>
      </c>
      <c r="K15" s="181">
        <f t="shared" si="40"/>
        <v>28800</v>
      </c>
      <c r="L15" s="181">
        <f t="shared" si="40"/>
        <v>28800</v>
      </c>
      <c r="M15" s="181">
        <f t="shared" si="40"/>
        <v>32700</v>
      </c>
      <c r="N15" s="181">
        <f t="shared" si="40"/>
        <v>30500</v>
      </c>
      <c r="O15" s="181">
        <f t="shared" si="40"/>
        <v>32700</v>
      </c>
      <c r="P15" s="181">
        <f t="shared" si="40"/>
        <v>32700</v>
      </c>
      <c r="Q15" s="181">
        <f t="shared" si="40"/>
        <v>34700</v>
      </c>
      <c r="R15" s="181">
        <f t="shared" si="40"/>
        <v>32700</v>
      </c>
      <c r="S15" s="181">
        <f t="shared" si="40"/>
        <v>34700</v>
      </c>
      <c r="T15" s="181">
        <f t="shared" si="40"/>
        <v>32700</v>
      </c>
      <c r="U15" s="181">
        <f t="shared" si="40"/>
        <v>30500</v>
      </c>
      <c r="V15" s="181">
        <f t="shared" si="40"/>
        <v>54600</v>
      </c>
      <c r="W15" s="181">
        <f t="shared" si="40"/>
        <v>61600</v>
      </c>
      <c r="X15" s="181">
        <f t="shared" ref="X15" si="44">X6+13900</f>
        <v>54600</v>
      </c>
      <c r="Y15" s="181">
        <f t="shared" ref="Y15" si="45">Y6+13900</f>
        <v>30500</v>
      </c>
      <c r="Z15" s="181">
        <f t="shared" si="40"/>
        <v>30500</v>
      </c>
      <c r="AA15" s="181">
        <f>AA6+17900</f>
        <v>45700</v>
      </c>
      <c r="AB15" s="181">
        <f t="shared" ref="AB15:AP15" si="46">AB6+17900</f>
        <v>49700</v>
      </c>
      <c r="AC15" s="181">
        <f t="shared" si="46"/>
        <v>45700</v>
      </c>
      <c r="AD15" s="181">
        <f t="shared" si="46"/>
        <v>49700</v>
      </c>
      <c r="AE15" s="181">
        <f t="shared" si="46"/>
        <v>45700</v>
      </c>
      <c r="AF15" s="181">
        <f t="shared" si="46"/>
        <v>49700</v>
      </c>
      <c r="AG15" s="181">
        <f t="shared" si="46"/>
        <v>45700</v>
      </c>
      <c r="AH15" s="181">
        <f t="shared" si="46"/>
        <v>49700</v>
      </c>
      <c r="AI15" s="181">
        <f t="shared" si="46"/>
        <v>45700</v>
      </c>
      <c r="AJ15" s="181">
        <f t="shared" si="46"/>
        <v>47700</v>
      </c>
      <c r="AK15" s="181">
        <f t="shared" si="46"/>
        <v>47700</v>
      </c>
      <c r="AL15" s="181">
        <f t="shared" si="46"/>
        <v>43700</v>
      </c>
      <c r="AM15" s="181">
        <f t="shared" si="46"/>
        <v>47700</v>
      </c>
      <c r="AN15" s="181">
        <f t="shared" si="46"/>
        <v>43700</v>
      </c>
      <c r="AO15" s="181">
        <f t="shared" si="46"/>
        <v>47700</v>
      </c>
      <c r="AP15" s="181">
        <f t="shared" si="46"/>
        <v>43700</v>
      </c>
      <c r="AQ15" s="181">
        <f t="shared" ref="AQ15:AY15" si="47">AQ6+17900</f>
        <v>36700</v>
      </c>
      <c r="AR15" s="181">
        <f t="shared" si="47"/>
        <v>38700</v>
      </c>
      <c r="AS15" s="181">
        <f t="shared" si="47"/>
        <v>36700</v>
      </c>
      <c r="AT15" s="181">
        <f t="shared" si="47"/>
        <v>38700</v>
      </c>
      <c r="AU15" s="181">
        <f t="shared" si="47"/>
        <v>36700</v>
      </c>
      <c r="AV15" s="181">
        <f t="shared" si="47"/>
        <v>38700</v>
      </c>
      <c r="AW15" s="181">
        <f t="shared" si="47"/>
        <v>36700</v>
      </c>
      <c r="AX15" s="181">
        <f t="shared" si="47"/>
        <v>38700</v>
      </c>
      <c r="AY15" s="181">
        <f t="shared" si="47"/>
        <v>36700</v>
      </c>
    </row>
    <row r="16" spans="1:51" s="36" customFormat="1" ht="12" customHeight="1" x14ac:dyDescent="0.2">
      <c r="A16" s="237">
        <v>2</v>
      </c>
      <c r="B16" s="181">
        <f t="shared" ref="B16:C16" si="48">B15+2500</f>
        <v>28300</v>
      </c>
      <c r="C16" s="181">
        <f t="shared" si="48"/>
        <v>28300</v>
      </c>
      <c r="D16" s="181">
        <f t="shared" ref="D16" si="49">D15+2500</f>
        <v>28300</v>
      </c>
      <c r="E16" s="181">
        <f t="shared" ref="E16:AP16" si="50">E15+2500</f>
        <v>46200</v>
      </c>
      <c r="F16" s="181">
        <f t="shared" ref="F16" si="51">F15+2500</f>
        <v>38200</v>
      </c>
      <c r="G16" s="181">
        <f t="shared" si="50"/>
        <v>35200</v>
      </c>
      <c r="H16" s="181">
        <f t="shared" si="50"/>
        <v>38200</v>
      </c>
      <c r="I16" s="181">
        <f t="shared" ref="I16" si="52">I15+2500</f>
        <v>35200</v>
      </c>
      <c r="J16" s="181">
        <f t="shared" si="50"/>
        <v>31300</v>
      </c>
      <c r="K16" s="181">
        <f t="shared" si="50"/>
        <v>31300</v>
      </c>
      <c r="L16" s="181">
        <f t="shared" si="50"/>
        <v>31300</v>
      </c>
      <c r="M16" s="181">
        <f t="shared" si="50"/>
        <v>35200</v>
      </c>
      <c r="N16" s="181">
        <f t="shared" si="50"/>
        <v>33000</v>
      </c>
      <c r="O16" s="181">
        <f t="shared" si="50"/>
        <v>35200</v>
      </c>
      <c r="P16" s="181">
        <f t="shared" si="50"/>
        <v>35200</v>
      </c>
      <c r="Q16" s="181">
        <f t="shared" si="50"/>
        <v>37200</v>
      </c>
      <c r="R16" s="181">
        <f t="shared" si="50"/>
        <v>35200</v>
      </c>
      <c r="S16" s="181">
        <f t="shared" si="50"/>
        <v>37200</v>
      </c>
      <c r="T16" s="181">
        <f t="shared" si="50"/>
        <v>35200</v>
      </c>
      <c r="U16" s="181">
        <f t="shared" si="50"/>
        <v>33000</v>
      </c>
      <c r="V16" s="181">
        <f t="shared" si="50"/>
        <v>57100</v>
      </c>
      <c r="W16" s="181">
        <f t="shared" si="50"/>
        <v>64100</v>
      </c>
      <c r="X16" s="181">
        <f t="shared" ref="X16" si="53">X15+2500</f>
        <v>57100</v>
      </c>
      <c r="Y16" s="181">
        <f t="shared" ref="Y16" si="54">Y15+2500</f>
        <v>33000</v>
      </c>
      <c r="Z16" s="181">
        <f t="shared" si="50"/>
        <v>33000</v>
      </c>
      <c r="AA16" s="181">
        <f t="shared" si="50"/>
        <v>48200</v>
      </c>
      <c r="AB16" s="181">
        <f t="shared" si="50"/>
        <v>52200</v>
      </c>
      <c r="AC16" s="181">
        <f t="shared" si="50"/>
        <v>48200</v>
      </c>
      <c r="AD16" s="181">
        <f t="shared" si="50"/>
        <v>52200</v>
      </c>
      <c r="AE16" s="181">
        <f t="shared" si="50"/>
        <v>48200</v>
      </c>
      <c r="AF16" s="181">
        <f t="shared" si="50"/>
        <v>52200</v>
      </c>
      <c r="AG16" s="181">
        <f t="shared" si="50"/>
        <v>48200</v>
      </c>
      <c r="AH16" s="181">
        <f t="shared" si="50"/>
        <v>52200</v>
      </c>
      <c r="AI16" s="181">
        <f t="shared" si="50"/>
        <v>48200</v>
      </c>
      <c r="AJ16" s="181">
        <f t="shared" si="50"/>
        <v>50200</v>
      </c>
      <c r="AK16" s="181">
        <f t="shared" si="50"/>
        <v>50200</v>
      </c>
      <c r="AL16" s="181">
        <f t="shared" si="50"/>
        <v>46200</v>
      </c>
      <c r="AM16" s="181">
        <f t="shared" si="50"/>
        <v>50200</v>
      </c>
      <c r="AN16" s="181">
        <f t="shared" si="50"/>
        <v>46200</v>
      </c>
      <c r="AO16" s="181">
        <f t="shared" si="50"/>
        <v>50200</v>
      </c>
      <c r="AP16" s="181">
        <f t="shared" si="50"/>
        <v>46200</v>
      </c>
      <c r="AQ16" s="181">
        <f t="shared" ref="AQ16:AY16" si="55">AQ15+2500</f>
        <v>39200</v>
      </c>
      <c r="AR16" s="181">
        <f t="shared" si="55"/>
        <v>41200</v>
      </c>
      <c r="AS16" s="181">
        <f t="shared" si="55"/>
        <v>39200</v>
      </c>
      <c r="AT16" s="181">
        <f t="shared" si="55"/>
        <v>41200</v>
      </c>
      <c r="AU16" s="181">
        <f t="shared" si="55"/>
        <v>39200</v>
      </c>
      <c r="AV16" s="181">
        <f t="shared" si="55"/>
        <v>41200</v>
      </c>
      <c r="AW16" s="181">
        <f t="shared" si="55"/>
        <v>39200</v>
      </c>
      <c r="AX16" s="181">
        <f t="shared" si="55"/>
        <v>41200</v>
      </c>
      <c r="AY16" s="181">
        <f t="shared" si="55"/>
        <v>39200</v>
      </c>
    </row>
    <row r="17" spans="1:51" s="36" customFormat="1" ht="12" customHeight="1" x14ac:dyDescent="0.2">
      <c r="A17" s="236" t="s">
        <v>178</v>
      </c>
    </row>
    <row r="18" spans="1:51" s="36" customFormat="1" ht="12" customHeight="1" x14ac:dyDescent="0.2">
      <c r="A18" s="237">
        <v>1</v>
      </c>
      <c r="B18" s="181">
        <f t="shared" ref="B18:Z18" si="56">B6+10000</f>
        <v>21900</v>
      </c>
      <c r="C18" s="181">
        <f t="shared" si="56"/>
        <v>21900</v>
      </c>
      <c r="D18" s="181">
        <f t="shared" ref="D18" si="57">D6+10000</f>
        <v>21900</v>
      </c>
      <c r="E18" s="181">
        <f t="shared" si="56"/>
        <v>39800</v>
      </c>
      <c r="F18" s="181">
        <f t="shared" ref="F18" si="58">F6+10000</f>
        <v>31800</v>
      </c>
      <c r="G18" s="181">
        <f t="shared" si="56"/>
        <v>28800</v>
      </c>
      <c r="H18" s="181">
        <f t="shared" si="56"/>
        <v>31800</v>
      </c>
      <c r="I18" s="181">
        <f t="shared" ref="I18" si="59">I6+10000</f>
        <v>28800</v>
      </c>
      <c r="J18" s="181">
        <f t="shared" si="56"/>
        <v>24900</v>
      </c>
      <c r="K18" s="181">
        <f t="shared" si="56"/>
        <v>24900</v>
      </c>
      <c r="L18" s="181">
        <f t="shared" si="56"/>
        <v>24900</v>
      </c>
      <c r="M18" s="181">
        <f t="shared" si="56"/>
        <v>28800</v>
      </c>
      <c r="N18" s="181">
        <f t="shared" si="56"/>
        <v>26600</v>
      </c>
      <c r="O18" s="181">
        <f t="shared" si="56"/>
        <v>28800</v>
      </c>
      <c r="P18" s="181">
        <f t="shared" si="56"/>
        <v>28800</v>
      </c>
      <c r="Q18" s="181">
        <f t="shared" si="56"/>
        <v>30800</v>
      </c>
      <c r="R18" s="181">
        <f t="shared" si="56"/>
        <v>28800</v>
      </c>
      <c r="S18" s="181">
        <f t="shared" si="56"/>
        <v>30800</v>
      </c>
      <c r="T18" s="181">
        <f t="shared" si="56"/>
        <v>28800</v>
      </c>
      <c r="U18" s="181">
        <f t="shared" si="56"/>
        <v>26600</v>
      </c>
      <c r="V18" s="181">
        <f t="shared" si="56"/>
        <v>50700</v>
      </c>
      <c r="W18" s="181">
        <f t="shared" si="56"/>
        <v>57700</v>
      </c>
      <c r="X18" s="181">
        <f t="shared" ref="X18" si="60">X6+10000</f>
        <v>50700</v>
      </c>
      <c r="Y18" s="181">
        <f t="shared" ref="Y18" si="61">Y6+10000</f>
        <v>26600</v>
      </c>
      <c r="Z18" s="181">
        <f t="shared" si="56"/>
        <v>26600</v>
      </c>
      <c r="AA18" s="181">
        <f>AA6+15900</f>
        <v>43700</v>
      </c>
      <c r="AB18" s="181">
        <f t="shared" ref="AB18:AP18" si="62">AB6+15900</f>
        <v>47700</v>
      </c>
      <c r="AC18" s="181">
        <f t="shared" si="62"/>
        <v>43700</v>
      </c>
      <c r="AD18" s="181">
        <f t="shared" si="62"/>
        <v>47700</v>
      </c>
      <c r="AE18" s="181">
        <f t="shared" si="62"/>
        <v>43700</v>
      </c>
      <c r="AF18" s="181">
        <f t="shared" si="62"/>
        <v>47700</v>
      </c>
      <c r="AG18" s="181">
        <f t="shared" si="62"/>
        <v>43700</v>
      </c>
      <c r="AH18" s="181">
        <f t="shared" si="62"/>
        <v>47700</v>
      </c>
      <c r="AI18" s="181">
        <f t="shared" si="62"/>
        <v>43700</v>
      </c>
      <c r="AJ18" s="181">
        <f t="shared" si="62"/>
        <v>45700</v>
      </c>
      <c r="AK18" s="181">
        <f t="shared" si="62"/>
        <v>45700</v>
      </c>
      <c r="AL18" s="181">
        <f t="shared" si="62"/>
        <v>41700</v>
      </c>
      <c r="AM18" s="181">
        <f t="shared" si="62"/>
        <v>45700</v>
      </c>
      <c r="AN18" s="181">
        <f t="shared" si="62"/>
        <v>41700</v>
      </c>
      <c r="AO18" s="181">
        <f t="shared" si="62"/>
        <v>45700</v>
      </c>
      <c r="AP18" s="181">
        <f t="shared" si="62"/>
        <v>41700</v>
      </c>
      <c r="AQ18" s="181">
        <f t="shared" ref="AQ18:AY18" si="63">AQ6+15900</f>
        <v>34700</v>
      </c>
      <c r="AR18" s="181">
        <f t="shared" si="63"/>
        <v>36700</v>
      </c>
      <c r="AS18" s="181">
        <f t="shared" si="63"/>
        <v>34700</v>
      </c>
      <c r="AT18" s="181">
        <f t="shared" si="63"/>
        <v>36700</v>
      </c>
      <c r="AU18" s="181">
        <f t="shared" si="63"/>
        <v>34700</v>
      </c>
      <c r="AV18" s="181">
        <f t="shared" si="63"/>
        <v>36700</v>
      </c>
      <c r="AW18" s="181">
        <f t="shared" si="63"/>
        <v>34700</v>
      </c>
      <c r="AX18" s="181">
        <f t="shared" si="63"/>
        <v>36700</v>
      </c>
      <c r="AY18" s="181">
        <f t="shared" si="63"/>
        <v>34700</v>
      </c>
    </row>
    <row r="19" spans="1:51" s="36" customFormat="1" ht="12" customHeight="1" x14ac:dyDescent="0.2">
      <c r="A19" s="237">
        <v>2</v>
      </c>
      <c r="B19" s="181">
        <f t="shared" ref="B19:AP19" si="64">B18+2500</f>
        <v>24400</v>
      </c>
      <c r="C19" s="43">
        <f t="shared" si="64"/>
        <v>24400</v>
      </c>
      <c r="D19" s="43">
        <f t="shared" ref="D19" si="65">D18+2500</f>
        <v>24400</v>
      </c>
      <c r="E19" s="181">
        <f t="shared" si="64"/>
        <v>42300</v>
      </c>
      <c r="F19" s="181">
        <f t="shared" ref="F19" si="66">F18+2500</f>
        <v>34300</v>
      </c>
      <c r="G19" s="181">
        <f t="shared" si="64"/>
        <v>31300</v>
      </c>
      <c r="H19" s="181">
        <f t="shared" si="64"/>
        <v>34300</v>
      </c>
      <c r="I19" s="181">
        <f t="shared" ref="I19" si="67">I18+2500</f>
        <v>31300</v>
      </c>
      <c r="J19" s="181">
        <f t="shared" si="64"/>
        <v>27400</v>
      </c>
      <c r="K19" s="181">
        <f t="shared" si="64"/>
        <v>27400</v>
      </c>
      <c r="L19" s="181">
        <f t="shared" si="64"/>
        <v>27400</v>
      </c>
      <c r="M19" s="181">
        <f t="shared" si="64"/>
        <v>31300</v>
      </c>
      <c r="N19" s="181">
        <f t="shared" si="64"/>
        <v>29100</v>
      </c>
      <c r="O19" s="181">
        <f t="shared" si="64"/>
        <v>31300</v>
      </c>
      <c r="P19" s="181">
        <f t="shared" si="64"/>
        <v>31300</v>
      </c>
      <c r="Q19" s="181">
        <f t="shared" si="64"/>
        <v>33300</v>
      </c>
      <c r="R19" s="181">
        <f t="shared" si="64"/>
        <v>31300</v>
      </c>
      <c r="S19" s="181">
        <f t="shared" si="64"/>
        <v>33300</v>
      </c>
      <c r="T19" s="181">
        <f t="shared" si="64"/>
        <v>31300</v>
      </c>
      <c r="U19" s="181">
        <f t="shared" si="64"/>
        <v>29100</v>
      </c>
      <c r="V19" s="181">
        <f t="shared" si="64"/>
        <v>53200</v>
      </c>
      <c r="W19" s="181">
        <f t="shared" si="64"/>
        <v>60200</v>
      </c>
      <c r="X19" s="181">
        <f t="shared" ref="X19" si="68">X18+2500</f>
        <v>53200</v>
      </c>
      <c r="Y19" s="181">
        <f t="shared" ref="Y19" si="69">Y18+2500</f>
        <v>29100</v>
      </c>
      <c r="Z19" s="181">
        <f t="shared" si="64"/>
        <v>29100</v>
      </c>
      <c r="AA19" s="181">
        <f t="shared" si="64"/>
        <v>46200</v>
      </c>
      <c r="AB19" s="181">
        <f t="shared" si="64"/>
        <v>50200</v>
      </c>
      <c r="AC19" s="181">
        <f t="shared" si="64"/>
        <v>46200</v>
      </c>
      <c r="AD19" s="181">
        <f t="shared" si="64"/>
        <v>50200</v>
      </c>
      <c r="AE19" s="181">
        <f t="shared" si="64"/>
        <v>46200</v>
      </c>
      <c r="AF19" s="181">
        <f t="shared" si="64"/>
        <v>50200</v>
      </c>
      <c r="AG19" s="181">
        <f t="shared" si="64"/>
        <v>46200</v>
      </c>
      <c r="AH19" s="181">
        <f t="shared" si="64"/>
        <v>50200</v>
      </c>
      <c r="AI19" s="181">
        <f t="shared" si="64"/>
        <v>46200</v>
      </c>
      <c r="AJ19" s="181">
        <f t="shared" si="64"/>
        <v>48200</v>
      </c>
      <c r="AK19" s="181">
        <f t="shared" si="64"/>
        <v>48200</v>
      </c>
      <c r="AL19" s="181">
        <f t="shared" si="64"/>
        <v>44200</v>
      </c>
      <c r="AM19" s="181">
        <f t="shared" si="64"/>
        <v>48200</v>
      </c>
      <c r="AN19" s="181">
        <f t="shared" si="64"/>
        <v>44200</v>
      </c>
      <c r="AO19" s="181">
        <f t="shared" si="64"/>
        <v>48200</v>
      </c>
      <c r="AP19" s="181">
        <f t="shared" si="64"/>
        <v>44200</v>
      </c>
      <c r="AQ19" s="181">
        <f t="shared" ref="AQ19:AY19" si="70">AQ18+2500</f>
        <v>37200</v>
      </c>
      <c r="AR19" s="181">
        <f t="shared" si="70"/>
        <v>39200</v>
      </c>
      <c r="AS19" s="181">
        <f t="shared" si="70"/>
        <v>37200</v>
      </c>
      <c r="AT19" s="181">
        <f t="shared" si="70"/>
        <v>39200</v>
      </c>
      <c r="AU19" s="181">
        <f t="shared" si="70"/>
        <v>37200</v>
      </c>
      <c r="AV19" s="181">
        <f t="shared" si="70"/>
        <v>39200</v>
      </c>
      <c r="AW19" s="181">
        <f t="shared" si="70"/>
        <v>37200</v>
      </c>
      <c r="AX19" s="181">
        <f t="shared" si="70"/>
        <v>39200</v>
      </c>
      <c r="AY19" s="181">
        <f t="shared" si="70"/>
        <v>37200</v>
      </c>
    </row>
    <row r="20" spans="1:51" s="36" customFormat="1" ht="12" customHeight="1" x14ac:dyDescent="0.2">
      <c r="A20" s="236" t="s">
        <v>179</v>
      </c>
    </row>
    <row r="21" spans="1:51" s="36" customFormat="1" ht="12" customHeight="1" x14ac:dyDescent="0.2">
      <c r="A21" s="237">
        <v>1</v>
      </c>
      <c r="B21" s="181">
        <f t="shared" ref="B21:Z21" si="71">B6+13900</f>
        <v>25800</v>
      </c>
      <c r="C21" s="181">
        <f t="shared" si="71"/>
        <v>25800</v>
      </c>
      <c r="D21" s="181">
        <f t="shared" ref="D21" si="72">D6+13900</f>
        <v>25800</v>
      </c>
      <c r="E21" s="181">
        <f t="shared" si="71"/>
        <v>43700</v>
      </c>
      <c r="F21" s="181">
        <f t="shared" ref="F21" si="73">F6+13900</f>
        <v>35700</v>
      </c>
      <c r="G21" s="181">
        <f t="shared" si="71"/>
        <v>32700</v>
      </c>
      <c r="H21" s="181">
        <f t="shared" si="71"/>
        <v>35700</v>
      </c>
      <c r="I21" s="181">
        <f t="shared" ref="I21" si="74">I6+13900</f>
        <v>32700</v>
      </c>
      <c r="J21" s="181">
        <f t="shared" si="71"/>
        <v>28800</v>
      </c>
      <c r="K21" s="181">
        <f t="shared" si="71"/>
        <v>28800</v>
      </c>
      <c r="L21" s="181">
        <f t="shared" si="71"/>
        <v>28800</v>
      </c>
      <c r="M21" s="181">
        <f t="shared" si="71"/>
        <v>32700</v>
      </c>
      <c r="N21" s="181">
        <f t="shared" si="71"/>
        <v>30500</v>
      </c>
      <c r="O21" s="181">
        <f t="shared" si="71"/>
        <v>32700</v>
      </c>
      <c r="P21" s="181">
        <f t="shared" si="71"/>
        <v>32700</v>
      </c>
      <c r="Q21" s="181">
        <f t="shared" si="71"/>
        <v>34700</v>
      </c>
      <c r="R21" s="181">
        <f t="shared" si="71"/>
        <v>32700</v>
      </c>
      <c r="S21" s="181">
        <f t="shared" si="71"/>
        <v>34700</v>
      </c>
      <c r="T21" s="181">
        <f t="shared" si="71"/>
        <v>32700</v>
      </c>
      <c r="U21" s="181">
        <f t="shared" si="71"/>
        <v>30500</v>
      </c>
      <c r="V21" s="181">
        <f t="shared" si="71"/>
        <v>54600</v>
      </c>
      <c r="W21" s="181">
        <f t="shared" si="71"/>
        <v>61600</v>
      </c>
      <c r="X21" s="181">
        <f t="shared" ref="X21" si="75">X6+13900</f>
        <v>54600</v>
      </c>
      <c r="Y21" s="181">
        <f t="shared" ref="Y21" si="76">Y6+13900</f>
        <v>30500</v>
      </c>
      <c r="Z21" s="181">
        <f t="shared" si="71"/>
        <v>30500</v>
      </c>
      <c r="AA21" s="181">
        <f t="shared" ref="AA21:AP21" si="77">AA6+19900</f>
        <v>47700</v>
      </c>
      <c r="AB21" s="181">
        <f t="shared" si="77"/>
        <v>51700</v>
      </c>
      <c r="AC21" s="181">
        <f t="shared" si="77"/>
        <v>47700</v>
      </c>
      <c r="AD21" s="181">
        <f t="shared" si="77"/>
        <v>51700</v>
      </c>
      <c r="AE21" s="181">
        <f t="shared" si="77"/>
        <v>47700</v>
      </c>
      <c r="AF21" s="181">
        <f t="shared" si="77"/>
        <v>51700</v>
      </c>
      <c r="AG21" s="181">
        <f t="shared" si="77"/>
        <v>47700</v>
      </c>
      <c r="AH21" s="181">
        <f t="shared" si="77"/>
        <v>51700</v>
      </c>
      <c r="AI21" s="181">
        <f t="shared" si="77"/>
        <v>47700</v>
      </c>
      <c r="AJ21" s="181">
        <f t="shared" si="77"/>
        <v>49700</v>
      </c>
      <c r="AK21" s="181">
        <f t="shared" si="77"/>
        <v>49700</v>
      </c>
      <c r="AL21" s="181">
        <f t="shared" si="77"/>
        <v>45700</v>
      </c>
      <c r="AM21" s="181">
        <f t="shared" si="77"/>
        <v>49700</v>
      </c>
      <c r="AN21" s="181">
        <f t="shared" si="77"/>
        <v>45700</v>
      </c>
      <c r="AO21" s="181">
        <f t="shared" si="77"/>
        <v>49700</v>
      </c>
      <c r="AP21" s="181">
        <f t="shared" si="77"/>
        <v>45700</v>
      </c>
      <c r="AQ21" s="181">
        <f t="shared" ref="AQ21:AY21" si="78">AQ6+19900</f>
        <v>38700</v>
      </c>
      <c r="AR21" s="181">
        <f t="shared" si="78"/>
        <v>40700</v>
      </c>
      <c r="AS21" s="181">
        <f t="shared" si="78"/>
        <v>38700</v>
      </c>
      <c r="AT21" s="181">
        <f t="shared" si="78"/>
        <v>40700</v>
      </c>
      <c r="AU21" s="181">
        <f t="shared" si="78"/>
        <v>38700</v>
      </c>
      <c r="AV21" s="181">
        <f t="shared" si="78"/>
        <v>40700</v>
      </c>
      <c r="AW21" s="181">
        <f t="shared" si="78"/>
        <v>38700</v>
      </c>
      <c r="AX21" s="181">
        <f t="shared" si="78"/>
        <v>40700</v>
      </c>
      <c r="AY21" s="181">
        <f t="shared" si="78"/>
        <v>38700</v>
      </c>
    </row>
    <row r="22" spans="1:51" s="36" customFormat="1" ht="12" customHeight="1" x14ac:dyDescent="0.2">
      <c r="A22" s="237">
        <v>2</v>
      </c>
      <c r="B22" s="181">
        <f t="shared" ref="B22:AP22" si="79">B21+2500</f>
        <v>28300</v>
      </c>
      <c r="C22" s="43">
        <f t="shared" si="79"/>
        <v>28300</v>
      </c>
      <c r="D22" s="43">
        <f t="shared" ref="D22" si="80">D21+2500</f>
        <v>28300</v>
      </c>
      <c r="E22" s="181">
        <f t="shared" si="79"/>
        <v>46200</v>
      </c>
      <c r="F22" s="181">
        <f t="shared" ref="F22" si="81">F21+2500</f>
        <v>38200</v>
      </c>
      <c r="G22" s="181">
        <f t="shared" si="79"/>
        <v>35200</v>
      </c>
      <c r="H22" s="181">
        <f t="shared" si="79"/>
        <v>38200</v>
      </c>
      <c r="I22" s="181">
        <f t="shared" ref="I22" si="82">I21+2500</f>
        <v>35200</v>
      </c>
      <c r="J22" s="181">
        <f t="shared" si="79"/>
        <v>31300</v>
      </c>
      <c r="K22" s="181">
        <f t="shared" si="79"/>
        <v>31300</v>
      </c>
      <c r="L22" s="181">
        <f t="shared" si="79"/>
        <v>31300</v>
      </c>
      <c r="M22" s="181">
        <f t="shared" si="79"/>
        <v>35200</v>
      </c>
      <c r="N22" s="181">
        <f t="shared" si="79"/>
        <v>33000</v>
      </c>
      <c r="O22" s="181">
        <f t="shared" si="79"/>
        <v>35200</v>
      </c>
      <c r="P22" s="181">
        <f t="shared" si="79"/>
        <v>35200</v>
      </c>
      <c r="Q22" s="181">
        <f t="shared" si="79"/>
        <v>37200</v>
      </c>
      <c r="R22" s="181">
        <f t="shared" si="79"/>
        <v>35200</v>
      </c>
      <c r="S22" s="181">
        <f t="shared" si="79"/>
        <v>37200</v>
      </c>
      <c r="T22" s="181">
        <f t="shared" si="79"/>
        <v>35200</v>
      </c>
      <c r="U22" s="181">
        <f t="shared" si="79"/>
        <v>33000</v>
      </c>
      <c r="V22" s="181">
        <f t="shared" si="79"/>
        <v>57100</v>
      </c>
      <c r="W22" s="181">
        <f t="shared" si="79"/>
        <v>64100</v>
      </c>
      <c r="X22" s="181">
        <f t="shared" ref="X22" si="83">X21+2500</f>
        <v>57100</v>
      </c>
      <c r="Y22" s="181">
        <f t="shared" ref="Y22" si="84">Y21+2500</f>
        <v>33000</v>
      </c>
      <c r="Z22" s="181">
        <f t="shared" si="79"/>
        <v>33000</v>
      </c>
      <c r="AA22" s="181">
        <f t="shared" si="79"/>
        <v>50200</v>
      </c>
      <c r="AB22" s="181">
        <f t="shared" si="79"/>
        <v>54200</v>
      </c>
      <c r="AC22" s="181">
        <f t="shared" si="79"/>
        <v>50200</v>
      </c>
      <c r="AD22" s="181">
        <f t="shared" si="79"/>
        <v>54200</v>
      </c>
      <c r="AE22" s="181">
        <f t="shared" si="79"/>
        <v>50200</v>
      </c>
      <c r="AF22" s="181">
        <f t="shared" si="79"/>
        <v>54200</v>
      </c>
      <c r="AG22" s="181">
        <f t="shared" si="79"/>
        <v>50200</v>
      </c>
      <c r="AH22" s="181">
        <f t="shared" si="79"/>
        <v>54200</v>
      </c>
      <c r="AI22" s="181">
        <f t="shared" si="79"/>
        <v>50200</v>
      </c>
      <c r="AJ22" s="181">
        <f t="shared" si="79"/>
        <v>52200</v>
      </c>
      <c r="AK22" s="181">
        <f t="shared" si="79"/>
        <v>52200</v>
      </c>
      <c r="AL22" s="181">
        <f t="shared" si="79"/>
        <v>48200</v>
      </c>
      <c r="AM22" s="181">
        <f t="shared" si="79"/>
        <v>52200</v>
      </c>
      <c r="AN22" s="181">
        <f t="shared" si="79"/>
        <v>48200</v>
      </c>
      <c r="AO22" s="181">
        <f t="shared" si="79"/>
        <v>52200</v>
      </c>
      <c r="AP22" s="181">
        <f t="shared" si="79"/>
        <v>48200</v>
      </c>
      <c r="AQ22" s="181">
        <f t="shared" ref="AQ22:AY22" si="85">AQ21+2500</f>
        <v>41200</v>
      </c>
      <c r="AR22" s="181">
        <f t="shared" si="85"/>
        <v>43200</v>
      </c>
      <c r="AS22" s="181">
        <f t="shared" si="85"/>
        <v>41200</v>
      </c>
      <c r="AT22" s="181">
        <f t="shared" si="85"/>
        <v>43200</v>
      </c>
      <c r="AU22" s="181">
        <f t="shared" si="85"/>
        <v>41200</v>
      </c>
      <c r="AV22" s="181">
        <f t="shared" si="85"/>
        <v>43200</v>
      </c>
      <c r="AW22" s="181">
        <f t="shared" si="85"/>
        <v>41200</v>
      </c>
      <c r="AX22" s="181">
        <f t="shared" si="85"/>
        <v>43200</v>
      </c>
      <c r="AY22" s="181">
        <f t="shared" si="85"/>
        <v>41200</v>
      </c>
    </row>
    <row r="23" spans="1:51" s="36" customFormat="1" ht="12" customHeight="1" x14ac:dyDescent="0.2">
      <c r="A23" s="236" t="s">
        <v>180</v>
      </c>
    </row>
    <row r="24" spans="1:51" s="36" customFormat="1" ht="11.25" customHeight="1" x14ac:dyDescent="0.2">
      <c r="A24" s="237">
        <v>1</v>
      </c>
      <c r="B24" s="181">
        <f t="shared" ref="B24:Z24" si="86">B6+24900</f>
        <v>36800</v>
      </c>
      <c r="C24" s="181">
        <f t="shared" si="86"/>
        <v>36800</v>
      </c>
      <c r="D24" s="181">
        <f t="shared" ref="D24" si="87">D6+24900</f>
        <v>36800</v>
      </c>
      <c r="E24" s="181">
        <f t="shared" si="86"/>
        <v>54700</v>
      </c>
      <c r="F24" s="181">
        <f t="shared" ref="F24" si="88">F6+24900</f>
        <v>46700</v>
      </c>
      <c r="G24" s="181">
        <f t="shared" si="86"/>
        <v>43700</v>
      </c>
      <c r="H24" s="181">
        <f t="shared" si="86"/>
        <v>46700</v>
      </c>
      <c r="I24" s="181">
        <f t="shared" ref="I24" si="89">I6+24900</f>
        <v>43700</v>
      </c>
      <c r="J24" s="181">
        <f t="shared" si="86"/>
        <v>39800</v>
      </c>
      <c r="K24" s="181">
        <f t="shared" si="86"/>
        <v>39800</v>
      </c>
      <c r="L24" s="181">
        <f t="shared" si="86"/>
        <v>39800</v>
      </c>
      <c r="M24" s="181">
        <f t="shared" si="86"/>
        <v>43700</v>
      </c>
      <c r="N24" s="181">
        <f t="shared" si="86"/>
        <v>41500</v>
      </c>
      <c r="O24" s="181">
        <f t="shared" si="86"/>
        <v>43700</v>
      </c>
      <c r="P24" s="181">
        <f t="shared" si="86"/>
        <v>43700</v>
      </c>
      <c r="Q24" s="181">
        <f t="shared" si="86"/>
        <v>45700</v>
      </c>
      <c r="R24" s="181">
        <f t="shared" si="86"/>
        <v>43700</v>
      </c>
      <c r="S24" s="181">
        <f t="shared" si="86"/>
        <v>45700</v>
      </c>
      <c r="T24" s="181">
        <f t="shared" si="86"/>
        <v>43700</v>
      </c>
      <c r="U24" s="181">
        <f t="shared" si="86"/>
        <v>41500</v>
      </c>
      <c r="V24" s="181">
        <f t="shared" si="86"/>
        <v>65600</v>
      </c>
      <c r="W24" s="181">
        <f t="shared" si="86"/>
        <v>72600</v>
      </c>
      <c r="X24" s="181">
        <f t="shared" ref="X24" si="90">X6+24900</f>
        <v>65600</v>
      </c>
      <c r="Y24" s="181">
        <f t="shared" ref="Y24" si="91">Y6+24900</f>
        <v>41500</v>
      </c>
      <c r="Z24" s="181">
        <f t="shared" si="86"/>
        <v>41500</v>
      </c>
      <c r="AA24" s="181">
        <f t="shared" ref="AA24:AP24" si="92">AA6+30900</f>
        <v>58700</v>
      </c>
      <c r="AB24" s="181">
        <f t="shared" si="92"/>
        <v>62700</v>
      </c>
      <c r="AC24" s="181">
        <f t="shared" si="92"/>
        <v>58700</v>
      </c>
      <c r="AD24" s="181">
        <f t="shared" si="92"/>
        <v>62700</v>
      </c>
      <c r="AE24" s="181">
        <f t="shared" si="92"/>
        <v>58700</v>
      </c>
      <c r="AF24" s="181">
        <f t="shared" si="92"/>
        <v>62700</v>
      </c>
      <c r="AG24" s="181">
        <f t="shared" si="92"/>
        <v>58700</v>
      </c>
      <c r="AH24" s="181">
        <f t="shared" si="92"/>
        <v>62700</v>
      </c>
      <c r="AI24" s="181">
        <f t="shared" si="92"/>
        <v>58700</v>
      </c>
      <c r="AJ24" s="181">
        <f t="shared" si="92"/>
        <v>60700</v>
      </c>
      <c r="AK24" s="181">
        <f t="shared" si="92"/>
        <v>60700</v>
      </c>
      <c r="AL24" s="181">
        <f t="shared" si="92"/>
        <v>56700</v>
      </c>
      <c r="AM24" s="181">
        <f t="shared" si="92"/>
        <v>60700</v>
      </c>
      <c r="AN24" s="181">
        <f t="shared" si="92"/>
        <v>56700</v>
      </c>
      <c r="AO24" s="181">
        <f t="shared" si="92"/>
        <v>60700</v>
      </c>
      <c r="AP24" s="181">
        <f t="shared" si="92"/>
        <v>56700</v>
      </c>
      <c r="AQ24" s="181">
        <f t="shared" ref="AQ24:AY24" si="93">AQ6+30900</f>
        <v>49700</v>
      </c>
      <c r="AR24" s="181">
        <f t="shared" si="93"/>
        <v>51700</v>
      </c>
      <c r="AS24" s="181">
        <f t="shared" si="93"/>
        <v>49700</v>
      </c>
      <c r="AT24" s="181">
        <f t="shared" si="93"/>
        <v>51700</v>
      </c>
      <c r="AU24" s="181">
        <f t="shared" si="93"/>
        <v>49700</v>
      </c>
      <c r="AV24" s="181">
        <f t="shared" si="93"/>
        <v>51700</v>
      </c>
      <c r="AW24" s="181">
        <f t="shared" si="93"/>
        <v>49700</v>
      </c>
      <c r="AX24" s="181">
        <f t="shared" si="93"/>
        <v>51700</v>
      </c>
      <c r="AY24" s="181">
        <f t="shared" si="93"/>
        <v>49700</v>
      </c>
    </row>
    <row r="25" spans="1:51" s="36" customFormat="1" ht="11.25" customHeight="1" x14ac:dyDescent="0.2">
      <c r="A25" s="237">
        <v>2</v>
      </c>
      <c r="B25" s="43">
        <f t="shared" ref="B25:AP27" si="94">B24+2500</f>
        <v>39300</v>
      </c>
      <c r="C25" s="43">
        <f t="shared" si="94"/>
        <v>39300</v>
      </c>
      <c r="D25" s="43">
        <f t="shared" ref="D25" si="95">D24+2500</f>
        <v>39300</v>
      </c>
      <c r="E25" s="43">
        <f t="shared" si="94"/>
        <v>57200</v>
      </c>
      <c r="F25" s="43">
        <f t="shared" ref="F25" si="96">F24+2500</f>
        <v>49200</v>
      </c>
      <c r="G25" s="43">
        <f t="shared" si="94"/>
        <v>46200</v>
      </c>
      <c r="H25" s="43">
        <f t="shared" si="94"/>
        <v>49200</v>
      </c>
      <c r="I25" s="43">
        <f t="shared" ref="I25" si="97">I24+2500</f>
        <v>46200</v>
      </c>
      <c r="J25" s="43">
        <f t="shared" si="94"/>
        <v>42300</v>
      </c>
      <c r="K25" s="43">
        <f t="shared" si="94"/>
        <v>42300</v>
      </c>
      <c r="L25" s="43">
        <f t="shared" si="94"/>
        <v>42300</v>
      </c>
      <c r="M25" s="43">
        <f t="shared" si="94"/>
        <v>46200</v>
      </c>
      <c r="N25" s="43">
        <f t="shared" si="94"/>
        <v>44000</v>
      </c>
      <c r="O25" s="43">
        <f t="shared" si="94"/>
        <v>46200</v>
      </c>
      <c r="P25" s="43">
        <f t="shared" si="94"/>
        <v>46200</v>
      </c>
      <c r="Q25" s="43">
        <f t="shared" si="94"/>
        <v>48200</v>
      </c>
      <c r="R25" s="43">
        <f t="shared" si="94"/>
        <v>46200</v>
      </c>
      <c r="S25" s="43">
        <f t="shared" si="94"/>
        <v>48200</v>
      </c>
      <c r="T25" s="43">
        <f t="shared" si="94"/>
        <v>46200</v>
      </c>
      <c r="U25" s="43">
        <f t="shared" si="94"/>
        <v>44000</v>
      </c>
      <c r="V25" s="43">
        <f t="shared" si="94"/>
        <v>68100</v>
      </c>
      <c r="W25" s="43">
        <f t="shared" si="94"/>
        <v>75100</v>
      </c>
      <c r="X25" s="43">
        <f t="shared" ref="X25" si="98">X24+2500</f>
        <v>68100</v>
      </c>
      <c r="Y25" s="43">
        <f t="shared" ref="Y25" si="99">Y24+2500</f>
        <v>44000</v>
      </c>
      <c r="Z25" s="43">
        <f t="shared" si="94"/>
        <v>44000</v>
      </c>
      <c r="AA25" s="43">
        <f t="shared" si="94"/>
        <v>61200</v>
      </c>
      <c r="AB25" s="43">
        <f t="shared" si="94"/>
        <v>65200</v>
      </c>
      <c r="AC25" s="43">
        <f t="shared" si="94"/>
        <v>61200</v>
      </c>
      <c r="AD25" s="43">
        <f t="shared" si="94"/>
        <v>65200</v>
      </c>
      <c r="AE25" s="43">
        <f t="shared" si="94"/>
        <v>61200</v>
      </c>
      <c r="AF25" s="43">
        <f t="shared" si="94"/>
        <v>65200</v>
      </c>
      <c r="AG25" s="43">
        <f t="shared" si="94"/>
        <v>61200</v>
      </c>
      <c r="AH25" s="43">
        <f t="shared" si="94"/>
        <v>65200</v>
      </c>
      <c r="AI25" s="43">
        <f t="shared" si="94"/>
        <v>61200</v>
      </c>
      <c r="AJ25" s="43">
        <f t="shared" si="94"/>
        <v>63200</v>
      </c>
      <c r="AK25" s="43">
        <f t="shared" si="94"/>
        <v>63200</v>
      </c>
      <c r="AL25" s="43">
        <f t="shared" si="94"/>
        <v>59200</v>
      </c>
      <c r="AM25" s="43">
        <f t="shared" si="94"/>
        <v>63200</v>
      </c>
      <c r="AN25" s="43">
        <f t="shared" si="94"/>
        <v>59200</v>
      </c>
      <c r="AO25" s="43">
        <f t="shared" si="94"/>
        <v>63200</v>
      </c>
      <c r="AP25" s="43">
        <f t="shared" si="94"/>
        <v>59200</v>
      </c>
      <c r="AQ25" s="43">
        <f t="shared" ref="AQ25:AY25" si="100">AQ24+2500</f>
        <v>52200</v>
      </c>
      <c r="AR25" s="43">
        <f t="shared" si="100"/>
        <v>54200</v>
      </c>
      <c r="AS25" s="43">
        <f t="shared" si="100"/>
        <v>52200</v>
      </c>
      <c r="AT25" s="43">
        <f t="shared" si="100"/>
        <v>54200</v>
      </c>
      <c r="AU25" s="43">
        <f t="shared" si="100"/>
        <v>52200</v>
      </c>
      <c r="AV25" s="43">
        <f t="shared" si="100"/>
        <v>54200</v>
      </c>
      <c r="AW25" s="43">
        <f t="shared" si="100"/>
        <v>52200</v>
      </c>
      <c r="AX25" s="43">
        <f t="shared" si="100"/>
        <v>54200</v>
      </c>
      <c r="AY25" s="43">
        <f t="shared" si="100"/>
        <v>52200</v>
      </c>
    </row>
    <row r="26" spans="1:51" s="36" customFormat="1" ht="11.25" customHeight="1" x14ac:dyDescent="0.2">
      <c r="A26" s="237">
        <v>3</v>
      </c>
      <c r="B26" s="43">
        <f t="shared" si="94"/>
        <v>41800</v>
      </c>
      <c r="C26" s="43">
        <f t="shared" si="94"/>
        <v>41800</v>
      </c>
      <c r="D26" s="43">
        <f t="shared" ref="D26" si="101">D25+2500</f>
        <v>41800</v>
      </c>
      <c r="E26" s="43">
        <f t="shared" si="94"/>
        <v>59700</v>
      </c>
      <c r="F26" s="43">
        <f t="shared" ref="F26" si="102">F25+2500</f>
        <v>51700</v>
      </c>
      <c r="G26" s="43">
        <f t="shared" si="94"/>
        <v>48700</v>
      </c>
      <c r="H26" s="43">
        <f t="shared" si="94"/>
        <v>51700</v>
      </c>
      <c r="I26" s="43">
        <f t="shared" ref="I26" si="103">I25+2500</f>
        <v>48700</v>
      </c>
      <c r="J26" s="43">
        <f t="shared" si="94"/>
        <v>44800</v>
      </c>
      <c r="K26" s="43">
        <f t="shared" si="94"/>
        <v>44800</v>
      </c>
      <c r="L26" s="43">
        <f t="shared" si="94"/>
        <v>44800</v>
      </c>
      <c r="M26" s="43">
        <f t="shared" si="94"/>
        <v>48700</v>
      </c>
      <c r="N26" s="43">
        <f t="shared" si="94"/>
        <v>46500</v>
      </c>
      <c r="O26" s="43">
        <f t="shared" si="94"/>
        <v>48700</v>
      </c>
      <c r="P26" s="43">
        <f t="shared" si="94"/>
        <v>48700</v>
      </c>
      <c r="Q26" s="43">
        <f t="shared" si="94"/>
        <v>50700</v>
      </c>
      <c r="R26" s="43">
        <f t="shared" si="94"/>
        <v>48700</v>
      </c>
      <c r="S26" s="43">
        <f t="shared" si="94"/>
        <v>50700</v>
      </c>
      <c r="T26" s="43">
        <f t="shared" si="94"/>
        <v>48700</v>
      </c>
      <c r="U26" s="43">
        <f t="shared" si="94"/>
        <v>46500</v>
      </c>
      <c r="V26" s="43">
        <f t="shared" si="94"/>
        <v>70600</v>
      </c>
      <c r="W26" s="43">
        <f t="shared" si="94"/>
        <v>77600</v>
      </c>
      <c r="X26" s="43">
        <f t="shared" ref="X26" si="104">X25+2500</f>
        <v>70600</v>
      </c>
      <c r="Y26" s="43">
        <f t="shared" ref="Y26" si="105">Y25+2500</f>
        <v>46500</v>
      </c>
      <c r="Z26" s="43">
        <f t="shared" si="94"/>
        <v>46500</v>
      </c>
      <c r="AA26" s="43">
        <f t="shared" si="94"/>
        <v>63700</v>
      </c>
      <c r="AB26" s="43">
        <f t="shared" si="94"/>
        <v>67700</v>
      </c>
      <c r="AC26" s="43">
        <f t="shared" si="94"/>
        <v>63700</v>
      </c>
      <c r="AD26" s="43">
        <f t="shared" si="94"/>
        <v>67700</v>
      </c>
      <c r="AE26" s="43">
        <f t="shared" si="94"/>
        <v>63700</v>
      </c>
      <c r="AF26" s="43">
        <f t="shared" si="94"/>
        <v>67700</v>
      </c>
      <c r="AG26" s="43">
        <f t="shared" si="94"/>
        <v>63700</v>
      </c>
      <c r="AH26" s="43">
        <f t="shared" si="94"/>
        <v>67700</v>
      </c>
      <c r="AI26" s="43">
        <f t="shared" si="94"/>
        <v>63700</v>
      </c>
      <c r="AJ26" s="43">
        <f t="shared" si="94"/>
        <v>65700</v>
      </c>
      <c r="AK26" s="43">
        <f t="shared" si="94"/>
        <v>65700</v>
      </c>
      <c r="AL26" s="43">
        <f t="shared" si="94"/>
        <v>61700</v>
      </c>
      <c r="AM26" s="43">
        <f t="shared" si="94"/>
        <v>65700</v>
      </c>
      <c r="AN26" s="43">
        <f t="shared" si="94"/>
        <v>61700</v>
      </c>
      <c r="AO26" s="43">
        <f t="shared" si="94"/>
        <v>65700</v>
      </c>
      <c r="AP26" s="43">
        <f t="shared" si="94"/>
        <v>61700</v>
      </c>
      <c r="AQ26" s="43">
        <f t="shared" ref="AQ26:AY26" si="106">AQ25+2500</f>
        <v>54700</v>
      </c>
      <c r="AR26" s="43">
        <f t="shared" si="106"/>
        <v>56700</v>
      </c>
      <c r="AS26" s="43">
        <f t="shared" si="106"/>
        <v>54700</v>
      </c>
      <c r="AT26" s="43">
        <f t="shared" si="106"/>
        <v>56700</v>
      </c>
      <c r="AU26" s="43">
        <f t="shared" si="106"/>
        <v>54700</v>
      </c>
      <c r="AV26" s="43">
        <f t="shared" si="106"/>
        <v>56700</v>
      </c>
      <c r="AW26" s="43">
        <f t="shared" si="106"/>
        <v>54700</v>
      </c>
      <c r="AX26" s="43">
        <f t="shared" si="106"/>
        <v>56700</v>
      </c>
      <c r="AY26" s="43">
        <f t="shared" si="106"/>
        <v>54700</v>
      </c>
    </row>
    <row r="27" spans="1:51" s="36" customFormat="1" ht="11.25" customHeight="1" x14ac:dyDescent="0.2">
      <c r="A27" s="237">
        <v>4</v>
      </c>
      <c r="B27" s="43">
        <f t="shared" si="94"/>
        <v>44300</v>
      </c>
      <c r="C27" s="43">
        <f t="shared" si="94"/>
        <v>44300</v>
      </c>
      <c r="D27" s="43">
        <f t="shared" ref="D27" si="107">D26+2500</f>
        <v>44300</v>
      </c>
      <c r="E27" s="43">
        <f t="shared" si="94"/>
        <v>62200</v>
      </c>
      <c r="F27" s="43">
        <f t="shared" ref="F27" si="108">F26+2500</f>
        <v>54200</v>
      </c>
      <c r="G27" s="43">
        <f t="shared" si="94"/>
        <v>51200</v>
      </c>
      <c r="H27" s="43">
        <f t="shared" si="94"/>
        <v>54200</v>
      </c>
      <c r="I27" s="43">
        <f t="shared" ref="I27" si="109">I26+2500</f>
        <v>51200</v>
      </c>
      <c r="J27" s="43">
        <f t="shared" si="94"/>
        <v>47300</v>
      </c>
      <c r="K27" s="43">
        <f t="shared" si="94"/>
        <v>47300</v>
      </c>
      <c r="L27" s="43">
        <f t="shared" si="94"/>
        <v>47300</v>
      </c>
      <c r="M27" s="43">
        <f t="shared" si="94"/>
        <v>51200</v>
      </c>
      <c r="N27" s="43">
        <f t="shared" si="94"/>
        <v>49000</v>
      </c>
      <c r="O27" s="43">
        <f t="shared" si="94"/>
        <v>51200</v>
      </c>
      <c r="P27" s="43">
        <f t="shared" si="94"/>
        <v>51200</v>
      </c>
      <c r="Q27" s="43">
        <f t="shared" si="94"/>
        <v>53200</v>
      </c>
      <c r="R27" s="43">
        <f t="shared" si="94"/>
        <v>51200</v>
      </c>
      <c r="S27" s="43">
        <f t="shared" si="94"/>
        <v>53200</v>
      </c>
      <c r="T27" s="43">
        <f t="shared" si="94"/>
        <v>51200</v>
      </c>
      <c r="U27" s="43">
        <f t="shared" si="94"/>
        <v>49000</v>
      </c>
      <c r="V27" s="43">
        <f t="shared" si="94"/>
        <v>73100</v>
      </c>
      <c r="W27" s="43">
        <f t="shared" si="94"/>
        <v>80100</v>
      </c>
      <c r="X27" s="43">
        <f t="shared" ref="X27" si="110">X26+2500</f>
        <v>73100</v>
      </c>
      <c r="Y27" s="43">
        <f t="shared" ref="Y27" si="111">Y26+2500</f>
        <v>49000</v>
      </c>
      <c r="Z27" s="43">
        <f t="shared" si="94"/>
        <v>49000</v>
      </c>
      <c r="AA27" s="43">
        <f t="shared" si="94"/>
        <v>66200</v>
      </c>
      <c r="AB27" s="43">
        <f t="shared" si="94"/>
        <v>70200</v>
      </c>
      <c r="AC27" s="43">
        <f t="shared" si="94"/>
        <v>66200</v>
      </c>
      <c r="AD27" s="43">
        <f t="shared" si="94"/>
        <v>70200</v>
      </c>
      <c r="AE27" s="43">
        <f t="shared" si="94"/>
        <v>66200</v>
      </c>
      <c r="AF27" s="43">
        <f t="shared" si="94"/>
        <v>70200</v>
      </c>
      <c r="AG27" s="43">
        <f t="shared" si="94"/>
        <v>66200</v>
      </c>
      <c r="AH27" s="43">
        <f t="shared" si="94"/>
        <v>70200</v>
      </c>
      <c r="AI27" s="43">
        <f t="shared" si="94"/>
        <v>66200</v>
      </c>
      <c r="AJ27" s="43">
        <f t="shared" si="94"/>
        <v>68200</v>
      </c>
      <c r="AK27" s="43">
        <f t="shared" si="94"/>
        <v>68200</v>
      </c>
      <c r="AL27" s="43">
        <f t="shared" si="94"/>
        <v>64200</v>
      </c>
      <c r="AM27" s="43">
        <f t="shared" si="94"/>
        <v>68200</v>
      </c>
      <c r="AN27" s="43">
        <f t="shared" si="94"/>
        <v>64200</v>
      </c>
      <c r="AO27" s="43">
        <f t="shared" si="94"/>
        <v>68200</v>
      </c>
      <c r="AP27" s="43">
        <f t="shared" si="94"/>
        <v>64200</v>
      </c>
      <c r="AQ27" s="43">
        <f t="shared" ref="AQ27:AY27" si="112">AQ26+2500</f>
        <v>57200</v>
      </c>
      <c r="AR27" s="43">
        <f t="shared" si="112"/>
        <v>59200</v>
      </c>
      <c r="AS27" s="43">
        <f t="shared" si="112"/>
        <v>57200</v>
      </c>
      <c r="AT27" s="43">
        <f t="shared" si="112"/>
        <v>59200</v>
      </c>
      <c r="AU27" s="43">
        <f t="shared" si="112"/>
        <v>57200</v>
      </c>
      <c r="AV27" s="43">
        <f t="shared" si="112"/>
        <v>59200</v>
      </c>
      <c r="AW27" s="43">
        <f t="shared" si="112"/>
        <v>57200</v>
      </c>
      <c r="AX27" s="43">
        <f t="shared" si="112"/>
        <v>59200</v>
      </c>
      <c r="AY27" s="43">
        <f t="shared" si="112"/>
        <v>57200</v>
      </c>
    </row>
    <row r="28" spans="1:51" s="36" customFormat="1" ht="12" customHeight="1" x14ac:dyDescent="0.2">
      <c r="A28" s="236" t="s">
        <v>181</v>
      </c>
    </row>
    <row r="29" spans="1:51" s="36" customFormat="1" ht="12" customHeight="1" x14ac:dyDescent="0.2">
      <c r="A29" s="237">
        <v>1</v>
      </c>
      <c r="B29" s="181">
        <f t="shared" ref="B29:Z29" si="113">B6+28900</f>
        <v>40800</v>
      </c>
      <c r="C29" s="181">
        <f t="shared" si="113"/>
        <v>40800</v>
      </c>
      <c r="D29" s="181">
        <f t="shared" ref="D29" si="114">D6+28900</f>
        <v>40800</v>
      </c>
      <c r="E29" s="181">
        <f t="shared" si="113"/>
        <v>58700</v>
      </c>
      <c r="F29" s="181">
        <f t="shared" ref="F29" si="115">F6+28900</f>
        <v>50700</v>
      </c>
      <c r="G29" s="181">
        <f t="shared" si="113"/>
        <v>47700</v>
      </c>
      <c r="H29" s="181">
        <f t="shared" si="113"/>
        <v>50700</v>
      </c>
      <c r="I29" s="181">
        <f t="shared" ref="I29" si="116">I6+28900</f>
        <v>47700</v>
      </c>
      <c r="J29" s="181">
        <f t="shared" si="113"/>
        <v>43800</v>
      </c>
      <c r="K29" s="181">
        <f t="shared" si="113"/>
        <v>43800</v>
      </c>
      <c r="L29" s="181">
        <f t="shared" si="113"/>
        <v>43800</v>
      </c>
      <c r="M29" s="181">
        <f t="shared" si="113"/>
        <v>47700</v>
      </c>
      <c r="N29" s="181">
        <f t="shared" si="113"/>
        <v>45500</v>
      </c>
      <c r="O29" s="181">
        <f t="shared" si="113"/>
        <v>47700</v>
      </c>
      <c r="P29" s="181">
        <f t="shared" si="113"/>
        <v>47700</v>
      </c>
      <c r="Q29" s="181">
        <f t="shared" si="113"/>
        <v>49700</v>
      </c>
      <c r="R29" s="181">
        <f t="shared" si="113"/>
        <v>47700</v>
      </c>
      <c r="S29" s="181">
        <f t="shared" si="113"/>
        <v>49700</v>
      </c>
      <c r="T29" s="181">
        <f t="shared" si="113"/>
        <v>47700</v>
      </c>
      <c r="U29" s="181">
        <f t="shared" si="113"/>
        <v>45500</v>
      </c>
      <c r="V29" s="181">
        <f t="shared" si="113"/>
        <v>69600</v>
      </c>
      <c r="W29" s="181">
        <f t="shared" si="113"/>
        <v>76600</v>
      </c>
      <c r="X29" s="181">
        <f t="shared" ref="X29" si="117">X6+28900</f>
        <v>69600</v>
      </c>
      <c r="Y29" s="181">
        <f t="shared" ref="Y29" si="118">Y6+28900</f>
        <v>45500</v>
      </c>
      <c r="Z29" s="181">
        <f t="shared" si="113"/>
        <v>45500</v>
      </c>
      <c r="AA29" s="181">
        <f t="shared" ref="AA29:AP29" si="119">AA6+35900</f>
        <v>63700</v>
      </c>
      <c r="AB29" s="181">
        <f t="shared" si="119"/>
        <v>67700</v>
      </c>
      <c r="AC29" s="181">
        <f t="shared" si="119"/>
        <v>63700</v>
      </c>
      <c r="AD29" s="181">
        <f t="shared" si="119"/>
        <v>67700</v>
      </c>
      <c r="AE29" s="181">
        <f t="shared" si="119"/>
        <v>63700</v>
      </c>
      <c r="AF29" s="181">
        <f t="shared" si="119"/>
        <v>67700</v>
      </c>
      <c r="AG29" s="181">
        <f t="shared" si="119"/>
        <v>63700</v>
      </c>
      <c r="AH29" s="181">
        <f t="shared" si="119"/>
        <v>67700</v>
      </c>
      <c r="AI29" s="181">
        <f t="shared" si="119"/>
        <v>63700</v>
      </c>
      <c r="AJ29" s="181">
        <f t="shared" si="119"/>
        <v>65700</v>
      </c>
      <c r="AK29" s="181">
        <f t="shared" si="119"/>
        <v>65700</v>
      </c>
      <c r="AL29" s="181">
        <f t="shared" si="119"/>
        <v>61700</v>
      </c>
      <c r="AM29" s="181">
        <f t="shared" si="119"/>
        <v>65700</v>
      </c>
      <c r="AN29" s="181">
        <f t="shared" si="119"/>
        <v>61700</v>
      </c>
      <c r="AO29" s="181">
        <f t="shared" si="119"/>
        <v>65700</v>
      </c>
      <c r="AP29" s="181">
        <f t="shared" si="119"/>
        <v>61700</v>
      </c>
      <c r="AQ29" s="181">
        <f t="shared" ref="AQ29:AY29" si="120">AQ6+35900</f>
        <v>54700</v>
      </c>
      <c r="AR29" s="181">
        <f t="shared" si="120"/>
        <v>56700</v>
      </c>
      <c r="AS29" s="181">
        <f t="shared" si="120"/>
        <v>54700</v>
      </c>
      <c r="AT29" s="181">
        <f t="shared" si="120"/>
        <v>56700</v>
      </c>
      <c r="AU29" s="181">
        <f t="shared" si="120"/>
        <v>54700</v>
      </c>
      <c r="AV29" s="181">
        <f t="shared" si="120"/>
        <v>56700</v>
      </c>
      <c r="AW29" s="181">
        <f t="shared" si="120"/>
        <v>54700</v>
      </c>
      <c r="AX29" s="181">
        <f t="shared" si="120"/>
        <v>56700</v>
      </c>
      <c r="AY29" s="181">
        <f t="shared" si="120"/>
        <v>54700</v>
      </c>
    </row>
    <row r="30" spans="1:51" s="36" customFormat="1" ht="12" customHeight="1" x14ac:dyDescent="0.2">
      <c r="A30" s="237">
        <v>2</v>
      </c>
      <c r="B30" s="43">
        <f t="shared" ref="B30:AP32" si="121">B29+2500</f>
        <v>43300</v>
      </c>
      <c r="C30" s="43">
        <f t="shared" si="121"/>
        <v>43300</v>
      </c>
      <c r="D30" s="43">
        <f t="shared" ref="D30" si="122">D29+2500</f>
        <v>43300</v>
      </c>
      <c r="E30" s="43">
        <f t="shared" si="121"/>
        <v>61200</v>
      </c>
      <c r="F30" s="43">
        <f t="shared" ref="F30" si="123">F29+2500</f>
        <v>53200</v>
      </c>
      <c r="G30" s="43">
        <f t="shared" si="121"/>
        <v>50200</v>
      </c>
      <c r="H30" s="43">
        <f t="shared" si="121"/>
        <v>53200</v>
      </c>
      <c r="I30" s="43">
        <f t="shared" ref="I30" si="124">I29+2500</f>
        <v>50200</v>
      </c>
      <c r="J30" s="43">
        <f t="shared" si="121"/>
        <v>46300</v>
      </c>
      <c r="K30" s="43">
        <f t="shared" si="121"/>
        <v>46300</v>
      </c>
      <c r="L30" s="43">
        <f t="shared" si="121"/>
        <v>46300</v>
      </c>
      <c r="M30" s="43">
        <f t="shared" si="121"/>
        <v>50200</v>
      </c>
      <c r="N30" s="43">
        <f t="shared" si="121"/>
        <v>48000</v>
      </c>
      <c r="O30" s="43">
        <f t="shared" si="121"/>
        <v>50200</v>
      </c>
      <c r="P30" s="43">
        <f t="shared" si="121"/>
        <v>50200</v>
      </c>
      <c r="Q30" s="43">
        <f t="shared" si="121"/>
        <v>52200</v>
      </c>
      <c r="R30" s="43">
        <f t="shared" si="121"/>
        <v>50200</v>
      </c>
      <c r="S30" s="43">
        <f t="shared" si="121"/>
        <v>52200</v>
      </c>
      <c r="T30" s="43">
        <f t="shared" si="121"/>
        <v>50200</v>
      </c>
      <c r="U30" s="43">
        <f t="shared" si="121"/>
        <v>48000</v>
      </c>
      <c r="V30" s="43">
        <f t="shared" si="121"/>
        <v>72100</v>
      </c>
      <c r="W30" s="43">
        <f t="shared" si="121"/>
        <v>79100</v>
      </c>
      <c r="X30" s="43">
        <f t="shared" ref="X30" si="125">X29+2500</f>
        <v>72100</v>
      </c>
      <c r="Y30" s="43">
        <f t="shared" ref="Y30" si="126">Y29+2500</f>
        <v>48000</v>
      </c>
      <c r="Z30" s="43">
        <f t="shared" si="121"/>
        <v>48000</v>
      </c>
      <c r="AA30" s="43">
        <f t="shared" si="121"/>
        <v>66200</v>
      </c>
      <c r="AB30" s="43">
        <f t="shared" si="121"/>
        <v>70200</v>
      </c>
      <c r="AC30" s="43">
        <f t="shared" si="121"/>
        <v>66200</v>
      </c>
      <c r="AD30" s="43">
        <f t="shared" si="121"/>
        <v>70200</v>
      </c>
      <c r="AE30" s="43">
        <f t="shared" si="121"/>
        <v>66200</v>
      </c>
      <c r="AF30" s="43">
        <f t="shared" si="121"/>
        <v>70200</v>
      </c>
      <c r="AG30" s="43">
        <f t="shared" si="121"/>
        <v>66200</v>
      </c>
      <c r="AH30" s="43">
        <f t="shared" si="121"/>
        <v>70200</v>
      </c>
      <c r="AI30" s="43">
        <f t="shared" si="121"/>
        <v>66200</v>
      </c>
      <c r="AJ30" s="43">
        <f t="shared" si="121"/>
        <v>68200</v>
      </c>
      <c r="AK30" s="43">
        <f t="shared" si="121"/>
        <v>68200</v>
      </c>
      <c r="AL30" s="43">
        <f t="shared" si="121"/>
        <v>64200</v>
      </c>
      <c r="AM30" s="43">
        <f t="shared" si="121"/>
        <v>68200</v>
      </c>
      <c r="AN30" s="43">
        <f t="shared" si="121"/>
        <v>64200</v>
      </c>
      <c r="AO30" s="43">
        <f t="shared" si="121"/>
        <v>68200</v>
      </c>
      <c r="AP30" s="43">
        <f t="shared" si="121"/>
        <v>64200</v>
      </c>
      <c r="AQ30" s="43">
        <f t="shared" ref="AQ30:AY30" si="127">AQ29+2500</f>
        <v>57200</v>
      </c>
      <c r="AR30" s="43">
        <f t="shared" si="127"/>
        <v>59200</v>
      </c>
      <c r="AS30" s="43">
        <f t="shared" si="127"/>
        <v>57200</v>
      </c>
      <c r="AT30" s="43">
        <f t="shared" si="127"/>
        <v>59200</v>
      </c>
      <c r="AU30" s="43">
        <f t="shared" si="127"/>
        <v>57200</v>
      </c>
      <c r="AV30" s="43">
        <f t="shared" si="127"/>
        <v>59200</v>
      </c>
      <c r="AW30" s="43">
        <f t="shared" si="127"/>
        <v>57200</v>
      </c>
      <c r="AX30" s="43">
        <f t="shared" si="127"/>
        <v>59200</v>
      </c>
      <c r="AY30" s="43">
        <f t="shared" si="127"/>
        <v>57200</v>
      </c>
    </row>
    <row r="31" spans="1:51" s="36" customFormat="1" ht="12" customHeight="1" x14ac:dyDescent="0.2">
      <c r="A31" s="237">
        <v>3</v>
      </c>
      <c r="B31" s="43">
        <f t="shared" si="121"/>
        <v>45800</v>
      </c>
      <c r="C31" s="43">
        <f t="shared" si="121"/>
        <v>45800</v>
      </c>
      <c r="D31" s="43">
        <f t="shared" ref="D31" si="128">D30+2500</f>
        <v>45800</v>
      </c>
      <c r="E31" s="43">
        <f t="shared" si="121"/>
        <v>63700</v>
      </c>
      <c r="F31" s="43">
        <f t="shared" ref="F31" si="129">F30+2500</f>
        <v>55700</v>
      </c>
      <c r="G31" s="43">
        <f t="shared" si="121"/>
        <v>52700</v>
      </c>
      <c r="H31" s="43">
        <f t="shared" si="121"/>
        <v>55700</v>
      </c>
      <c r="I31" s="43">
        <f t="shared" ref="I31" si="130">I30+2500</f>
        <v>52700</v>
      </c>
      <c r="J31" s="43">
        <f t="shared" si="121"/>
        <v>48800</v>
      </c>
      <c r="K31" s="43">
        <f t="shared" si="121"/>
        <v>48800</v>
      </c>
      <c r="L31" s="43">
        <f t="shared" si="121"/>
        <v>48800</v>
      </c>
      <c r="M31" s="43">
        <f t="shared" si="121"/>
        <v>52700</v>
      </c>
      <c r="N31" s="43">
        <f t="shared" si="121"/>
        <v>50500</v>
      </c>
      <c r="O31" s="43">
        <f t="shared" si="121"/>
        <v>52700</v>
      </c>
      <c r="P31" s="43">
        <f t="shared" si="121"/>
        <v>52700</v>
      </c>
      <c r="Q31" s="43">
        <f t="shared" si="121"/>
        <v>54700</v>
      </c>
      <c r="R31" s="43">
        <f t="shared" si="121"/>
        <v>52700</v>
      </c>
      <c r="S31" s="43">
        <f t="shared" si="121"/>
        <v>54700</v>
      </c>
      <c r="T31" s="43">
        <f t="shared" si="121"/>
        <v>52700</v>
      </c>
      <c r="U31" s="43">
        <f t="shared" si="121"/>
        <v>50500</v>
      </c>
      <c r="V31" s="43">
        <f t="shared" si="121"/>
        <v>74600</v>
      </c>
      <c r="W31" s="43">
        <f t="shared" si="121"/>
        <v>81600</v>
      </c>
      <c r="X31" s="43">
        <f t="shared" ref="X31" si="131">X30+2500</f>
        <v>74600</v>
      </c>
      <c r="Y31" s="43">
        <f t="shared" ref="Y31" si="132">Y30+2500</f>
        <v>50500</v>
      </c>
      <c r="Z31" s="43">
        <f t="shared" si="121"/>
        <v>50500</v>
      </c>
      <c r="AA31" s="43">
        <f t="shared" si="121"/>
        <v>68700</v>
      </c>
      <c r="AB31" s="43">
        <f t="shared" si="121"/>
        <v>72700</v>
      </c>
      <c r="AC31" s="43">
        <f t="shared" si="121"/>
        <v>68700</v>
      </c>
      <c r="AD31" s="43">
        <f t="shared" si="121"/>
        <v>72700</v>
      </c>
      <c r="AE31" s="43">
        <f t="shared" si="121"/>
        <v>68700</v>
      </c>
      <c r="AF31" s="43">
        <f t="shared" si="121"/>
        <v>72700</v>
      </c>
      <c r="AG31" s="43">
        <f t="shared" si="121"/>
        <v>68700</v>
      </c>
      <c r="AH31" s="43">
        <f t="shared" si="121"/>
        <v>72700</v>
      </c>
      <c r="AI31" s="43">
        <f t="shared" si="121"/>
        <v>68700</v>
      </c>
      <c r="AJ31" s="43">
        <f t="shared" si="121"/>
        <v>70700</v>
      </c>
      <c r="AK31" s="43">
        <f t="shared" si="121"/>
        <v>70700</v>
      </c>
      <c r="AL31" s="43">
        <f t="shared" si="121"/>
        <v>66700</v>
      </c>
      <c r="AM31" s="43">
        <f t="shared" si="121"/>
        <v>70700</v>
      </c>
      <c r="AN31" s="43">
        <f t="shared" si="121"/>
        <v>66700</v>
      </c>
      <c r="AO31" s="43">
        <f t="shared" si="121"/>
        <v>70700</v>
      </c>
      <c r="AP31" s="43">
        <f t="shared" si="121"/>
        <v>66700</v>
      </c>
      <c r="AQ31" s="43">
        <f t="shared" ref="AQ31:AY31" si="133">AQ30+2500</f>
        <v>59700</v>
      </c>
      <c r="AR31" s="43">
        <f t="shared" si="133"/>
        <v>61700</v>
      </c>
      <c r="AS31" s="43">
        <f t="shared" si="133"/>
        <v>59700</v>
      </c>
      <c r="AT31" s="43">
        <f t="shared" si="133"/>
        <v>61700</v>
      </c>
      <c r="AU31" s="43">
        <f t="shared" si="133"/>
        <v>59700</v>
      </c>
      <c r="AV31" s="43">
        <f t="shared" si="133"/>
        <v>61700</v>
      </c>
      <c r="AW31" s="43">
        <f t="shared" si="133"/>
        <v>59700</v>
      </c>
      <c r="AX31" s="43">
        <f t="shared" si="133"/>
        <v>61700</v>
      </c>
      <c r="AY31" s="43">
        <f t="shared" si="133"/>
        <v>59700</v>
      </c>
    </row>
    <row r="32" spans="1:51" s="36" customFormat="1" ht="12" customHeight="1" x14ac:dyDescent="0.2">
      <c r="A32" s="237">
        <v>4</v>
      </c>
      <c r="B32" s="43">
        <f t="shared" si="121"/>
        <v>48300</v>
      </c>
      <c r="C32" s="43">
        <f t="shared" si="121"/>
        <v>48300</v>
      </c>
      <c r="D32" s="43">
        <f t="shared" ref="D32" si="134">D31+2500</f>
        <v>48300</v>
      </c>
      <c r="E32" s="43">
        <f t="shared" si="121"/>
        <v>66200</v>
      </c>
      <c r="F32" s="43">
        <f t="shared" ref="F32" si="135">F31+2500</f>
        <v>58200</v>
      </c>
      <c r="G32" s="43">
        <f t="shared" si="121"/>
        <v>55200</v>
      </c>
      <c r="H32" s="43">
        <f t="shared" si="121"/>
        <v>58200</v>
      </c>
      <c r="I32" s="43">
        <f t="shared" ref="I32" si="136">I31+2500</f>
        <v>55200</v>
      </c>
      <c r="J32" s="43">
        <f t="shared" si="121"/>
        <v>51300</v>
      </c>
      <c r="K32" s="43">
        <f t="shared" si="121"/>
        <v>51300</v>
      </c>
      <c r="L32" s="43">
        <f t="shared" si="121"/>
        <v>51300</v>
      </c>
      <c r="M32" s="43">
        <f t="shared" si="121"/>
        <v>55200</v>
      </c>
      <c r="N32" s="43">
        <f t="shared" si="121"/>
        <v>53000</v>
      </c>
      <c r="O32" s="43">
        <f t="shared" si="121"/>
        <v>55200</v>
      </c>
      <c r="P32" s="43">
        <f t="shared" si="121"/>
        <v>55200</v>
      </c>
      <c r="Q32" s="43">
        <f t="shared" si="121"/>
        <v>57200</v>
      </c>
      <c r="R32" s="43">
        <f t="shared" si="121"/>
        <v>55200</v>
      </c>
      <c r="S32" s="43">
        <f t="shared" si="121"/>
        <v>57200</v>
      </c>
      <c r="T32" s="43">
        <f t="shared" si="121"/>
        <v>55200</v>
      </c>
      <c r="U32" s="43">
        <f t="shared" si="121"/>
        <v>53000</v>
      </c>
      <c r="V32" s="43">
        <f t="shared" si="121"/>
        <v>77100</v>
      </c>
      <c r="W32" s="43">
        <f t="shared" si="121"/>
        <v>84100</v>
      </c>
      <c r="X32" s="43">
        <f t="shared" ref="X32" si="137">X31+2500</f>
        <v>77100</v>
      </c>
      <c r="Y32" s="43">
        <f t="shared" ref="Y32" si="138">Y31+2500</f>
        <v>53000</v>
      </c>
      <c r="Z32" s="43">
        <f t="shared" si="121"/>
        <v>53000</v>
      </c>
      <c r="AA32" s="43">
        <f t="shared" si="121"/>
        <v>71200</v>
      </c>
      <c r="AB32" s="43">
        <f t="shared" si="121"/>
        <v>75200</v>
      </c>
      <c r="AC32" s="43">
        <f t="shared" si="121"/>
        <v>71200</v>
      </c>
      <c r="AD32" s="43">
        <f t="shared" si="121"/>
        <v>75200</v>
      </c>
      <c r="AE32" s="43">
        <f t="shared" si="121"/>
        <v>71200</v>
      </c>
      <c r="AF32" s="43">
        <f t="shared" si="121"/>
        <v>75200</v>
      </c>
      <c r="AG32" s="43">
        <f t="shared" si="121"/>
        <v>71200</v>
      </c>
      <c r="AH32" s="43">
        <f t="shared" si="121"/>
        <v>75200</v>
      </c>
      <c r="AI32" s="43">
        <f t="shared" si="121"/>
        <v>71200</v>
      </c>
      <c r="AJ32" s="43">
        <f t="shared" si="121"/>
        <v>73200</v>
      </c>
      <c r="AK32" s="43">
        <f t="shared" si="121"/>
        <v>73200</v>
      </c>
      <c r="AL32" s="43">
        <f t="shared" si="121"/>
        <v>69200</v>
      </c>
      <c r="AM32" s="43">
        <f t="shared" si="121"/>
        <v>73200</v>
      </c>
      <c r="AN32" s="43">
        <f t="shared" si="121"/>
        <v>69200</v>
      </c>
      <c r="AO32" s="43">
        <f t="shared" si="121"/>
        <v>73200</v>
      </c>
      <c r="AP32" s="43">
        <f t="shared" si="121"/>
        <v>69200</v>
      </c>
      <c r="AQ32" s="43">
        <f t="shared" ref="AQ32:AY32" si="139">AQ31+2500</f>
        <v>62200</v>
      </c>
      <c r="AR32" s="43">
        <f t="shared" si="139"/>
        <v>64200</v>
      </c>
      <c r="AS32" s="43">
        <f t="shared" si="139"/>
        <v>62200</v>
      </c>
      <c r="AT32" s="43">
        <f t="shared" si="139"/>
        <v>64200</v>
      </c>
      <c r="AU32" s="43">
        <f t="shared" si="139"/>
        <v>62200</v>
      </c>
      <c r="AV32" s="43">
        <f t="shared" si="139"/>
        <v>64200</v>
      </c>
      <c r="AW32" s="43">
        <f t="shared" si="139"/>
        <v>62200</v>
      </c>
      <c r="AX32" s="43">
        <f t="shared" si="139"/>
        <v>64200</v>
      </c>
      <c r="AY32" s="43">
        <f t="shared" si="139"/>
        <v>62200</v>
      </c>
    </row>
    <row r="33" spans="1:51" s="36" customFormat="1" ht="12" customHeight="1" x14ac:dyDescent="0.2">
      <c r="A33" s="236" t="s">
        <v>182</v>
      </c>
    </row>
    <row r="34" spans="1:51" s="36" customFormat="1" ht="12" customHeight="1" x14ac:dyDescent="0.2">
      <c r="A34" s="237">
        <v>1</v>
      </c>
      <c r="B34" s="181">
        <f t="shared" ref="B34:Z35" si="140">B6+35900</f>
        <v>47800</v>
      </c>
      <c r="C34" s="181">
        <f t="shared" si="140"/>
        <v>47800</v>
      </c>
      <c r="D34" s="181">
        <f t="shared" ref="D34" si="141">D6+35900</f>
        <v>47800</v>
      </c>
      <c r="E34" s="181">
        <f t="shared" si="140"/>
        <v>65700</v>
      </c>
      <c r="F34" s="181">
        <f t="shared" ref="F34" si="142">F6+35900</f>
        <v>57700</v>
      </c>
      <c r="G34" s="181">
        <f t="shared" si="140"/>
        <v>54700</v>
      </c>
      <c r="H34" s="181">
        <f t="shared" si="140"/>
        <v>57700</v>
      </c>
      <c r="I34" s="181">
        <f t="shared" ref="I34" si="143">I6+35900</f>
        <v>54700</v>
      </c>
      <c r="J34" s="181">
        <f t="shared" si="140"/>
        <v>50800</v>
      </c>
      <c r="K34" s="181">
        <f t="shared" si="140"/>
        <v>50800</v>
      </c>
      <c r="L34" s="181">
        <f t="shared" si="140"/>
        <v>50800</v>
      </c>
      <c r="M34" s="181">
        <f t="shared" si="140"/>
        <v>54700</v>
      </c>
      <c r="N34" s="181">
        <f t="shared" si="140"/>
        <v>52500</v>
      </c>
      <c r="O34" s="181">
        <f t="shared" si="140"/>
        <v>54700</v>
      </c>
      <c r="P34" s="181">
        <f t="shared" si="140"/>
        <v>54700</v>
      </c>
      <c r="Q34" s="181">
        <f t="shared" si="140"/>
        <v>56700</v>
      </c>
      <c r="R34" s="181">
        <f t="shared" si="140"/>
        <v>54700</v>
      </c>
      <c r="S34" s="181">
        <f t="shared" si="140"/>
        <v>56700</v>
      </c>
      <c r="T34" s="181">
        <f t="shared" si="140"/>
        <v>54700</v>
      </c>
      <c r="U34" s="181">
        <f t="shared" si="140"/>
        <v>52500</v>
      </c>
      <c r="V34" s="181">
        <f t="shared" si="140"/>
        <v>76600</v>
      </c>
      <c r="W34" s="181">
        <f t="shared" si="140"/>
        <v>83600</v>
      </c>
      <c r="X34" s="181">
        <f t="shared" ref="X34" si="144">X6+35900</f>
        <v>76600</v>
      </c>
      <c r="Y34" s="181">
        <f t="shared" ref="Y34" si="145">Y6+35900</f>
        <v>52500</v>
      </c>
      <c r="Z34" s="181">
        <f t="shared" si="140"/>
        <v>52500</v>
      </c>
      <c r="AA34" s="181">
        <f t="shared" ref="AA34:AP34" si="146">AA6+49900</f>
        <v>77700</v>
      </c>
      <c r="AB34" s="181">
        <f t="shared" si="146"/>
        <v>81700</v>
      </c>
      <c r="AC34" s="181">
        <f t="shared" si="146"/>
        <v>77700</v>
      </c>
      <c r="AD34" s="181">
        <f t="shared" si="146"/>
        <v>81700</v>
      </c>
      <c r="AE34" s="181">
        <f t="shared" si="146"/>
        <v>77700</v>
      </c>
      <c r="AF34" s="181">
        <f t="shared" si="146"/>
        <v>81700</v>
      </c>
      <c r="AG34" s="181">
        <f t="shared" si="146"/>
        <v>77700</v>
      </c>
      <c r="AH34" s="181">
        <f t="shared" si="146"/>
        <v>81700</v>
      </c>
      <c r="AI34" s="181">
        <f t="shared" si="146"/>
        <v>77700</v>
      </c>
      <c r="AJ34" s="181">
        <f t="shared" si="146"/>
        <v>79700</v>
      </c>
      <c r="AK34" s="181">
        <f t="shared" si="146"/>
        <v>79700</v>
      </c>
      <c r="AL34" s="181">
        <f t="shared" si="146"/>
        <v>75700</v>
      </c>
      <c r="AM34" s="181">
        <f t="shared" si="146"/>
        <v>79700</v>
      </c>
      <c r="AN34" s="181">
        <f t="shared" si="146"/>
        <v>75700</v>
      </c>
      <c r="AO34" s="181">
        <f t="shared" si="146"/>
        <v>79700</v>
      </c>
      <c r="AP34" s="181">
        <f t="shared" si="146"/>
        <v>75700</v>
      </c>
      <c r="AQ34" s="181">
        <f t="shared" ref="AQ34:AY34" si="147">AQ6+49900</f>
        <v>68700</v>
      </c>
      <c r="AR34" s="181">
        <f t="shared" si="147"/>
        <v>70700</v>
      </c>
      <c r="AS34" s="181">
        <f t="shared" si="147"/>
        <v>68700</v>
      </c>
      <c r="AT34" s="181">
        <f t="shared" si="147"/>
        <v>70700</v>
      </c>
      <c r="AU34" s="181">
        <f t="shared" si="147"/>
        <v>68700</v>
      </c>
      <c r="AV34" s="181">
        <f t="shared" si="147"/>
        <v>70700</v>
      </c>
      <c r="AW34" s="181">
        <f t="shared" si="147"/>
        <v>68700</v>
      </c>
      <c r="AX34" s="181">
        <f t="shared" si="147"/>
        <v>70700</v>
      </c>
      <c r="AY34" s="181">
        <f t="shared" si="147"/>
        <v>68700</v>
      </c>
    </row>
    <row r="35" spans="1:51" s="36" customFormat="1" ht="12" customHeight="1" x14ac:dyDescent="0.2">
      <c r="A35" s="237">
        <v>2</v>
      </c>
      <c r="B35" s="43">
        <f t="shared" ref="B35:AP39" si="148">B34+2500</f>
        <v>50300</v>
      </c>
      <c r="C35" s="43">
        <f t="shared" si="148"/>
        <v>50300</v>
      </c>
      <c r="D35" s="43">
        <f t="shared" ref="D35" si="149">D34+2500</f>
        <v>50300</v>
      </c>
      <c r="E35" s="43">
        <f t="shared" si="148"/>
        <v>68200</v>
      </c>
      <c r="F35" s="43">
        <f t="shared" ref="F35" si="150">F34+2500</f>
        <v>60200</v>
      </c>
      <c r="G35" s="43">
        <f t="shared" si="148"/>
        <v>57200</v>
      </c>
      <c r="H35" s="43">
        <f t="shared" si="148"/>
        <v>60200</v>
      </c>
      <c r="I35" s="43">
        <f t="shared" ref="I35" si="151">I34+2500</f>
        <v>57200</v>
      </c>
      <c r="J35" s="43">
        <f t="shared" si="148"/>
        <v>53300</v>
      </c>
      <c r="K35" s="43">
        <f t="shared" si="148"/>
        <v>53300</v>
      </c>
      <c r="L35" s="43">
        <f t="shared" si="148"/>
        <v>53300</v>
      </c>
      <c r="M35" s="43">
        <f t="shared" si="148"/>
        <v>57200</v>
      </c>
      <c r="N35" s="43">
        <f t="shared" si="148"/>
        <v>55000</v>
      </c>
      <c r="O35" s="43">
        <f t="shared" si="148"/>
        <v>57200</v>
      </c>
      <c r="P35" s="43">
        <f t="shared" si="148"/>
        <v>57200</v>
      </c>
      <c r="Q35" s="43">
        <f t="shared" si="148"/>
        <v>59200</v>
      </c>
      <c r="R35" s="43">
        <f t="shared" si="148"/>
        <v>57200</v>
      </c>
      <c r="S35" s="43">
        <f t="shared" si="148"/>
        <v>59200</v>
      </c>
      <c r="T35" s="43">
        <f t="shared" si="148"/>
        <v>57200</v>
      </c>
      <c r="U35" s="43">
        <f t="shared" si="148"/>
        <v>55000</v>
      </c>
      <c r="V35" s="181">
        <f t="shared" si="140"/>
        <v>79100</v>
      </c>
      <c r="W35" s="43">
        <f t="shared" si="148"/>
        <v>86100</v>
      </c>
      <c r="X35" s="43">
        <f t="shared" ref="X35" si="152">X34+2500</f>
        <v>79100</v>
      </c>
      <c r="Y35" s="43">
        <f t="shared" ref="Y35" si="153">Y34+2500</f>
        <v>55000</v>
      </c>
      <c r="Z35" s="43">
        <f t="shared" si="148"/>
        <v>55000</v>
      </c>
      <c r="AA35" s="43">
        <f t="shared" si="148"/>
        <v>80200</v>
      </c>
      <c r="AB35" s="43">
        <f t="shared" si="148"/>
        <v>84200</v>
      </c>
      <c r="AC35" s="43">
        <f t="shared" si="148"/>
        <v>80200</v>
      </c>
      <c r="AD35" s="43">
        <f t="shared" si="148"/>
        <v>84200</v>
      </c>
      <c r="AE35" s="43">
        <f t="shared" si="148"/>
        <v>80200</v>
      </c>
      <c r="AF35" s="43">
        <f t="shared" si="148"/>
        <v>84200</v>
      </c>
      <c r="AG35" s="43">
        <f t="shared" si="148"/>
        <v>80200</v>
      </c>
      <c r="AH35" s="43">
        <f t="shared" si="148"/>
        <v>84200</v>
      </c>
      <c r="AI35" s="43">
        <f t="shared" si="148"/>
        <v>80200</v>
      </c>
      <c r="AJ35" s="43">
        <f t="shared" si="148"/>
        <v>82200</v>
      </c>
      <c r="AK35" s="43">
        <f t="shared" si="148"/>
        <v>82200</v>
      </c>
      <c r="AL35" s="43">
        <f t="shared" si="148"/>
        <v>78200</v>
      </c>
      <c r="AM35" s="43">
        <f t="shared" si="148"/>
        <v>82200</v>
      </c>
      <c r="AN35" s="43">
        <f t="shared" si="148"/>
        <v>78200</v>
      </c>
      <c r="AO35" s="43">
        <f t="shared" si="148"/>
        <v>82200</v>
      </c>
      <c r="AP35" s="43">
        <f t="shared" si="148"/>
        <v>78200</v>
      </c>
      <c r="AQ35" s="43">
        <f t="shared" ref="AQ35:AY35" si="154">AQ34+2500</f>
        <v>71200</v>
      </c>
      <c r="AR35" s="43">
        <f t="shared" si="154"/>
        <v>73200</v>
      </c>
      <c r="AS35" s="43">
        <f t="shared" si="154"/>
        <v>71200</v>
      </c>
      <c r="AT35" s="43">
        <f t="shared" si="154"/>
        <v>73200</v>
      </c>
      <c r="AU35" s="43">
        <f t="shared" si="154"/>
        <v>71200</v>
      </c>
      <c r="AV35" s="43">
        <f t="shared" si="154"/>
        <v>73200</v>
      </c>
      <c r="AW35" s="43">
        <f t="shared" si="154"/>
        <v>71200</v>
      </c>
      <c r="AX35" s="43">
        <f t="shared" si="154"/>
        <v>73200</v>
      </c>
      <c r="AY35" s="43">
        <f t="shared" si="154"/>
        <v>71200</v>
      </c>
    </row>
    <row r="36" spans="1:51" s="36" customFormat="1" ht="12" customHeight="1" x14ac:dyDescent="0.2">
      <c r="A36" s="237">
        <v>3</v>
      </c>
      <c r="B36" s="43">
        <f t="shared" si="148"/>
        <v>52800</v>
      </c>
      <c r="C36" s="43">
        <f t="shared" si="148"/>
        <v>52800</v>
      </c>
      <c r="D36" s="43">
        <f t="shared" ref="D36" si="155">D35+2500</f>
        <v>52800</v>
      </c>
      <c r="E36" s="43">
        <f t="shared" si="148"/>
        <v>70700</v>
      </c>
      <c r="F36" s="43">
        <f t="shared" ref="F36" si="156">F35+2500</f>
        <v>62700</v>
      </c>
      <c r="G36" s="43">
        <f t="shared" si="148"/>
        <v>59700</v>
      </c>
      <c r="H36" s="43">
        <f t="shared" si="148"/>
        <v>62700</v>
      </c>
      <c r="I36" s="43">
        <f t="shared" ref="I36" si="157">I35+2500</f>
        <v>59700</v>
      </c>
      <c r="J36" s="43">
        <f t="shared" si="148"/>
        <v>55800</v>
      </c>
      <c r="K36" s="43">
        <f t="shared" si="148"/>
        <v>55800</v>
      </c>
      <c r="L36" s="43">
        <f t="shared" si="148"/>
        <v>55800</v>
      </c>
      <c r="M36" s="43">
        <f t="shared" si="148"/>
        <v>59700</v>
      </c>
      <c r="N36" s="43">
        <f t="shared" si="148"/>
        <v>57500</v>
      </c>
      <c r="O36" s="43">
        <f t="shared" si="148"/>
        <v>59700</v>
      </c>
      <c r="P36" s="43">
        <f t="shared" si="148"/>
        <v>59700</v>
      </c>
      <c r="Q36" s="43">
        <f t="shared" si="148"/>
        <v>61700</v>
      </c>
      <c r="R36" s="43">
        <f t="shared" si="148"/>
        <v>59700</v>
      </c>
      <c r="S36" s="43">
        <f t="shared" si="148"/>
        <v>61700</v>
      </c>
      <c r="T36" s="43">
        <f t="shared" si="148"/>
        <v>59700</v>
      </c>
      <c r="U36" s="43">
        <f t="shared" si="148"/>
        <v>57500</v>
      </c>
      <c r="V36" s="43">
        <f t="shared" si="148"/>
        <v>81600</v>
      </c>
      <c r="W36" s="43">
        <f t="shared" si="148"/>
        <v>88600</v>
      </c>
      <c r="X36" s="43">
        <f t="shared" ref="X36" si="158">X35+2500</f>
        <v>81600</v>
      </c>
      <c r="Y36" s="43">
        <f t="shared" ref="Y36" si="159">Y35+2500</f>
        <v>57500</v>
      </c>
      <c r="Z36" s="43">
        <f t="shared" si="148"/>
        <v>57500</v>
      </c>
      <c r="AA36" s="43">
        <f t="shared" si="148"/>
        <v>82700</v>
      </c>
      <c r="AB36" s="43">
        <f t="shared" si="148"/>
        <v>86700</v>
      </c>
      <c r="AC36" s="43">
        <f t="shared" si="148"/>
        <v>82700</v>
      </c>
      <c r="AD36" s="43">
        <f t="shared" si="148"/>
        <v>86700</v>
      </c>
      <c r="AE36" s="43">
        <f t="shared" si="148"/>
        <v>82700</v>
      </c>
      <c r="AF36" s="43">
        <f t="shared" si="148"/>
        <v>86700</v>
      </c>
      <c r="AG36" s="43">
        <f t="shared" si="148"/>
        <v>82700</v>
      </c>
      <c r="AH36" s="43">
        <f t="shared" si="148"/>
        <v>86700</v>
      </c>
      <c r="AI36" s="43">
        <f t="shared" si="148"/>
        <v>82700</v>
      </c>
      <c r="AJ36" s="43">
        <f t="shared" si="148"/>
        <v>84700</v>
      </c>
      <c r="AK36" s="43">
        <f t="shared" si="148"/>
        <v>84700</v>
      </c>
      <c r="AL36" s="43">
        <f t="shared" si="148"/>
        <v>80700</v>
      </c>
      <c r="AM36" s="43">
        <f t="shared" si="148"/>
        <v>84700</v>
      </c>
      <c r="AN36" s="43">
        <f t="shared" si="148"/>
        <v>80700</v>
      </c>
      <c r="AO36" s="43">
        <f t="shared" si="148"/>
        <v>84700</v>
      </c>
      <c r="AP36" s="43">
        <f t="shared" si="148"/>
        <v>80700</v>
      </c>
      <c r="AQ36" s="43">
        <f t="shared" ref="AQ36:AY36" si="160">AQ35+2500</f>
        <v>73700</v>
      </c>
      <c r="AR36" s="43">
        <f t="shared" si="160"/>
        <v>75700</v>
      </c>
      <c r="AS36" s="43">
        <f t="shared" si="160"/>
        <v>73700</v>
      </c>
      <c r="AT36" s="43">
        <f t="shared" si="160"/>
        <v>75700</v>
      </c>
      <c r="AU36" s="43">
        <f t="shared" si="160"/>
        <v>73700</v>
      </c>
      <c r="AV36" s="43">
        <f t="shared" si="160"/>
        <v>75700</v>
      </c>
      <c r="AW36" s="43">
        <f t="shared" si="160"/>
        <v>73700</v>
      </c>
      <c r="AX36" s="43">
        <f t="shared" si="160"/>
        <v>75700</v>
      </c>
      <c r="AY36" s="43">
        <f t="shared" si="160"/>
        <v>73700</v>
      </c>
    </row>
    <row r="37" spans="1:51" s="36" customFormat="1" ht="12" customHeight="1" x14ac:dyDescent="0.2">
      <c r="A37" s="237">
        <v>4</v>
      </c>
      <c r="B37" s="43">
        <f t="shared" si="148"/>
        <v>55300</v>
      </c>
      <c r="C37" s="43">
        <f t="shared" si="148"/>
        <v>55300</v>
      </c>
      <c r="D37" s="43">
        <f t="shared" ref="D37" si="161">D36+2500</f>
        <v>55300</v>
      </c>
      <c r="E37" s="43">
        <f t="shared" si="148"/>
        <v>73200</v>
      </c>
      <c r="F37" s="43">
        <f t="shared" ref="F37" si="162">F36+2500</f>
        <v>65200</v>
      </c>
      <c r="G37" s="43">
        <f t="shared" si="148"/>
        <v>62200</v>
      </c>
      <c r="H37" s="43">
        <f t="shared" si="148"/>
        <v>65200</v>
      </c>
      <c r="I37" s="43">
        <f t="shared" ref="I37" si="163">I36+2500</f>
        <v>62200</v>
      </c>
      <c r="J37" s="43">
        <f t="shared" si="148"/>
        <v>58300</v>
      </c>
      <c r="K37" s="43">
        <f t="shared" si="148"/>
        <v>58300</v>
      </c>
      <c r="L37" s="43">
        <f t="shared" si="148"/>
        <v>58300</v>
      </c>
      <c r="M37" s="43">
        <f t="shared" si="148"/>
        <v>62200</v>
      </c>
      <c r="N37" s="43">
        <f t="shared" si="148"/>
        <v>60000</v>
      </c>
      <c r="O37" s="43">
        <f t="shared" si="148"/>
        <v>62200</v>
      </c>
      <c r="P37" s="43">
        <f t="shared" si="148"/>
        <v>62200</v>
      </c>
      <c r="Q37" s="43">
        <f t="shared" si="148"/>
        <v>64200</v>
      </c>
      <c r="R37" s="43">
        <f t="shared" si="148"/>
        <v>62200</v>
      </c>
      <c r="S37" s="43">
        <f t="shared" si="148"/>
        <v>64200</v>
      </c>
      <c r="T37" s="43">
        <f t="shared" si="148"/>
        <v>62200</v>
      </c>
      <c r="U37" s="43">
        <f t="shared" si="148"/>
        <v>60000</v>
      </c>
      <c r="V37" s="43">
        <f t="shared" si="148"/>
        <v>84100</v>
      </c>
      <c r="W37" s="43">
        <f t="shared" si="148"/>
        <v>91100</v>
      </c>
      <c r="X37" s="43">
        <f t="shared" ref="X37" si="164">X36+2500</f>
        <v>84100</v>
      </c>
      <c r="Y37" s="43">
        <f t="shared" ref="Y37" si="165">Y36+2500</f>
        <v>60000</v>
      </c>
      <c r="Z37" s="43">
        <f t="shared" si="148"/>
        <v>60000</v>
      </c>
      <c r="AA37" s="43">
        <f t="shared" si="148"/>
        <v>85200</v>
      </c>
      <c r="AB37" s="43">
        <f t="shared" si="148"/>
        <v>89200</v>
      </c>
      <c r="AC37" s="43">
        <f t="shared" si="148"/>
        <v>85200</v>
      </c>
      <c r="AD37" s="43">
        <f t="shared" si="148"/>
        <v>89200</v>
      </c>
      <c r="AE37" s="43">
        <f t="shared" si="148"/>
        <v>85200</v>
      </c>
      <c r="AF37" s="43">
        <f t="shared" si="148"/>
        <v>89200</v>
      </c>
      <c r="AG37" s="43">
        <f t="shared" si="148"/>
        <v>85200</v>
      </c>
      <c r="AH37" s="43">
        <f t="shared" si="148"/>
        <v>89200</v>
      </c>
      <c r="AI37" s="43">
        <f t="shared" si="148"/>
        <v>85200</v>
      </c>
      <c r="AJ37" s="43">
        <f t="shared" si="148"/>
        <v>87200</v>
      </c>
      <c r="AK37" s="43">
        <f t="shared" si="148"/>
        <v>87200</v>
      </c>
      <c r="AL37" s="43">
        <f t="shared" si="148"/>
        <v>83200</v>
      </c>
      <c r="AM37" s="43">
        <f t="shared" si="148"/>
        <v>87200</v>
      </c>
      <c r="AN37" s="43">
        <f t="shared" si="148"/>
        <v>83200</v>
      </c>
      <c r="AO37" s="43">
        <f t="shared" si="148"/>
        <v>87200</v>
      </c>
      <c r="AP37" s="43">
        <f t="shared" si="148"/>
        <v>83200</v>
      </c>
      <c r="AQ37" s="43">
        <f t="shared" ref="AQ37:AY37" si="166">AQ36+2500</f>
        <v>76200</v>
      </c>
      <c r="AR37" s="43">
        <f t="shared" si="166"/>
        <v>78200</v>
      </c>
      <c r="AS37" s="43">
        <f t="shared" si="166"/>
        <v>76200</v>
      </c>
      <c r="AT37" s="43">
        <f t="shared" si="166"/>
        <v>78200</v>
      </c>
      <c r="AU37" s="43">
        <f t="shared" si="166"/>
        <v>76200</v>
      </c>
      <c r="AV37" s="43">
        <f t="shared" si="166"/>
        <v>78200</v>
      </c>
      <c r="AW37" s="43">
        <f t="shared" si="166"/>
        <v>76200</v>
      </c>
      <c r="AX37" s="43">
        <f t="shared" si="166"/>
        <v>78200</v>
      </c>
      <c r="AY37" s="43">
        <f t="shared" si="166"/>
        <v>76200</v>
      </c>
    </row>
    <row r="38" spans="1:51" s="36" customFormat="1" ht="12" customHeight="1" x14ac:dyDescent="0.2">
      <c r="A38" s="237">
        <v>5</v>
      </c>
      <c r="B38" s="43">
        <f t="shared" si="148"/>
        <v>57800</v>
      </c>
      <c r="C38" s="43">
        <f t="shared" si="148"/>
        <v>57800</v>
      </c>
      <c r="D38" s="43">
        <f t="shared" ref="D38" si="167">D37+2500</f>
        <v>57800</v>
      </c>
      <c r="E38" s="43">
        <f t="shared" si="148"/>
        <v>75700</v>
      </c>
      <c r="F38" s="43">
        <f t="shared" ref="F38" si="168">F37+2500</f>
        <v>67700</v>
      </c>
      <c r="G38" s="43">
        <f t="shared" si="148"/>
        <v>64700</v>
      </c>
      <c r="H38" s="43">
        <f t="shared" si="148"/>
        <v>67700</v>
      </c>
      <c r="I38" s="43">
        <f t="shared" ref="I38" si="169">I37+2500</f>
        <v>64700</v>
      </c>
      <c r="J38" s="43">
        <f t="shared" si="148"/>
        <v>60800</v>
      </c>
      <c r="K38" s="43">
        <f t="shared" si="148"/>
        <v>60800</v>
      </c>
      <c r="L38" s="43">
        <f t="shared" si="148"/>
        <v>60800</v>
      </c>
      <c r="M38" s="43">
        <f t="shared" si="148"/>
        <v>64700</v>
      </c>
      <c r="N38" s="43">
        <f t="shared" si="148"/>
        <v>62500</v>
      </c>
      <c r="O38" s="43">
        <f t="shared" si="148"/>
        <v>64700</v>
      </c>
      <c r="P38" s="43">
        <f t="shared" si="148"/>
        <v>64700</v>
      </c>
      <c r="Q38" s="43">
        <f t="shared" si="148"/>
        <v>66700</v>
      </c>
      <c r="R38" s="43">
        <f t="shared" si="148"/>
        <v>64700</v>
      </c>
      <c r="S38" s="43">
        <f t="shared" si="148"/>
        <v>66700</v>
      </c>
      <c r="T38" s="43">
        <f t="shared" si="148"/>
        <v>64700</v>
      </c>
      <c r="U38" s="43">
        <f t="shared" si="148"/>
        <v>62500</v>
      </c>
      <c r="V38" s="43">
        <f t="shared" si="148"/>
        <v>86600</v>
      </c>
      <c r="W38" s="43">
        <f t="shared" si="148"/>
        <v>93600</v>
      </c>
      <c r="X38" s="43">
        <f t="shared" ref="X38" si="170">X37+2500</f>
        <v>86600</v>
      </c>
      <c r="Y38" s="43">
        <f t="shared" ref="Y38" si="171">Y37+2500</f>
        <v>62500</v>
      </c>
      <c r="Z38" s="43">
        <f t="shared" si="148"/>
        <v>62500</v>
      </c>
      <c r="AA38" s="43">
        <f t="shared" si="148"/>
        <v>87700</v>
      </c>
      <c r="AB38" s="43">
        <f t="shared" si="148"/>
        <v>91700</v>
      </c>
      <c r="AC38" s="43">
        <f t="shared" si="148"/>
        <v>87700</v>
      </c>
      <c r="AD38" s="43">
        <f t="shared" si="148"/>
        <v>91700</v>
      </c>
      <c r="AE38" s="43">
        <f t="shared" si="148"/>
        <v>87700</v>
      </c>
      <c r="AF38" s="43">
        <f t="shared" si="148"/>
        <v>91700</v>
      </c>
      <c r="AG38" s="43">
        <f t="shared" si="148"/>
        <v>87700</v>
      </c>
      <c r="AH38" s="43">
        <f t="shared" si="148"/>
        <v>91700</v>
      </c>
      <c r="AI38" s="43">
        <f t="shared" si="148"/>
        <v>87700</v>
      </c>
      <c r="AJ38" s="43">
        <f t="shared" si="148"/>
        <v>89700</v>
      </c>
      <c r="AK38" s="43">
        <f t="shared" si="148"/>
        <v>89700</v>
      </c>
      <c r="AL38" s="43">
        <f t="shared" si="148"/>
        <v>85700</v>
      </c>
      <c r="AM38" s="43">
        <f t="shared" si="148"/>
        <v>89700</v>
      </c>
      <c r="AN38" s="43">
        <f t="shared" si="148"/>
        <v>85700</v>
      </c>
      <c r="AO38" s="43">
        <f t="shared" si="148"/>
        <v>89700</v>
      </c>
      <c r="AP38" s="43">
        <f t="shared" si="148"/>
        <v>85700</v>
      </c>
      <c r="AQ38" s="43">
        <f t="shared" ref="AQ38:AY38" si="172">AQ37+2500</f>
        <v>78700</v>
      </c>
      <c r="AR38" s="43">
        <f t="shared" si="172"/>
        <v>80700</v>
      </c>
      <c r="AS38" s="43">
        <f t="shared" si="172"/>
        <v>78700</v>
      </c>
      <c r="AT38" s="43">
        <f t="shared" si="172"/>
        <v>80700</v>
      </c>
      <c r="AU38" s="43">
        <f t="shared" si="172"/>
        <v>78700</v>
      </c>
      <c r="AV38" s="43">
        <f t="shared" si="172"/>
        <v>80700</v>
      </c>
      <c r="AW38" s="43">
        <f t="shared" si="172"/>
        <v>78700</v>
      </c>
      <c r="AX38" s="43">
        <f t="shared" si="172"/>
        <v>80700</v>
      </c>
      <c r="AY38" s="43">
        <f t="shared" si="172"/>
        <v>78700</v>
      </c>
    </row>
    <row r="39" spans="1:51" s="36" customFormat="1" ht="12" customHeight="1" x14ac:dyDescent="0.2">
      <c r="A39" s="237">
        <v>6</v>
      </c>
      <c r="B39" s="43">
        <f t="shared" si="148"/>
        <v>60300</v>
      </c>
      <c r="C39" s="43">
        <f t="shared" si="148"/>
        <v>60300</v>
      </c>
      <c r="D39" s="43">
        <f t="shared" ref="D39" si="173">D38+2500</f>
        <v>60300</v>
      </c>
      <c r="E39" s="43">
        <f t="shared" si="148"/>
        <v>78200</v>
      </c>
      <c r="F39" s="43">
        <f t="shared" ref="F39" si="174">F38+2500</f>
        <v>70200</v>
      </c>
      <c r="G39" s="43">
        <f t="shared" si="148"/>
        <v>67200</v>
      </c>
      <c r="H39" s="43">
        <f t="shared" si="148"/>
        <v>70200</v>
      </c>
      <c r="I39" s="43">
        <f t="shared" ref="I39" si="175">I38+2500</f>
        <v>67200</v>
      </c>
      <c r="J39" s="43">
        <f t="shared" si="148"/>
        <v>63300</v>
      </c>
      <c r="K39" s="43">
        <f t="shared" si="148"/>
        <v>63300</v>
      </c>
      <c r="L39" s="43">
        <f t="shared" si="148"/>
        <v>63300</v>
      </c>
      <c r="M39" s="43">
        <f t="shared" si="148"/>
        <v>67200</v>
      </c>
      <c r="N39" s="43">
        <f t="shared" si="148"/>
        <v>65000</v>
      </c>
      <c r="O39" s="43">
        <f t="shared" si="148"/>
        <v>67200</v>
      </c>
      <c r="P39" s="43">
        <f t="shared" si="148"/>
        <v>67200</v>
      </c>
      <c r="Q39" s="43">
        <f t="shared" si="148"/>
        <v>69200</v>
      </c>
      <c r="R39" s="43">
        <f t="shared" si="148"/>
        <v>67200</v>
      </c>
      <c r="S39" s="43">
        <f t="shared" si="148"/>
        <v>69200</v>
      </c>
      <c r="T39" s="43">
        <f t="shared" si="148"/>
        <v>67200</v>
      </c>
      <c r="U39" s="43">
        <f t="shared" si="148"/>
        <v>65000</v>
      </c>
      <c r="V39" s="43">
        <f t="shared" si="148"/>
        <v>89100</v>
      </c>
      <c r="W39" s="43">
        <f t="shared" si="148"/>
        <v>96100</v>
      </c>
      <c r="X39" s="43">
        <f t="shared" ref="X39" si="176">X38+2500</f>
        <v>89100</v>
      </c>
      <c r="Y39" s="43">
        <f t="shared" ref="Y39" si="177">Y38+2500</f>
        <v>65000</v>
      </c>
      <c r="Z39" s="43">
        <f t="shared" si="148"/>
        <v>65000</v>
      </c>
      <c r="AA39" s="43">
        <f t="shared" si="148"/>
        <v>90200</v>
      </c>
      <c r="AB39" s="43">
        <f t="shared" si="148"/>
        <v>94200</v>
      </c>
      <c r="AC39" s="43">
        <f t="shared" si="148"/>
        <v>90200</v>
      </c>
      <c r="AD39" s="43">
        <f t="shared" si="148"/>
        <v>94200</v>
      </c>
      <c r="AE39" s="43">
        <f t="shared" si="148"/>
        <v>90200</v>
      </c>
      <c r="AF39" s="43">
        <f t="shared" si="148"/>
        <v>94200</v>
      </c>
      <c r="AG39" s="43">
        <f t="shared" si="148"/>
        <v>90200</v>
      </c>
      <c r="AH39" s="43">
        <f t="shared" si="148"/>
        <v>94200</v>
      </c>
      <c r="AI39" s="43">
        <f t="shared" si="148"/>
        <v>90200</v>
      </c>
      <c r="AJ39" s="43">
        <f t="shared" si="148"/>
        <v>92200</v>
      </c>
      <c r="AK39" s="43">
        <f t="shared" si="148"/>
        <v>92200</v>
      </c>
      <c r="AL39" s="43">
        <f t="shared" si="148"/>
        <v>88200</v>
      </c>
      <c r="AM39" s="43">
        <f t="shared" si="148"/>
        <v>92200</v>
      </c>
      <c r="AN39" s="43">
        <f t="shared" si="148"/>
        <v>88200</v>
      </c>
      <c r="AO39" s="43">
        <f t="shared" si="148"/>
        <v>92200</v>
      </c>
      <c r="AP39" s="43">
        <f t="shared" si="148"/>
        <v>88200</v>
      </c>
      <c r="AQ39" s="43">
        <f t="shared" ref="AQ39:AY39" si="178">AQ38+2500</f>
        <v>81200</v>
      </c>
      <c r="AR39" s="43">
        <f t="shared" si="178"/>
        <v>83200</v>
      </c>
      <c r="AS39" s="43">
        <f t="shared" si="178"/>
        <v>81200</v>
      </c>
      <c r="AT39" s="43">
        <f t="shared" si="178"/>
        <v>83200</v>
      </c>
      <c r="AU39" s="43">
        <f t="shared" si="178"/>
        <v>81200</v>
      </c>
      <c r="AV39" s="43">
        <f t="shared" si="178"/>
        <v>83200</v>
      </c>
      <c r="AW39" s="43">
        <f t="shared" si="178"/>
        <v>81200</v>
      </c>
      <c r="AX39" s="43">
        <f t="shared" si="178"/>
        <v>83200</v>
      </c>
      <c r="AY39" s="43">
        <f t="shared" si="178"/>
        <v>81200</v>
      </c>
    </row>
    <row r="40" spans="1:51" s="36" customFormat="1" ht="12" hidden="1" customHeight="1" x14ac:dyDescent="0.2">
      <c r="A40" s="236" t="s">
        <v>183</v>
      </c>
    </row>
    <row r="41" spans="1:51" s="36" customFormat="1" ht="12" hidden="1" customHeight="1" x14ac:dyDescent="0.2">
      <c r="A41" s="237" t="s">
        <v>15</v>
      </c>
      <c r="B41" s="181">
        <f t="shared" ref="B41:Z41" si="179">B6+43600</f>
        <v>55500</v>
      </c>
      <c r="C41" s="181">
        <f t="shared" si="179"/>
        <v>55500</v>
      </c>
      <c r="D41" s="181">
        <f t="shared" ref="D41" si="180">D6+43600</f>
        <v>55500</v>
      </c>
      <c r="E41" s="181">
        <f t="shared" si="179"/>
        <v>73400</v>
      </c>
      <c r="F41" s="181">
        <f t="shared" ref="F41" si="181">F6+43600</f>
        <v>65400</v>
      </c>
      <c r="G41" s="181">
        <f t="shared" si="179"/>
        <v>62400</v>
      </c>
      <c r="H41" s="181">
        <f t="shared" si="179"/>
        <v>65400</v>
      </c>
      <c r="I41" s="181">
        <f t="shared" ref="I41" si="182">I6+43600</f>
        <v>62400</v>
      </c>
      <c r="J41" s="181">
        <f t="shared" si="179"/>
        <v>58500</v>
      </c>
      <c r="K41" s="181">
        <f t="shared" si="179"/>
        <v>58500</v>
      </c>
      <c r="L41" s="181">
        <f t="shared" si="179"/>
        <v>58500</v>
      </c>
      <c r="M41" s="181">
        <f t="shared" si="179"/>
        <v>62400</v>
      </c>
      <c r="N41" s="181">
        <f t="shared" si="179"/>
        <v>60200</v>
      </c>
      <c r="O41" s="181">
        <f t="shared" si="179"/>
        <v>62400</v>
      </c>
      <c r="P41" s="181">
        <f t="shared" si="179"/>
        <v>62400</v>
      </c>
      <c r="Q41" s="181">
        <f t="shared" si="179"/>
        <v>64400</v>
      </c>
      <c r="R41" s="181">
        <f t="shared" si="179"/>
        <v>62400</v>
      </c>
      <c r="S41" s="181">
        <f t="shared" si="179"/>
        <v>64400</v>
      </c>
      <c r="T41" s="181">
        <f t="shared" si="179"/>
        <v>62400</v>
      </c>
      <c r="U41" s="181">
        <f t="shared" si="179"/>
        <v>60200</v>
      </c>
      <c r="V41" s="181">
        <f t="shared" si="179"/>
        <v>84300</v>
      </c>
      <c r="W41" s="181">
        <f t="shared" si="179"/>
        <v>91300</v>
      </c>
      <c r="X41" s="181">
        <f t="shared" ref="X41" si="183">X6+43600</f>
        <v>84300</v>
      </c>
      <c r="Y41" s="181">
        <f t="shared" ref="Y41" si="184">Y6+43600</f>
        <v>60200</v>
      </c>
      <c r="Z41" s="181">
        <f t="shared" si="179"/>
        <v>60200</v>
      </c>
      <c r="AA41" s="181">
        <f t="shared" ref="AA41:AP41" si="185">AA6+60000</f>
        <v>87800</v>
      </c>
      <c r="AB41" s="181">
        <f t="shared" si="185"/>
        <v>91800</v>
      </c>
      <c r="AC41" s="181">
        <f t="shared" si="185"/>
        <v>87800</v>
      </c>
      <c r="AD41" s="181">
        <f t="shared" si="185"/>
        <v>91800</v>
      </c>
      <c r="AE41" s="181">
        <f t="shared" si="185"/>
        <v>87800</v>
      </c>
      <c r="AF41" s="181">
        <f t="shared" si="185"/>
        <v>91800</v>
      </c>
      <c r="AG41" s="181">
        <f t="shared" si="185"/>
        <v>87800</v>
      </c>
      <c r="AH41" s="181">
        <f t="shared" si="185"/>
        <v>91800</v>
      </c>
      <c r="AI41" s="181">
        <f t="shared" si="185"/>
        <v>87800</v>
      </c>
      <c r="AJ41" s="181">
        <f t="shared" si="185"/>
        <v>89800</v>
      </c>
      <c r="AK41" s="181">
        <f t="shared" si="185"/>
        <v>89800</v>
      </c>
      <c r="AL41" s="181">
        <f t="shared" si="185"/>
        <v>85800</v>
      </c>
      <c r="AM41" s="181">
        <f t="shared" si="185"/>
        <v>89800</v>
      </c>
      <c r="AN41" s="181">
        <f t="shared" si="185"/>
        <v>85800</v>
      </c>
      <c r="AO41" s="181">
        <f t="shared" si="185"/>
        <v>89800</v>
      </c>
      <c r="AP41" s="181">
        <f t="shared" si="185"/>
        <v>85800</v>
      </c>
      <c r="AQ41" s="181">
        <f t="shared" ref="AQ41:AY41" si="186">AQ6+60000</f>
        <v>78800</v>
      </c>
      <c r="AR41" s="181">
        <f t="shared" si="186"/>
        <v>80800</v>
      </c>
      <c r="AS41" s="181">
        <f t="shared" si="186"/>
        <v>78800</v>
      </c>
      <c r="AT41" s="181">
        <f t="shared" si="186"/>
        <v>80800</v>
      </c>
      <c r="AU41" s="181">
        <f t="shared" si="186"/>
        <v>78800</v>
      </c>
      <c r="AV41" s="181">
        <f t="shared" si="186"/>
        <v>80800</v>
      </c>
      <c r="AW41" s="181">
        <f t="shared" si="186"/>
        <v>78800</v>
      </c>
      <c r="AX41" s="181">
        <f t="shared" si="186"/>
        <v>80800</v>
      </c>
      <c r="AY41" s="181">
        <f t="shared" si="186"/>
        <v>78800</v>
      </c>
    </row>
    <row r="42" spans="1:51" s="36" customFormat="1" ht="12" hidden="1" customHeight="1" x14ac:dyDescent="0.2">
      <c r="A42" s="237" t="s">
        <v>355</v>
      </c>
      <c r="B42" s="43">
        <f t="shared" ref="B42:AP48" si="187">B41+2500</f>
        <v>58000</v>
      </c>
      <c r="C42" s="43">
        <f t="shared" si="187"/>
        <v>58000</v>
      </c>
      <c r="D42" s="43">
        <f t="shared" ref="D42:D48" si="188">D41+2500</f>
        <v>58000</v>
      </c>
      <c r="E42" s="43">
        <f t="shared" si="187"/>
        <v>75900</v>
      </c>
      <c r="F42" s="43">
        <f t="shared" ref="F42" si="189">F41+2500</f>
        <v>67900</v>
      </c>
      <c r="G42" s="43">
        <f t="shared" si="187"/>
        <v>64900</v>
      </c>
      <c r="H42" s="43">
        <f t="shared" si="187"/>
        <v>67900</v>
      </c>
      <c r="I42" s="43">
        <f t="shared" ref="I42" si="190">I41+2500</f>
        <v>64900</v>
      </c>
      <c r="J42" s="43">
        <f t="shared" si="187"/>
        <v>61000</v>
      </c>
      <c r="K42" s="43">
        <f t="shared" si="187"/>
        <v>61000</v>
      </c>
      <c r="L42" s="43">
        <f t="shared" si="187"/>
        <v>61000</v>
      </c>
      <c r="M42" s="43">
        <f t="shared" si="187"/>
        <v>64900</v>
      </c>
      <c r="N42" s="43">
        <f t="shared" si="187"/>
        <v>62700</v>
      </c>
      <c r="O42" s="43">
        <f t="shared" si="187"/>
        <v>64900</v>
      </c>
      <c r="P42" s="43">
        <f t="shared" si="187"/>
        <v>64900</v>
      </c>
      <c r="Q42" s="43">
        <f t="shared" si="187"/>
        <v>66900</v>
      </c>
      <c r="R42" s="43">
        <f t="shared" si="187"/>
        <v>64900</v>
      </c>
      <c r="S42" s="43">
        <f t="shared" si="187"/>
        <v>66900</v>
      </c>
      <c r="T42" s="43">
        <f t="shared" si="187"/>
        <v>64900</v>
      </c>
      <c r="U42" s="43">
        <f t="shared" si="187"/>
        <v>62700</v>
      </c>
      <c r="V42" s="43">
        <f t="shared" si="187"/>
        <v>86800</v>
      </c>
      <c r="W42" s="43">
        <f t="shared" si="187"/>
        <v>93800</v>
      </c>
      <c r="X42" s="43">
        <f t="shared" ref="X42:X48" si="191">X41+2500</f>
        <v>86800</v>
      </c>
      <c r="Y42" s="43">
        <f t="shared" ref="Y42" si="192">Y41+2500</f>
        <v>62700</v>
      </c>
      <c r="Z42" s="43">
        <f t="shared" si="187"/>
        <v>62700</v>
      </c>
      <c r="AA42" s="43">
        <f t="shared" si="187"/>
        <v>90300</v>
      </c>
      <c r="AB42" s="43">
        <f t="shared" si="187"/>
        <v>94300</v>
      </c>
      <c r="AC42" s="43">
        <f t="shared" si="187"/>
        <v>90300</v>
      </c>
      <c r="AD42" s="43">
        <f t="shared" si="187"/>
        <v>94300</v>
      </c>
      <c r="AE42" s="43">
        <f t="shared" si="187"/>
        <v>90300</v>
      </c>
      <c r="AF42" s="43">
        <f t="shared" si="187"/>
        <v>94300</v>
      </c>
      <c r="AG42" s="43">
        <f t="shared" si="187"/>
        <v>90300</v>
      </c>
      <c r="AH42" s="43">
        <f t="shared" si="187"/>
        <v>94300</v>
      </c>
      <c r="AI42" s="43">
        <f t="shared" si="187"/>
        <v>90300</v>
      </c>
      <c r="AJ42" s="43">
        <f t="shared" si="187"/>
        <v>92300</v>
      </c>
      <c r="AK42" s="43">
        <f t="shared" si="187"/>
        <v>92300</v>
      </c>
      <c r="AL42" s="43">
        <f t="shared" si="187"/>
        <v>88300</v>
      </c>
      <c r="AM42" s="43">
        <f t="shared" si="187"/>
        <v>92300</v>
      </c>
      <c r="AN42" s="43">
        <f t="shared" si="187"/>
        <v>88300</v>
      </c>
      <c r="AO42" s="43">
        <f t="shared" si="187"/>
        <v>92300</v>
      </c>
      <c r="AP42" s="43">
        <f t="shared" si="187"/>
        <v>88300</v>
      </c>
      <c r="AQ42" s="43">
        <f t="shared" ref="AQ42:AY42" si="193">AQ41+2500</f>
        <v>81300</v>
      </c>
      <c r="AR42" s="43">
        <f t="shared" si="193"/>
        <v>83300</v>
      </c>
      <c r="AS42" s="43">
        <f t="shared" si="193"/>
        <v>81300</v>
      </c>
      <c r="AT42" s="43">
        <f t="shared" si="193"/>
        <v>83300</v>
      </c>
      <c r="AU42" s="43">
        <f t="shared" si="193"/>
        <v>81300</v>
      </c>
      <c r="AV42" s="43">
        <f t="shared" si="193"/>
        <v>83300</v>
      </c>
      <c r="AW42" s="43">
        <f t="shared" si="193"/>
        <v>81300</v>
      </c>
      <c r="AX42" s="43">
        <f t="shared" si="193"/>
        <v>83300</v>
      </c>
      <c r="AY42" s="43">
        <f t="shared" si="193"/>
        <v>81300</v>
      </c>
    </row>
    <row r="43" spans="1:51" s="36" customFormat="1" ht="12" hidden="1" customHeight="1" x14ac:dyDescent="0.2">
      <c r="A43" s="237" t="s">
        <v>356</v>
      </c>
      <c r="B43" s="43">
        <f t="shared" si="187"/>
        <v>60500</v>
      </c>
      <c r="C43" s="43">
        <f t="shared" si="187"/>
        <v>60500</v>
      </c>
      <c r="D43" s="43">
        <f t="shared" si="188"/>
        <v>60500</v>
      </c>
      <c r="E43" s="43">
        <f t="shared" si="187"/>
        <v>78400</v>
      </c>
      <c r="F43" s="43">
        <f t="shared" ref="F43" si="194">F42+2500</f>
        <v>70400</v>
      </c>
      <c r="G43" s="43">
        <f t="shared" si="187"/>
        <v>67400</v>
      </c>
      <c r="H43" s="43">
        <f t="shared" si="187"/>
        <v>70400</v>
      </c>
      <c r="I43" s="43">
        <f t="shared" ref="I43" si="195">I42+2500</f>
        <v>67400</v>
      </c>
      <c r="J43" s="43">
        <f t="shared" si="187"/>
        <v>63500</v>
      </c>
      <c r="K43" s="43">
        <f t="shared" si="187"/>
        <v>63500</v>
      </c>
      <c r="L43" s="43">
        <f t="shared" si="187"/>
        <v>63500</v>
      </c>
      <c r="M43" s="43">
        <f t="shared" si="187"/>
        <v>67400</v>
      </c>
      <c r="N43" s="43">
        <f t="shared" si="187"/>
        <v>65200</v>
      </c>
      <c r="O43" s="43">
        <f t="shared" si="187"/>
        <v>67400</v>
      </c>
      <c r="P43" s="43">
        <f t="shared" si="187"/>
        <v>67400</v>
      </c>
      <c r="Q43" s="43">
        <f t="shared" si="187"/>
        <v>69400</v>
      </c>
      <c r="R43" s="43">
        <f t="shared" si="187"/>
        <v>67400</v>
      </c>
      <c r="S43" s="43">
        <f t="shared" si="187"/>
        <v>69400</v>
      </c>
      <c r="T43" s="43">
        <f t="shared" si="187"/>
        <v>67400</v>
      </c>
      <c r="U43" s="43">
        <f t="shared" si="187"/>
        <v>65200</v>
      </c>
      <c r="V43" s="43">
        <f t="shared" si="187"/>
        <v>89300</v>
      </c>
      <c r="W43" s="43">
        <f t="shared" si="187"/>
        <v>96300</v>
      </c>
      <c r="X43" s="43">
        <f t="shared" si="191"/>
        <v>89300</v>
      </c>
      <c r="Y43" s="43">
        <f t="shared" ref="Y43" si="196">Y42+2500</f>
        <v>65200</v>
      </c>
      <c r="Z43" s="43">
        <f t="shared" si="187"/>
        <v>65200</v>
      </c>
      <c r="AA43" s="43">
        <f t="shared" si="187"/>
        <v>92800</v>
      </c>
      <c r="AB43" s="43">
        <f t="shared" si="187"/>
        <v>96800</v>
      </c>
      <c r="AC43" s="43">
        <f t="shared" si="187"/>
        <v>92800</v>
      </c>
      <c r="AD43" s="43">
        <f t="shared" si="187"/>
        <v>96800</v>
      </c>
      <c r="AE43" s="43">
        <f t="shared" si="187"/>
        <v>92800</v>
      </c>
      <c r="AF43" s="43">
        <f t="shared" si="187"/>
        <v>96800</v>
      </c>
      <c r="AG43" s="43">
        <f t="shared" si="187"/>
        <v>92800</v>
      </c>
      <c r="AH43" s="43">
        <f t="shared" si="187"/>
        <v>96800</v>
      </c>
      <c r="AI43" s="43">
        <f t="shared" si="187"/>
        <v>92800</v>
      </c>
      <c r="AJ43" s="43">
        <f t="shared" si="187"/>
        <v>94800</v>
      </c>
      <c r="AK43" s="43">
        <f t="shared" si="187"/>
        <v>94800</v>
      </c>
      <c r="AL43" s="43">
        <f t="shared" si="187"/>
        <v>90800</v>
      </c>
      <c r="AM43" s="43">
        <f t="shared" si="187"/>
        <v>94800</v>
      </c>
      <c r="AN43" s="43">
        <f t="shared" si="187"/>
        <v>90800</v>
      </c>
      <c r="AO43" s="43">
        <f t="shared" si="187"/>
        <v>94800</v>
      </c>
      <c r="AP43" s="43">
        <f t="shared" si="187"/>
        <v>90800</v>
      </c>
      <c r="AQ43" s="43">
        <f t="shared" ref="AQ43:AY43" si="197">AQ42+2500</f>
        <v>83800</v>
      </c>
      <c r="AR43" s="43">
        <f t="shared" si="197"/>
        <v>85800</v>
      </c>
      <c r="AS43" s="43">
        <f t="shared" si="197"/>
        <v>83800</v>
      </c>
      <c r="AT43" s="43">
        <f t="shared" si="197"/>
        <v>85800</v>
      </c>
      <c r="AU43" s="43">
        <f t="shared" si="197"/>
        <v>83800</v>
      </c>
      <c r="AV43" s="43">
        <f t="shared" si="197"/>
        <v>85800</v>
      </c>
      <c r="AW43" s="43">
        <f t="shared" si="197"/>
        <v>83800</v>
      </c>
      <c r="AX43" s="43">
        <f t="shared" si="197"/>
        <v>85800</v>
      </c>
      <c r="AY43" s="43">
        <f t="shared" si="197"/>
        <v>83800</v>
      </c>
    </row>
    <row r="44" spans="1:51" s="36" customFormat="1" ht="12" hidden="1" customHeight="1" x14ac:dyDescent="0.2">
      <c r="A44" s="237" t="s">
        <v>357</v>
      </c>
      <c r="B44" s="43">
        <f t="shared" si="187"/>
        <v>63000</v>
      </c>
      <c r="C44" s="43">
        <f t="shared" si="187"/>
        <v>63000</v>
      </c>
      <c r="D44" s="43">
        <f t="shared" si="188"/>
        <v>63000</v>
      </c>
      <c r="E44" s="43">
        <f t="shared" si="187"/>
        <v>80900</v>
      </c>
      <c r="F44" s="43">
        <f t="shared" ref="F44" si="198">F43+2500</f>
        <v>72900</v>
      </c>
      <c r="G44" s="43">
        <f t="shared" si="187"/>
        <v>69900</v>
      </c>
      <c r="H44" s="43">
        <f t="shared" si="187"/>
        <v>72900</v>
      </c>
      <c r="I44" s="43">
        <f t="shared" ref="I44" si="199">I43+2500</f>
        <v>69900</v>
      </c>
      <c r="J44" s="43">
        <f t="shared" si="187"/>
        <v>66000</v>
      </c>
      <c r="K44" s="43">
        <f t="shared" si="187"/>
        <v>66000</v>
      </c>
      <c r="L44" s="43">
        <f t="shared" si="187"/>
        <v>66000</v>
      </c>
      <c r="M44" s="43">
        <f t="shared" si="187"/>
        <v>69900</v>
      </c>
      <c r="N44" s="43">
        <f t="shared" si="187"/>
        <v>67700</v>
      </c>
      <c r="O44" s="43">
        <f t="shared" si="187"/>
        <v>69900</v>
      </c>
      <c r="P44" s="43">
        <f t="shared" si="187"/>
        <v>69900</v>
      </c>
      <c r="Q44" s="43">
        <f t="shared" si="187"/>
        <v>71900</v>
      </c>
      <c r="R44" s="43">
        <f t="shared" si="187"/>
        <v>69900</v>
      </c>
      <c r="S44" s="43">
        <f t="shared" si="187"/>
        <v>71900</v>
      </c>
      <c r="T44" s="43">
        <f t="shared" si="187"/>
        <v>69900</v>
      </c>
      <c r="U44" s="43">
        <f t="shared" si="187"/>
        <v>67700</v>
      </c>
      <c r="V44" s="43">
        <f t="shared" si="187"/>
        <v>91800</v>
      </c>
      <c r="W44" s="43">
        <f t="shared" si="187"/>
        <v>98800</v>
      </c>
      <c r="X44" s="43">
        <f t="shared" si="191"/>
        <v>91800</v>
      </c>
      <c r="Y44" s="43">
        <f t="shared" ref="Y44" si="200">Y43+2500</f>
        <v>67700</v>
      </c>
      <c r="Z44" s="43">
        <f t="shared" si="187"/>
        <v>67700</v>
      </c>
      <c r="AA44" s="43">
        <f t="shared" si="187"/>
        <v>95300</v>
      </c>
      <c r="AB44" s="43">
        <f t="shared" si="187"/>
        <v>99300</v>
      </c>
      <c r="AC44" s="43">
        <f t="shared" si="187"/>
        <v>95300</v>
      </c>
      <c r="AD44" s="43">
        <f t="shared" si="187"/>
        <v>99300</v>
      </c>
      <c r="AE44" s="43">
        <f t="shared" si="187"/>
        <v>95300</v>
      </c>
      <c r="AF44" s="43">
        <f t="shared" si="187"/>
        <v>99300</v>
      </c>
      <c r="AG44" s="43">
        <f t="shared" si="187"/>
        <v>95300</v>
      </c>
      <c r="AH44" s="43">
        <f t="shared" si="187"/>
        <v>99300</v>
      </c>
      <c r="AI44" s="43">
        <f t="shared" si="187"/>
        <v>95300</v>
      </c>
      <c r="AJ44" s="43">
        <f t="shared" si="187"/>
        <v>97300</v>
      </c>
      <c r="AK44" s="43">
        <f t="shared" si="187"/>
        <v>97300</v>
      </c>
      <c r="AL44" s="43">
        <f t="shared" si="187"/>
        <v>93300</v>
      </c>
      <c r="AM44" s="43">
        <f t="shared" si="187"/>
        <v>97300</v>
      </c>
      <c r="AN44" s="43">
        <f t="shared" si="187"/>
        <v>93300</v>
      </c>
      <c r="AO44" s="43">
        <f t="shared" si="187"/>
        <v>97300</v>
      </c>
      <c r="AP44" s="43">
        <f t="shared" si="187"/>
        <v>93300</v>
      </c>
      <c r="AQ44" s="43">
        <f t="shared" ref="AQ44:AY44" si="201">AQ43+2500</f>
        <v>86300</v>
      </c>
      <c r="AR44" s="43">
        <f t="shared" si="201"/>
        <v>88300</v>
      </c>
      <c r="AS44" s="43">
        <f t="shared" si="201"/>
        <v>86300</v>
      </c>
      <c r="AT44" s="43">
        <f t="shared" si="201"/>
        <v>88300</v>
      </c>
      <c r="AU44" s="43">
        <f t="shared" si="201"/>
        <v>86300</v>
      </c>
      <c r="AV44" s="43">
        <f t="shared" si="201"/>
        <v>88300</v>
      </c>
      <c r="AW44" s="43">
        <f t="shared" si="201"/>
        <v>86300</v>
      </c>
      <c r="AX44" s="43">
        <f t="shared" si="201"/>
        <v>88300</v>
      </c>
      <c r="AY44" s="43">
        <f t="shared" si="201"/>
        <v>86300</v>
      </c>
    </row>
    <row r="45" spans="1:51" s="36" customFormat="1" ht="12" hidden="1" customHeight="1" x14ac:dyDescent="0.2">
      <c r="A45" s="237" t="s">
        <v>358</v>
      </c>
      <c r="B45" s="43">
        <f t="shared" si="187"/>
        <v>65500</v>
      </c>
      <c r="C45" s="43">
        <f t="shared" si="187"/>
        <v>65500</v>
      </c>
      <c r="D45" s="43">
        <f t="shared" si="188"/>
        <v>65500</v>
      </c>
      <c r="E45" s="43">
        <f t="shared" si="187"/>
        <v>83400</v>
      </c>
      <c r="F45" s="43">
        <f t="shared" ref="F45" si="202">F44+2500</f>
        <v>75400</v>
      </c>
      <c r="G45" s="43">
        <f t="shared" si="187"/>
        <v>72400</v>
      </c>
      <c r="H45" s="43">
        <f t="shared" si="187"/>
        <v>75400</v>
      </c>
      <c r="I45" s="43">
        <f t="shared" ref="I45" si="203">I44+2500</f>
        <v>72400</v>
      </c>
      <c r="J45" s="43">
        <f t="shared" si="187"/>
        <v>68500</v>
      </c>
      <c r="K45" s="43">
        <f t="shared" si="187"/>
        <v>68500</v>
      </c>
      <c r="L45" s="43">
        <f t="shared" si="187"/>
        <v>68500</v>
      </c>
      <c r="M45" s="43">
        <f t="shared" si="187"/>
        <v>72400</v>
      </c>
      <c r="N45" s="43">
        <f t="shared" si="187"/>
        <v>70200</v>
      </c>
      <c r="O45" s="43">
        <f t="shared" si="187"/>
        <v>72400</v>
      </c>
      <c r="P45" s="43">
        <f t="shared" si="187"/>
        <v>72400</v>
      </c>
      <c r="Q45" s="43">
        <f t="shared" si="187"/>
        <v>74400</v>
      </c>
      <c r="R45" s="43">
        <f t="shared" si="187"/>
        <v>72400</v>
      </c>
      <c r="S45" s="43">
        <f t="shared" si="187"/>
        <v>74400</v>
      </c>
      <c r="T45" s="43">
        <f t="shared" si="187"/>
        <v>72400</v>
      </c>
      <c r="U45" s="43">
        <f t="shared" si="187"/>
        <v>70200</v>
      </c>
      <c r="V45" s="43">
        <f t="shared" si="187"/>
        <v>94300</v>
      </c>
      <c r="W45" s="43">
        <f t="shared" si="187"/>
        <v>101300</v>
      </c>
      <c r="X45" s="43">
        <f t="shared" si="191"/>
        <v>94300</v>
      </c>
      <c r="Y45" s="43">
        <f t="shared" ref="Y45" si="204">Y44+2500</f>
        <v>70200</v>
      </c>
      <c r="Z45" s="43">
        <f t="shared" si="187"/>
        <v>70200</v>
      </c>
      <c r="AA45" s="43">
        <f t="shared" si="187"/>
        <v>97800</v>
      </c>
      <c r="AB45" s="43">
        <f t="shared" si="187"/>
        <v>101800</v>
      </c>
      <c r="AC45" s="43">
        <f t="shared" si="187"/>
        <v>97800</v>
      </c>
      <c r="AD45" s="43">
        <f t="shared" si="187"/>
        <v>101800</v>
      </c>
      <c r="AE45" s="43">
        <f t="shared" si="187"/>
        <v>97800</v>
      </c>
      <c r="AF45" s="43">
        <f t="shared" si="187"/>
        <v>101800</v>
      </c>
      <c r="AG45" s="43">
        <f t="shared" si="187"/>
        <v>97800</v>
      </c>
      <c r="AH45" s="43">
        <f t="shared" si="187"/>
        <v>101800</v>
      </c>
      <c r="AI45" s="43">
        <f t="shared" si="187"/>
        <v>97800</v>
      </c>
      <c r="AJ45" s="43">
        <f t="shared" si="187"/>
        <v>99800</v>
      </c>
      <c r="AK45" s="43">
        <f t="shared" si="187"/>
        <v>99800</v>
      </c>
      <c r="AL45" s="43">
        <f t="shared" si="187"/>
        <v>95800</v>
      </c>
      <c r="AM45" s="43">
        <f t="shared" si="187"/>
        <v>99800</v>
      </c>
      <c r="AN45" s="43">
        <f t="shared" si="187"/>
        <v>95800</v>
      </c>
      <c r="AO45" s="43">
        <f t="shared" si="187"/>
        <v>99800</v>
      </c>
      <c r="AP45" s="43">
        <f t="shared" si="187"/>
        <v>95800</v>
      </c>
      <c r="AQ45" s="43">
        <f t="shared" ref="AQ45:AY45" si="205">AQ44+2500</f>
        <v>88800</v>
      </c>
      <c r="AR45" s="43">
        <f t="shared" si="205"/>
        <v>90800</v>
      </c>
      <c r="AS45" s="43">
        <f t="shared" si="205"/>
        <v>88800</v>
      </c>
      <c r="AT45" s="43">
        <f t="shared" si="205"/>
        <v>90800</v>
      </c>
      <c r="AU45" s="43">
        <f t="shared" si="205"/>
        <v>88800</v>
      </c>
      <c r="AV45" s="43">
        <f t="shared" si="205"/>
        <v>90800</v>
      </c>
      <c r="AW45" s="43">
        <f t="shared" si="205"/>
        <v>88800</v>
      </c>
      <c r="AX45" s="43">
        <f t="shared" si="205"/>
        <v>90800</v>
      </c>
      <c r="AY45" s="43">
        <f t="shared" si="205"/>
        <v>88800</v>
      </c>
    </row>
    <row r="46" spans="1:51" s="36" customFormat="1" ht="12" hidden="1" customHeight="1" x14ac:dyDescent="0.2">
      <c r="A46" s="237" t="s">
        <v>359</v>
      </c>
      <c r="B46" s="43">
        <f t="shared" si="187"/>
        <v>68000</v>
      </c>
      <c r="C46" s="43">
        <f t="shared" si="187"/>
        <v>68000</v>
      </c>
      <c r="D46" s="43">
        <f t="shared" si="188"/>
        <v>68000</v>
      </c>
      <c r="E46" s="43">
        <f t="shared" si="187"/>
        <v>85900</v>
      </c>
      <c r="F46" s="43">
        <f t="shared" ref="F46" si="206">F45+2500</f>
        <v>77900</v>
      </c>
      <c r="G46" s="43">
        <f t="shared" si="187"/>
        <v>74900</v>
      </c>
      <c r="H46" s="43">
        <f t="shared" si="187"/>
        <v>77900</v>
      </c>
      <c r="I46" s="43">
        <f t="shared" ref="I46" si="207">I45+2500</f>
        <v>74900</v>
      </c>
      <c r="J46" s="43">
        <f t="shared" si="187"/>
        <v>71000</v>
      </c>
      <c r="K46" s="43">
        <f t="shared" si="187"/>
        <v>71000</v>
      </c>
      <c r="L46" s="43">
        <f t="shared" si="187"/>
        <v>71000</v>
      </c>
      <c r="M46" s="43">
        <f t="shared" si="187"/>
        <v>74900</v>
      </c>
      <c r="N46" s="43">
        <f t="shared" si="187"/>
        <v>72700</v>
      </c>
      <c r="O46" s="43">
        <f t="shared" si="187"/>
        <v>74900</v>
      </c>
      <c r="P46" s="43">
        <f t="shared" si="187"/>
        <v>74900</v>
      </c>
      <c r="Q46" s="43">
        <f t="shared" si="187"/>
        <v>76900</v>
      </c>
      <c r="R46" s="43">
        <f t="shared" si="187"/>
        <v>74900</v>
      </c>
      <c r="S46" s="43">
        <f t="shared" si="187"/>
        <v>76900</v>
      </c>
      <c r="T46" s="43">
        <f t="shared" si="187"/>
        <v>74900</v>
      </c>
      <c r="U46" s="43">
        <f t="shared" si="187"/>
        <v>72700</v>
      </c>
      <c r="V46" s="43">
        <f t="shared" si="187"/>
        <v>96800</v>
      </c>
      <c r="W46" s="43">
        <f t="shared" si="187"/>
        <v>103800</v>
      </c>
      <c r="X46" s="43">
        <f t="shared" si="191"/>
        <v>96800</v>
      </c>
      <c r="Y46" s="43">
        <f t="shared" ref="Y46" si="208">Y45+2500</f>
        <v>72700</v>
      </c>
      <c r="Z46" s="43">
        <f t="shared" si="187"/>
        <v>72700</v>
      </c>
      <c r="AA46" s="43">
        <f t="shared" si="187"/>
        <v>100300</v>
      </c>
      <c r="AB46" s="43">
        <f t="shared" si="187"/>
        <v>104300</v>
      </c>
      <c r="AC46" s="43">
        <f t="shared" si="187"/>
        <v>100300</v>
      </c>
      <c r="AD46" s="43">
        <f t="shared" si="187"/>
        <v>104300</v>
      </c>
      <c r="AE46" s="43">
        <f t="shared" si="187"/>
        <v>100300</v>
      </c>
      <c r="AF46" s="43">
        <f t="shared" si="187"/>
        <v>104300</v>
      </c>
      <c r="AG46" s="43">
        <f t="shared" si="187"/>
        <v>100300</v>
      </c>
      <c r="AH46" s="43">
        <f t="shared" si="187"/>
        <v>104300</v>
      </c>
      <c r="AI46" s="43">
        <f t="shared" si="187"/>
        <v>100300</v>
      </c>
      <c r="AJ46" s="43">
        <f t="shared" si="187"/>
        <v>102300</v>
      </c>
      <c r="AK46" s="43">
        <f t="shared" si="187"/>
        <v>102300</v>
      </c>
      <c r="AL46" s="43">
        <f t="shared" si="187"/>
        <v>98300</v>
      </c>
      <c r="AM46" s="43">
        <f t="shared" si="187"/>
        <v>102300</v>
      </c>
      <c r="AN46" s="43">
        <f t="shared" si="187"/>
        <v>98300</v>
      </c>
      <c r="AO46" s="43">
        <f t="shared" si="187"/>
        <v>102300</v>
      </c>
      <c r="AP46" s="43">
        <f t="shared" si="187"/>
        <v>98300</v>
      </c>
      <c r="AQ46" s="43">
        <f t="shared" ref="AQ46:AY46" si="209">AQ45+2500</f>
        <v>91300</v>
      </c>
      <c r="AR46" s="43">
        <f t="shared" si="209"/>
        <v>93300</v>
      </c>
      <c r="AS46" s="43">
        <f t="shared" si="209"/>
        <v>91300</v>
      </c>
      <c r="AT46" s="43">
        <f t="shared" si="209"/>
        <v>93300</v>
      </c>
      <c r="AU46" s="43">
        <f t="shared" si="209"/>
        <v>91300</v>
      </c>
      <c r="AV46" s="43">
        <f t="shared" si="209"/>
        <v>93300</v>
      </c>
      <c r="AW46" s="43">
        <f t="shared" si="209"/>
        <v>91300</v>
      </c>
      <c r="AX46" s="43">
        <f t="shared" si="209"/>
        <v>93300</v>
      </c>
      <c r="AY46" s="43">
        <f t="shared" si="209"/>
        <v>91300</v>
      </c>
    </row>
    <row r="47" spans="1:51" s="36" customFormat="1" ht="12" hidden="1" customHeight="1" x14ac:dyDescent="0.2">
      <c r="A47" s="237" t="s">
        <v>360</v>
      </c>
      <c r="B47" s="43">
        <f t="shared" si="187"/>
        <v>70500</v>
      </c>
      <c r="C47" s="43">
        <f t="shared" si="187"/>
        <v>70500</v>
      </c>
      <c r="D47" s="43">
        <f t="shared" si="188"/>
        <v>70500</v>
      </c>
      <c r="E47" s="43">
        <f t="shared" si="187"/>
        <v>88400</v>
      </c>
      <c r="F47" s="43">
        <f t="shared" ref="F47" si="210">F46+2500</f>
        <v>80400</v>
      </c>
      <c r="G47" s="43">
        <f t="shared" si="187"/>
        <v>77400</v>
      </c>
      <c r="H47" s="43">
        <f t="shared" si="187"/>
        <v>80400</v>
      </c>
      <c r="I47" s="43">
        <f t="shared" ref="I47" si="211">I46+2500</f>
        <v>77400</v>
      </c>
      <c r="J47" s="43">
        <f t="shared" si="187"/>
        <v>73500</v>
      </c>
      <c r="K47" s="43">
        <f t="shared" si="187"/>
        <v>73500</v>
      </c>
      <c r="L47" s="43">
        <f t="shared" si="187"/>
        <v>73500</v>
      </c>
      <c r="M47" s="43">
        <f t="shared" si="187"/>
        <v>77400</v>
      </c>
      <c r="N47" s="43">
        <f t="shared" si="187"/>
        <v>75200</v>
      </c>
      <c r="O47" s="43">
        <f t="shared" si="187"/>
        <v>77400</v>
      </c>
      <c r="P47" s="43">
        <f t="shared" si="187"/>
        <v>77400</v>
      </c>
      <c r="Q47" s="43">
        <f t="shared" si="187"/>
        <v>79400</v>
      </c>
      <c r="R47" s="43">
        <f t="shared" si="187"/>
        <v>77400</v>
      </c>
      <c r="S47" s="43">
        <f t="shared" si="187"/>
        <v>79400</v>
      </c>
      <c r="T47" s="43">
        <f t="shared" si="187"/>
        <v>77400</v>
      </c>
      <c r="U47" s="43">
        <f t="shared" si="187"/>
        <v>75200</v>
      </c>
      <c r="V47" s="43">
        <f t="shared" si="187"/>
        <v>99300</v>
      </c>
      <c r="W47" s="43">
        <f t="shared" si="187"/>
        <v>106300</v>
      </c>
      <c r="X47" s="43">
        <f t="shared" si="191"/>
        <v>99300</v>
      </c>
      <c r="Y47" s="43">
        <f t="shared" ref="Y47" si="212">Y46+2500</f>
        <v>75200</v>
      </c>
      <c r="Z47" s="43">
        <f t="shared" si="187"/>
        <v>75200</v>
      </c>
      <c r="AA47" s="43">
        <f t="shared" si="187"/>
        <v>102800</v>
      </c>
      <c r="AB47" s="43">
        <f t="shared" si="187"/>
        <v>106800</v>
      </c>
      <c r="AC47" s="43">
        <f t="shared" si="187"/>
        <v>102800</v>
      </c>
      <c r="AD47" s="43">
        <f t="shared" si="187"/>
        <v>106800</v>
      </c>
      <c r="AE47" s="43">
        <f t="shared" si="187"/>
        <v>102800</v>
      </c>
      <c r="AF47" s="43">
        <f t="shared" si="187"/>
        <v>106800</v>
      </c>
      <c r="AG47" s="43">
        <f t="shared" si="187"/>
        <v>102800</v>
      </c>
      <c r="AH47" s="43">
        <f t="shared" si="187"/>
        <v>106800</v>
      </c>
      <c r="AI47" s="43">
        <f t="shared" si="187"/>
        <v>102800</v>
      </c>
      <c r="AJ47" s="43">
        <f t="shared" si="187"/>
        <v>104800</v>
      </c>
      <c r="AK47" s="43">
        <f t="shared" si="187"/>
        <v>104800</v>
      </c>
      <c r="AL47" s="43">
        <f t="shared" si="187"/>
        <v>100800</v>
      </c>
      <c r="AM47" s="43">
        <f t="shared" si="187"/>
        <v>104800</v>
      </c>
      <c r="AN47" s="43">
        <f t="shared" si="187"/>
        <v>100800</v>
      </c>
      <c r="AO47" s="43">
        <f t="shared" si="187"/>
        <v>104800</v>
      </c>
      <c r="AP47" s="43">
        <f t="shared" si="187"/>
        <v>100800</v>
      </c>
      <c r="AQ47" s="43">
        <f t="shared" ref="AQ47:AY47" si="213">AQ46+2500</f>
        <v>93800</v>
      </c>
      <c r="AR47" s="43">
        <f t="shared" si="213"/>
        <v>95800</v>
      </c>
      <c r="AS47" s="43">
        <f t="shared" si="213"/>
        <v>93800</v>
      </c>
      <c r="AT47" s="43">
        <f t="shared" si="213"/>
        <v>95800</v>
      </c>
      <c r="AU47" s="43">
        <f t="shared" si="213"/>
        <v>93800</v>
      </c>
      <c r="AV47" s="43">
        <f t="shared" si="213"/>
        <v>95800</v>
      </c>
      <c r="AW47" s="43">
        <f t="shared" si="213"/>
        <v>93800</v>
      </c>
      <c r="AX47" s="43">
        <f t="shared" si="213"/>
        <v>95800</v>
      </c>
      <c r="AY47" s="43">
        <f t="shared" si="213"/>
        <v>93800</v>
      </c>
    </row>
    <row r="48" spans="1:51" s="36" customFormat="1" ht="12" hidden="1" customHeight="1" x14ac:dyDescent="0.2">
      <c r="A48" s="237" t="s">
        <v>361</v>
      </c>
      <c r="B48" s="43">
        <f t="shared" si="187"/>
        <v>73000</v>
      </c>
      <c r="C48" s="43">
        <f t="shared" si="187"/>
        <v>73000</v>
      </c>
      <c r="D48" s="43">
        <f t="shared" si="188"/>
        <v>73000</v>
      </c>
      <c r="E48" s="43">
        <f t="shared" si="187"/>
        <v>90900</v>
      </c>
      <c r="F48" s="43">
        <f t="shared" ref="F48" si="214">F47+2500</f>
        <v>82900</v>
      </c>
      <c r="G48" s="43">
        <f t="shared" si="187"/>
        <v>79900</v>
      </c>
      <c r="H48" s="43">
        <f t="shared" si="187"/>
        <v>82900</v>
      </c>
      <c r="I48" s="43">
        <f t="shared" ref="I48" si="215">I47+2500</f>
        <v>79900</v>
      </c>
      <c r="J48" s="43">
        <f t="shared" si="187"/>
        <v>76000</v>
      </c>
      <c r="K48" s="43">
        <f t="shared" si="187"/>
        <v>76000</v>
      </c>
      <c r="L48" s="43">
        <f t="shared" si="187"/>
        <v>76000</v>
      </c>
      <c r="M48" s="43">
        <f t="shared" si="187"/>
        <v>79900</v>
      </c>
      <c r="N48" s="43">
        <f t="shared" si="187"/>
        <v>77700</v>
      </c>
      <c r="O48" s="43">
        <f t="shared" si="187"/>
        <v>79900</v>
      </c>
      <c r="P48" s="43">
        <f t="shared" si="187"/>
        <v>79900</v>
      </c>
      <c r="Q48" s="43">
        <f t="shared" si="187"/>
        <v>81900</v>
      </c>
      <c r="R48" s="43">
        <f t="shared" si="187"/>
        <v>79900</v>
      </c>
      <c r="S48" s="43">
        <f t="shared" si="187"/>
        <v>81900</v>
      </c>
      <c r="T48" s="43">
        <f t="shared" si="187"/>
        <v>79900</v>
      </c>
      <c r="U48" s="43">
        <f t="shared" si="187"/>
        <v>77700</v>
      </c>
      <c r="V48" s="43">
        <f t="shared" si="187"/>
        <v>101800</v>
      </c>
      <c r="W48" s="43">
        <f t="shared" si="187"/>
        <v>108800</v>
      </c>
      <c r="X48" s="43">
        <f t="shared" si="191"/>
        <v>101800</v>
      </c>
      <c r="Y48" s="43">
        <f t="shared" ref="Y48" si="216">Y47+2500</f>
        <v>77700</v>
      </c>
      <c r="Z48" s="43">
        <f t="shared" si="187"/>
        <v>77700</v>
      </c>
      <c r="AA48" s="43">
        <f t="shared" si="187"/>
        <v>105300</v>
      </c>
      <c r="AB48" s="43">
        <f t="shared" si="187"/>
        <v>109300</v>
      </c>
      <c r="AC48" s="43">
        <f t="shared" si="187"/>
        <v>105300</v>
      </c>
      <c r="AD48" s="43">
        <f t="shared" si="187"/>
        <v>109300</v>
      </c>
      <c r="AE48" s="43">
        <f t="shared" si="187"/>
        <v>105300</v>
      </c>
      <c r="AF48" s="43">
        <f t="shared" ref="AF48:AP48" si="217">AF47+2500</f>
        <v>109300</v>
      </c>
      <c r="AG48" s="43">
        <f t="shared" si="217"/>
        <v>105300</v>
      </c>
      <c r="AH48" s="43">
        <f t="shared" si="217"/>
        <v>109300</v>
      </c>
      <c r="AI48" s="43">
        <f t="shared" si="217"/>
        <v>105300</v>
      </c>
      <c r="AJ48" s="43">
        <f t="shared" si="217"/>
        <v>107300</v>
      </c>
      <c r="AK48" s="43">
        <f t="shared" si="217"/>
        <v>107300</v>
      </c>
      <c r="AL48" s="43">
        <f t="shared" si="217"/>
        <v>103300</v>
      </c>
      <c r="AM48" s="43">
        <f t="shared" si="217"/>
        <v>107300</v>
      </c>
      <c r="AN48" s="43">
        <f t="shared" si="217"/>
        <v>103300</v>
      </c>
      <c r="AO48" s="43">
        <f t="shared" si="217"/>
        <v>107300</v>
      </c>
      <c r="AP48" s="43">
        <f t="shared" si="217"/>
        <v>103300</v>
      </c>
      <c r="AQ48" s="43">
        <f t="shared" ref="AQ48:AY48" si="218">AQ47+2500</f>
        <v>96300</v>
      </c>
      <c r="AR48" s="43">
        <f t="shared" si="218"/>
        <v>98300</v>
      </c>
      <c r="AS48" s="43">
        <f t="shared" si="218"/>
        <v>96300</v>
      </c>
      <c r="AT48" s="43">
        <f t="shared" si="218"/>
        <v>98300</v>
      </c>
      <c r="AU48" s="43">
        <f t="shared" si="218"/>
        <v>96300</v>
      </c>
      <c r="AV48" s="43">
        <f t="shared" si="218"/>
        <v>98300</v>
      </c>
      <c r="AW48" s="43">
        <f t="shared" si="218"/>
        <v>96300</v>
      </c>
      <c r="AX48" s="43">
        <f t="shared" si="218"/>
        <v>98300</v>
      </c>
      <c r="AY48" s="43">
        <f t="shared" si="218"/>
        <v>96300</v>
      </c>
    </row>
    <row r="49" spans="1:51" s="36" customFormat="1" ht="12" customHeight="1" x14ac:dyDescent="0.2">
      <c r="A49" s="236" t="s">
        <v>72</v>
      </c>
    </row>
    <row r="50" spans="1:51" s="36" customFormat="1" ht="12" customHeight="1" x14ac:dyDescent="0.2">
      <c r="A50" s="237">
        <v>1</v>
      </c>
      <c r="B50" s="43">
        <v>95000</v>
      </c>
      <c r="C50" s="43">
        <v>95000</v>
      </c>
      <c r="D50" s="43">
        <v>95000</v>
      </c>
      <c r="E50" s="43">
        <v>95000</v>
      </c>
      <c r="F50" s="43">
        <v>95000</v>
      </c>
      <c r="G50" s="43">
        <v>95000</v>
      </c>
      <c r="H50" s="43">
        <v>95000</v>
      </c>
      <c r="I50" s="43">
        <v>95000</v>
      </c>
      <c r="J50" s="43">
        <v>95000</v>
      </c>
      <c r="K50" s="43">
        <v>95000</v>
      </c>
      <c r="L50" s="43">
        <v>95000</v>
      </c>
      <c r="M50" s="43">
        <v>95000</v>
      </c>
      <c r="N50" s="43">
        <v>95000</v>
      </c>
      <c r="O50" s="43">
        <v>95000</v>
      </c>
      <c r="P50" s="43">
        <v>95000</v>
      </c>
      <c r="Q50" s="43">
        <v>95000</v>
      </c>
      <c r="R50" s="43">
        <v>95000</v>
      </c>
      <c r="S50" s="43">
        <v>95000</v>
      </c>
      <c r="T50" s="43">
        <v>95000</v>
      </c>
      <c r="U50" s="43">
        <v>95000</v>
      </c>
      <c r="V50" s="43">
        <v>95000</v>
      </c>
      <c r="W50" s="43">
        <v>95000</v>
      </c>
      <c r="X50" s="43">
        <v>95000</v>
      </c>
      <c r="Y50" s="43">
        <v>95000</v>
      </c>
      <c r="Z50" s="43">
        <v>95000</v>
      </c>
      <c r="AA50" s="43">
        <v>105000</v>
      </c>
      <c r="AB50" s="43">
        <v>105000</v>
      </c>
      <c r="AC50" s="43">
        <v>105000</v>
      </c>
      <c r="AD50" s="43">
        <v>105000</v>
      </c>
      <c r="AE50" s="43">
        <v>105000</v>
      </c>
      <c r="AF50" s="43">
        <v>105000</v>
      </c>
      <c r="AG50" s="43">
        <v>105000</v>
      </c>
      <c r="AH50" s="43">
        <v>105000</v>
      </c>
      <c r="AI50" s="43">
        <v>105000</v>
      </c>
      <c r="AJ50" s="43">
        <v>105000</v>
      </c>
      <c r="AK50" s="43">
        <v>105000</v>
      </c>
      <c r="AL50" s="43">
        <v>105000</v>
      </c>
      <c r="AM50" s="43">
        <v>105000</v>
      </c>
      <c r="AN50" s="43">
        <v>105000</v>
      </c>
      <c r="AO50" s="43">
        <v>105000</v>
      </c>
      <c r="AP50" s="43">
        <v>105000</v>
      </c>
      <c r="AQ50" s="43">
        <v>105000</v>
      </c>
      <c r="AR50" s="43">
        <v>105000</v>
      </c>
      <c r="AS50" s="43">
        <v>105000</v>
      </c>
      <c r="AT50" s="43">
        <v>105000</v>
      </c>
      <c r="AU50" s="43">
        <v>105000</v>
      </c>
      <c r="AV50" s="43">
        <v>105000</v>
      </c>
      <c r="AW50" s="43">
        <v>105000</v>
      </c>
      <c r="AX50" s="43">
        <v>105000</v>
      </c>
      <c r="AY50" s="43">
        <v>105000</v>
      </c>
    </row>
    <row r="51" spans="1:51" s="36" customFormat="1" ht="12" customHeight="1" x14ac:dyDescent="0.2">
      <c r="A51" s="237">
        <v>2</v>
      </c>
      <c r="B51" s="43">
        <f t="shared" ref="B51:AP51" si="219">B50+2500</f>
        <v>97500</v>
      </c>
      <c r="C51" s="43">
        <f t="shared" si="219"/>
        <v>97500</v>
      </c>
      <c r="D51" s="43">
        <f t="shared" ref="D51" si="220">D50+2500</f>
        <v>97500</v>
      </c>
      <c r="E51" s="43">
        <f t="shared" si="219"/>
        <v>97500</v>
      </c>
      <c r="F51" s="43">
        <f t="shared" ref="F51" si="221">F50+2500</f>
        <v>97500</v>
      </c>
      <c r="G51" s="43">
        <f t="shared" si="219"/>
        <v>97500</v>
      </c>
      <c r="H51" s="43">
        <f t="shared" si="219"/>
        <v>97500</v>
      </c>
      <c r="I51" s="43">
        <f t="shared" ref="I51" si="222">I50+2500</f>
        <v>97500</v>
      </c>
      <c r="J51" s="43">
        <f t="shared" si="219"/>
        <v>97500</v>
      </c>
      <c r="K51" s="43">
        <f t="shared" si="219"/>
        <v>97500</v>
      </c>
      <c r="L51" s="43">
        <f t="shared" si="219"/>
        <v>97500</v>
      </c>
      <c r="M51" s="43">
        <f t="shared" si="219"/>
        <v>97500</v>
      </c>
      <c r="N51" s="43">
        <f t="shared" si="219"/>
        <v>97500</v>
      </c>
      <c r="O51" s="43">
        <f t="shared" si="219"/>
        <v>97500</v>
      </c>
      <c r="P51" s="43">
        <f t="shared" si="219"/>
        <v>97500</v>
      </c>
      <c r="Q51" s="43">
        <f t="shared" si="219"/>
        <v>97500</v>
      </c>
      <c r="R51" s="43">
        <f t="shared" si="219"/>
        <v>97500</v>
      </c>
      <c r="S51" s="43">
        <f t="shared" si="219"/>
        <v>97500</v>
      </c>
      <c r="T51" s="43">
        <f t="shared" si="219"/>
        <v>97500</v>
      </c>
      <c r="U51" s="43">
        <f t="shared" si="219"/>
        <v>97500</v>
      </c>
      <c r="V51" s="43">
        <f t="shared" si="219"/>
        <v>97500</v>
      </c>
      <c r="W51" s="43">
        <f t="shared" si="219"/>
        <v>97500</v>
      </c>
      <c r="X51" s="43">
        <f t="shared" ref="X51" si="223">X50+2500</f>
        <v>97500</v>
      </c>
      <c r="Y51" s="43">
        <f t="shared" ref="Y51" si="224">Y50+2500</f>
        <v>97500</v>
      </c>
      <c r="Z51" s="43">
        <f t="shared" si="219"/>
        <v>97500</v>
      </c>
      <c r="AA51" s="43">
        <f t="shared" si="219"/>
        <v>107500</v>
      </c>
      <c r="AB51" s="43">
        <f t="shared" si="219"/>
        <v>107500</v>
      </c>
      <c r="AC51" s="43">
        <f t="shared" si="219"/>
        <v>107500</v>
      </c>
      <c r="AD51" s="43">
        <f t="shared" si="219"/>
        <v>107500</v>
      </c>
      <c r="AE51" s="43">
        <f t="shared" si="219"/>
        <v>107500</v>
      </c>
      <c r="AF51" s="43">
        <f t="shared" si="219"/>
        <v>107500</v>
      </c>
      <c r="AG51" s="43">
        <f t="shared" si="219"/>
        <v>107500</v>
      </c>
      <c r="AH51" s="43">
        <f t="shared" si="219"/>
        <v>107500</v>
      </c>
      <c r="AI51" s="43">
        <f t="shared" si="219"/>
        <v>107500</v>
      </c>
      <c r="AJ51" s="43">
        <f t="shared" si="219"/>
        <v>107500</v>
      </c>
      <c r="AK51" s="43">
        <f t="shared" si="219"/>
        <v>107500</v>
      </c>
      <c r="AL51" s="43">
        <f t="shared" si="219"/>
        <v>107500</v>
      </c>
      <c r="AM51" s="43">
        <f t="shared" si="219"/>
        <v>107500</v>
      </c>
      <c r="AN51" s="43">
        <f t="shared" si="219"/>
        <v>107500</v>
      </c>
      <c r="AO51" s="43">
        <f t="shared" si="219"/>
        <v>107500</v>
      </c>
      <c r="AP51" s="43">
        <f t="shared" si="219"/>
        <v>107500</v>
      </c>
      <c r="AQ51" s="43">
        <f t="shared" ref="AQ51:AY51" si="225">AQ50+2500</f>
        <v>107500</v>
      </c>
      <c r="AR51" s="43">
        <f t="shared" si="225"/>
        <v>107500</v>
      </c>
      <c r="AS51" s="43">
        <f t="shared" si="225"/>
        <v>107500</v>
      </c>
      <c r="AT51" s="43">
        <f t="shared" si="225"/>
        <v>107500</v>
      </c>
      <c r="AU51" s="43">
        <f t="shared" si="225"/>
        <v>107500</v>
      </c>
      <c r="AV51" s="43">
        <f t="shared" si="225"/>
        <v>107500</v>
      </c>
      <c r="AW51" s="43">
        <f t="shared" si="225"/>
        <v>107500</v>
      </c>
      <c r="AX51" s="43">
        <f t="shared" si="225"/>
        <v>107500</v>
      </c>
      <c r="AY51" s="43">
        <f t="shared" si="225"/>
        <v>107500</v>
      </c>
    </row>
    <row r="52" spans="1:51" s="36" customFormat="1" ht="12" customHeight="1" x14ac:dyDescent="0.2">
      <c r="A52" s="236" t="s">
        <v>184</v>
      </c>
    </row>
    <row r="53" spans="1:51" s="36" customFormat="1" ht="12" customHeight="1" x14ac:dyDescent="0.2">
      <c r="A53" s="237">
        <v>1</v>
      </c>
      <c r="B53" s="181">
        <v>80000</v>
      </c>
      <c r="C53" s="181">
        <v>80000</v>
      </c>
      <c r="D53" s="181">
        <v>80000</v>
      </c>
      <c r="E53" s="181">
        <v>80000</v>
      </c>
      <c r="F53" s="181">
        <v>80000</v>
      </c>
      <c r="G53" s="181">
        <v>80000</v>
      </c>
      <c r="H53" s="181">
        <v>80000</v>
      </c>
      <c r="I53" s="181">
        <v>80000</v>
      </c>
      <c r="J53" s="181">
        <v>80000</v>
      </c>
      <c r="K53" s="181">
        <v>80000</v>
      </c>
      <c r="L53" s="181">
        <v>80000</v>
      </c>
      <c r="M53" s="181">
        <v>80000</v>
      </c>
      <c r="N53" s="181">
        <v>80000</v>
      </c>
      <c r="O53" s="181">
        <v>80000</v>
      </c>
      <c r="P53" s="181">
        <v>80000</v>
      </c>
      <c r="Q53" s="181">
        <v>80000</v>
      </c>
      <c r="R53" s="181">
        <v>80000</v>
      </c>
      <c r="S53" s="181">
        <v>80000</v>
      </c>
      <c r="T53" s="181">
        <v>80000</v>
      </c>
      <c r="U53" s="181">
        <v>80000</v>
      </c>
      <c r="V53" s="181">
        <v>80000</v>
      </c>
      <c r="W53" s="181">
        <v>80000</v>
      </c>
      <c r="X53" s="181">
        <v>80000</v>
      </c>
      <c r="Y53" s="181">
        <v>80000</v>
      </c>
      <c r="Z53" s="181">
        <v>80000</v>
      </c>
      <c r="AA53" s="181">
        <v>95000</v>
      </c>
      <c r="AB53" s="181">
        <v>95000</v>
      </c>
      <c r="AC53" s="181">
        <v>95000</v>
      </c>
      <c r="AD53" s="181">
        <v>95000</v>
      </c>
      <c r="AE53" s="181">
        <v>95000</v>
      </c>
      <c r="AF53" s="181">
        <v>95000</v>
      </c>
      <c r="AG53" s="181">
        <v>95000</v>
      </c>
      <c r="AH53" s="181">
        <v>95000</v>
      </c>
      <c r="AI53" s="181">
        <v>95000</v>
      </c>
      <c r="AJ53" s="181">
        <v>95000</v>
      </c>
      <c r="AK53" s="181">
        <v>95000</v>
      </c>
      <c r="AL53" s="181">
        <v>95000</v>
      </c>
      <c r="AM53" s="181">
        <v>95000</v>
      </c>
      <c r="AN53" s="181">
        <v>95000</v>
      </c>
      <c r="AO53" s="181">
        <v>95000</v>
      </c>
      <c r="AP53" s="181">
        <v>95000</v>
      </c>
      <c r="AQ53" s="181">
        <v>95000</v>
      </c>
      <c r="AR53" s="181">
        <v>95000</v>
      </c>
      <c r="AS53" s="181">
        <v>95000</v>
      </c>
      <c r="AT53" s="181">
        <v>95000</v>
      </c>
      <c r="AU53" s="181">
        <v>95000</v>
      </c>
      <c r="AV53" s="181">
        <v>95000</v>
      </c>
      <c r="AW53" s="181">
        <v>95000</v>
      </c>
      <c r="AX53" s="181">
        <v>95000</v>
      </c>
      <c r="AY53" s="181">
        <v>95000</v>
      </c>
    </row>
    <row r="54" spans="1:51" s="36" customFormat="1" ht="12" customHeight="1" x14ac:dyDescent="0.2">
      <c r="A54" s="237">
        <v>2</v>
      </c>
      <c r="B54" s="43">
        <f t="shared" ref="B54:AP58" si="226">B53+2500</f>
        <v>82500</v>
      </c>
      <c r="C54" s="43">
        <f t="shared" si="226"/>
        <v>82500</v>
      </c>
      <c r="D54" s="43">
        <f t="shared" ref="D54" si="227">D53+2500</f>
        <v>82500</v>
      </c>
      <c r="E54" s="43">
        <f t="shared" si="226"/>
        <v>82500</v>
      </c>
      <c r="F54" s="43">
        <f t="shared" ref="F54" si="228">F53+2500</f>
        <v>82500</v>
      </c>
      <c r="G54" s="43">
        <f t="shared" si="226"/>
        <v>82500</v>
      </c>
      <c r="H54" s="43">
        <f t="shared" si="226"/>
        <v>82500</v>
      </c>
      <c r="I54" s="43">
        <f t="shared" ref="I54" si="229">I53+2500</f>
        <v>82500</v>
      </c>
      <c r="J54" s="43">
        <f t="shared" si="226"/>
        <v>82500</v>
      </c>
      <c r="K54" s="43">
        <f t="shared" si="226"/>
        <v>82500</v>
      </c>
      <c r="L54" s="43">
        <f t="shared" si="226"/>
        <v>82500</v>
      </c>
      <c r="M54" s="43">
        <f t="shared" si="226"/>
        <v>82500</v>
      </c>
      <c r="N54" s="43">
        <f t="shared" si="226"/>
        <v>82500</v>
      </c>
      <c r="O54" s="43">
        <f t="shared" si="226"/>
        <v>82500</v>
      </c>
      <c r="P54" s="43">
        <f t="shared" si="226"/>
        <v>82500</v>
      </c>
      <c r="Q54" s="43">
        <f t="shared" si="226"/>
        <v>82500</v>
      </c>
      <c r="R54" s="43">
        <f t="shared" si="226"/>
        <v>82500</v>
      </c>
      <c r="S54" s="43">
        <f t="shared" si="226"/>
        <v>82500</v>
      </c>
      <c r="T54" s="43">
        <f t="shared" si="226"/>
        <v>82500</v>
      </c>
      <c r="U54" s="43">
        <f t="shared" si="226"/>
        <v>82500</v>
      </c>
      <c r="V54" s="43">
        <f t="shared" si="226"/>
        <v>82500</v>
      </c>
      <c r="W54" s="43">
        <f t="shared" si="226"/>
        <v>82500</v>
      </c>
      <c r="X54" s="43">
        <f t="shared" ref="X54" si="230">X53+2500</f>
        <v>82500</v>
      </c>
      <c r="Y54" s="43">
        <f t="shared" ref="Y54" si="231">Y53+2500</f>
        <v>82500</v>
      </c>
      <c r="Z54" s="43">
        <f t="shared" si="226"/>
        <v>82500</v>
      </c>
      <c r="AA54" s="43">
        <f t="shared" si="226"/>
        <v>97500</v>
      </c>
      <c r="AB54" s="43">
        <f t="shared" si="226"/>
        <v>97500</v>
      </c>
      <c r="AC54" s="43">
        <f t="shared" si="226"/>
        <v>97500</v>
      </c>
      <c r="AD54" s="43">
        <f t="shared" si="226"/>
        <v>97500</v>
      </c>
      <c r="AE54" s="43">
        <f t="shared" si="226"/>
        <v>97500</v>
      </c>
      <c r="AF54" s="43">
        <f t="shared" si="226"/>
        <v>97500</v>
      </c>
      <c r="AG54" s="43">
        <f t="shared" si="226"/>
        <v>97500</v>
      </c>
      <c r="AH54" s="43">
        <f t="shared" si="226"/>
        <v>97500</v>
      </c>
      <c r="AI54" s="43">
        <f t="shared" si="226"/>
        <v>97500</v>
      </c>
      <c r="AJ54" s="43">
        <f t="shared" si="226"/>
        <v>97500</v>
      </c>
      <c r="AK54" s="43">
        <f t="shared" si="226"/>
        <v>97500</v>
      </c>
      <c r="AL54" s="43">
        <f t="shared" si="226"/>
        <v>97500</v>
      </c>
      <c r="AM54" s="43">
        <f t="shared" si="226"/>
        <v>97500</v>
      </c>
      <c r="AN54" s="43">
        <f t="shared" si="226"/>
        <v>97500</v>
      </c>
      <c r="AO54" s="43">
        <f t="shared" si="226"/>
        <v>97500</v>
      </c>
      <c r="AP54" s="43">
        <f t="shared" si="226"/>
        <v>97500</v>
      </c>
      <c r="AQ54" s="43">
        <f t="shared" ref="AQ54:AY54" si="232">AQ53+2500</f>
        <v>97500</v>
      </c>
      <c r="AR54" s="43">
        <f t="shared" si="232"/>
        <v>97500</v>
      </c>
      <c r="AS54" s="43">
        <f t="shared" si="232"/>
        <v>97500</v>
      </c>
      <c r="AT54" s="43">
        <f t="shared" si="232"/>
        <v>97500</v>
      </c>
      <c r="AU54" s="43">
        <f t="shared" si="232"/>
        <v>97500</v>
      </c>
      <c r="AV54" s="43">
        <f t="shared" si="232"/>
        <v>97500</v>
      </c>
      <c r="AW54" s="43">
        <f t="shared" si="232"/>
        <v>97500</v>
      </c>
      <c r="AX54" s="43">
        <f t="shared" si="232"/>
        <v>97500</v>
      </c>
      <c r="AY54" s="43">
        <f t="shared" si="232"/>
        <v>97500</v>
      </c>
    </row>
    <row r="55" spans="1:51" s="36" customFormat="1" ht="12" customHeight="1" x14ac:dyDescent="0.2">
      <c r="A55" s="237">
        <v>3</v>
      </c>
      <c r="B55" s="43">
        <f t="shared" si="226"/>
        <v>85000</v>
      </c>
      <c r="C55" s="43">
        <f t="shared" si="226"/>
        <v>85000</v>
      </c>
      <c r="D55" s="43">
        <f t="shared" ref="D55" si="233">D54+2500</f>
        <v>85000</v>
      </c>
      <c r="E55" s="43">
        <f t="shared" si="226"/>
        <v>85000</v>
      </c>
      <c r="F55" s="43">
        <f t="shared" ref="F55" si="234">F54+2500</f>
        <v>85000</v>
      </c>
      <c r="G55" s="43">
        <f t="shared" si="226"/>
        <v>85000</v>
      </c>
      <c r="H55" s="43">
        <f t="shared" si="226"/>
        <v>85000</v>
      </c>
      <c r="I55" s="43">
        <f t="shared" ref="I55" si="235">I54+2500</f>
        <v>85000</v>
      </c>
      <c r="J55" s="43">
        <f t="shared" si="226"/>
        <v>85000</v>
      </c>
      <c r="K55" s="43">
        <f t="shared" si="226"/>
        <v>85000</v>
      </c>
      <c r="L55" s="43">
        <f t="shared" si="226"/>
        <v>85000</v>
      </c>
      <c r="M55" s="43">
        <f t="shared" si="226"/>
        <v>85000</v>
      </c>
      <c r="N55" s="43">
        <f t="shared" si="226"/>
        <v>85000</v>
      </c>
      <c r="O55" s="43">
        <f t="shared" si="226"/>
        <v>85000</v>
      </c>
      <c r="P55" s="43">
        <f t="shared" si="226"/>
        <v>85000</v>
      </c>
      <c r="Q55" s="43">
        <f t="shared" si="226"/>
        <v>85000</v>
      </c>
      <c r="R55" s="43">
        <f t="shared" si="226"/>
        <v>85000</v>
      </c>
      <c r="S55" s="43">
        <f t="shared" si="226"/>
        <v>85000</v>
      </c>
      <c r="T55" s="43">
        <f t="shared" si="226"/>
        <v>85000</v>
      </c>
      <c r="U55" s="43">
        <f t="shared" si="226"/>
        <v>85000</v>
      </c>
      <c r="V55" s="43">
        <f t="shared" si="226"/>
        <v>85000</v>
      </c>
      <c r="W55" s="43">
        <f t="shared" si="226"/>
        <v>85000</v>
      </c>
      <c r="X55" s="43">
        <f t="shared" ref="X55" si="236">X54+2500</f>
        <v>85000</v>
      </c>
      <c r="Y55" s="43">
        <f t="shared" ref="Y55" si="237">Y54+2500</f>
        <v>85000</v>
      </c>
      <c r="Z55" s="43">
        <f t="shared" si="226"/>
        <v>85000</v>
      </c>
      <c r="AA55" s="43">
        <f t="shared" si="226"/>
        <v>100000</v>
      </c>
      <c r="AB55" s="43">
        <f t="shared" si="226"/>
        <v>100000</v>
      </c>
      <c r="AC55" s="43">
        <f t="shared" si="226"/>
        <v>100000</v>
      </c>
      <c r="AD55" s="43">
        <f t="shared" si="226"/>
        <v>100000</v>
      </c>
      <c r="AE55" s="43">
        <f t="shared" si="226"/>
        <v>100000</v>
      </c>
      <c r="AF55" s="43">
        <f t="shared" si="226"/>
        <v>100000</v>
      </c>
      <c r="AG55" s="43">
        <f t="shared" si="226"/>
        <v>100000</v>
      </c>
      <c r="AH55" s="43">
        <f t="shared" si="226"/>
        <v>100000</v>
      </c>
      <c r="AI55" s="43">
        <f t="shared" si="226"/>
        <v>100000</v>
      </c>
      <c r="AJ55" s="43">
        <f t="shared" si="226"/>
        <v>100000</v>
      </c>
      <c r="AK55" s="43">
        <f t="shared" si="226"/>
        <v>100000</v>
      </c>
      <c r="AL55" s="43">
        <f t="shared" si="226"/>
        <v>100000</v>
      </c>
      <c r="AM55" s="43">
        <f t="shared" si="226"/>
        <v>100000</v>
      </c>
      <c r="AN55" s="43">
        <f t="shared" si="226"/>
        <v>100000</v>
      </c>
      <c r="AO55" s="43">
        <f t="shared" si="226"/>
        <v>100000</v>
      </c>
      <c r="AP55" s="43">
        <f t="shared" si="226"/>
        <v>100000</v>
      </c>
      <c r="AQ55" s="43">
        <f t="shared" ref="AQ55:AY55" si="238">AQ54+2500</f>
        <v>100000</v>
      </c>
      <c r="AR55" s="43">
        <f t="shared" si="238"/>
        <v>100000</v>
      </c>
      <c r="AS55" s="43">
        <f t="shared" si="238"/>
        <v>100000</v>
      </c>
      <c r="AT55" s="43">
        <f t="shared" si="238"/>
        <v>100000</v>
      </c>
      <c r="AU55" s="43">
        <f t="shared" si="238"/>
        <v>100000</v>
      </c>
      <c r="AV55" s="43">
        <f t="shared" si="238"/>
        <v>100000</v>
      </c>
      <c r="AW55" s="43">
        <f t="shared" si="238"/>
        <v>100000</v>
      </c>
      <c r="AX55" s="43">
        <f t="shared" si="238"/>
        <v>100000</v>
      </c>
      <c r="AY55" s="43">
        <f t="shared" si="238"/>
        <v>100000</v>
      </c>
    </row>
    <row r="56" spans="1:51" s="36" customFormat="1" ht="12" customHeight="1" x14ac:dyDescent="0.2">
      <c r="A56" s="237">
        <v>4</v>
      </c>
      <c r="B56" s="43">
        <f t="shared" si="226"/>
        <v>87500</v>
      </c>
      <c r="C56" s="43">
        <f t="shared" si="226"/>
        <v>87500</v>
      </c>
      <c r="D56" s="43">
        <f t="shared" ref="D56" si="239">D55+2500</f>
        <v>87500</v>
      </c>
      <c r="E56" s="43">
        <f t="shared" si="226"/>
        <v>87500</v>
      </c>
      <c r="F56" s="43">
        <f t="shared" ref="F56" si="240">F55+2500</f>
        <v>87500</v>
      </c>
      <c r="G56" s="43">
        <f t="shared" si="226"/>
        <v>87500</v>
      </c>
      <c r="H56" s="43">
        <f t="shared" si="226"/>
        <v>87500</v>
      </c>
      <c r="I56" s="43">
        <f t="shared" ref="I56" si="241">I55+2500</f>
        <v>87500</v>
      </c>
      <c r="J56" s="43">
        <f t="shared" si="226"/>
        <v>87500</v>
      </c>
      <c r="K56" s="43">
        <f t="shared" si="226"/>
        <v>87500</v>
      </c>
      <c r="L56" s="43">
        <f t="shared" si="226"/>
        <v>87500</v>
      </c>
      <c r="M56" s="43">
        <f t="shared" si="226"/>
        <v>87500</v>
      </c>
      <c r="N56" s="43">
        <f t="shared" si="226"/>
        <v>87500</v>
      </c>
      <c r="O56" s="43">
        <f t="shared" si="226"/>
        <v>87500</v>
      </c>
      <c r="P56" s="43">
        <f t="shared" si="226"/>
        <v>87500</v>
      </c>
      <c r="Q56" s="43">
        <f t="shared" si="226"/>
        <v>87500</v>
      </c>
      <c r="R56" s="43">
        <f t="shared" si="226"/>
        <v>87500</v>
      </c>
      <c r="S56" s="43">
        <f t="shared" si="226"/>
        <v>87500</v>
      </c>
      <c r="T56" s="43">
        <f t="shared" si="226"/>
        <v>87500</v>
      </c>
      <c r="U56" s="43">
        <f t="shared" si="226"/>
        <v>87500</v>
      </c>
      <c r="V56" s="43">
        <f t="shared" si="226"/>
        <v>87500</v>
      </c>
      <c r="W56" s="43">
        <f t="shared" si="226"/>
        <v>87500</v>
      </c>
      <c r="X56" s="43">
        <f t="shared" ref="X56" si="242">X55+2500</f>
        <v>87500</v>
      </c>
      <c r="Y56" s="43">
        <f t="shared" ref="Y56" si="243">Y55+2500</f>
        <v>87500</v>
      </c>
      <c r="Z56" s="43">
        <f t="shared" si="226"/>
        <v>87500</v>
      </c>
      <c r="AA56" s="43">
        <f t="shared" si="226"/>
        <v>102500</v>
      </c>
      <c r="AB56" s="43">
        <f t="shared" si="226"/>
        <v>102500</v>
      </c>
      <c r="AC56" s="43">
        <f t="shared" si="226"/>
        <v>102500</v>
      </c>
      <c r="AD56" s="43">
        <f t="shared" si="226"/>
        <v>102500</v>
      </c>
      <c r="AE56" s="43">
        <f t="shared" si="226"/>
        <v>102500</v>
      </c>
      <c r="AF56" s="43">
        <f t="shared" si="226"/>
        <v>102500</v>
      </c>
      <c r="AG56" s="43">
        <f t="shared" si="226"/>
        <v>102500</v>
      </c>
      <c r="AH56" s="43">
        <f t="shared" si="226"/>
        <v>102500</v>
      </c>
      <c r="AI56" s="43">
        <f t="shared" si="226"/>
        <v>102500</v>
      </c>
      <c r="AJ56" s="43">
        <f t="shared" si="226"/>
        <v>102500</v>
      </c>
      <c r="AK56" s="43">
        <f t="shared" si="226"/>
        <v>102500</v>
      </c>
      <c r="AL56" s="43">
        <f t="shared" si="226"/>
        <v>102500</v>
      </c>
      <c r="AM56" s="43">
        <f t="shared" si="226"/>
        <v>102500</v>
      </c>
      <c r="AN56" s="43">
        <f t="shared" si="226"/>
        <v>102500</v>
      </c>
      <c r="AO56" s="43">
        <f t="shared" si="226"/>
        <v>102500</v>
      </c>
      <c r="AP56" s="43">
        <f t="shared" si="226"/>
        <v>102500</v>
      </c>
      <c r="AQ56" s="43">
        <f t="shared" ref="AQ56:AY56" si="244">AQ55+2500</f>
        <v>102500</v>
      </c>
      <c r="AR56" s="43">
        <f t="shared" si="244"/>
        <v>102500</v>
      </c>
      <c r="AS56" s="43">
        <f t="shared" si="244"/>
        <v>102500</v>
      </c>
      <c r="AT56" s="43">
        <f t="shared" si="244"/>
        <v>102500</v>
      </c>
      <c r="AU56" s="43">
        <f t="shared" si="244"/>
        <v>102500</v>
      </c>
      <c r="AV56" s="43">
        <f t="shared" si="244"/>
        <v>102500</v>
      </c>
      <c r="AW56" s="43">
        <f t="shared" si="244"/>
        <v>102500</v>
      </c>
      <c r="AX56" s="43">
        <f t="shared" si="244"/>
        <v>102500</v>
      </c>
      <c r="AY56" s="43">
        <f t="shared" si="244"/>
        <v>102500</v>
      </c>
    </row>
    <row r="57" spans="1:51" s="36" customFormat="1" ht="12" customHeight="1" x14ac:dyDescent="0.2">
      <c r="A57" s="237">
        <v>5</v>
      </c>
      <c r="B57" s="43">
        <f t="shared" si="226"/>
        <v>90000</v>
      </c>
      <c r="C57" s="43">
        <f t="shared" si="226"/>
        <v>90000</v>
      </c>
      <c r="D57" s="43">
        <f t="shared" ref="D57" si="245">D56+2500</f>
        <v>90000</v>
      </c>
      <c r="E57" s="43">
        <f t="shared" si="226"/>
        <v>90000</v>
      </c>
      <c r="F57" s="43">
        <f t="shared" ref="F57" si="246">F56+2500</f>
        <v>90000</v>
      </c>
      <c r="G57" s="43">
        <f t="shared" si="226"/>
        <v>90000</v>
      </c>
      <c r="H57" s="43">
        <f t="shared" si="226"/>
        <v>90000</v>
      </c>
      <c r="I57" s="43">
        <f t="shared" ref="I57" si="247">I56+2500</f>
        <v>90000</v>
      </c>
      <c r="J57" s="43">
        <f t="shared" si="226"/>
        <v>90000</v>
      </c>
      <c r="K57" s="43">
        <f t="shared" si="226"/>
        <v>90000</v>
      </c>
      <c r="L57" s="43">
        <f t="shared" si="226"/>
        <v>90000</v>
      </c>
      <c r="M57" s="43">
        <f t="shared" si="226"/>
        <v>90000</v>
      </c>
      <c r="N57" s="43">
        <f t="shared" si="226"/>
        <v>90000</v>
      </c>
      <c r="O57" s="43">
        <f t="shared" si="226"/>
        <v>90000</v>
      </c>
      <c r="P57" s="43">
        <f t="shared" si="226"/>
        <v>90000</v>
      </c>
      <c r="Q57" s="43">
        <f t="shared" si="226"/>
        <v>90000</v>
      </c>
      <c r="R57" s="43">
        <f t="shared" si="226"/>
        <v>90000</v>
      </c>
      <c r="S57" s="43">
        <f t="shared" si="226"/>
        <v>90000</v>
      </c>
      <c r="T57" s="43">
        <f t="shared" si="226"/>
        <v>90000</v>
      </c>
      <c r="U57" s="43">
        <f t="shared" si="226"/>
        <v>90000</v>
      </c>
      <c r="V57" s="43">
        <f t="shared" si="226"/>
        <v>90000</v>
      </c>
      <c r="W57" s="43">
        <f t="shared" si="226"/>
        <v>90000</v>
      </c>
      <c r="X57" s="43">
        <f t="shared" ref="X57" si="248">X56+2500</f>
        <v>90000</v>
      </c>
      <c r="Y57" s="43">
        <f t="shared" ref="Y57" si="249">Y56+2500</f>
        <v>90000</v>
      </c>
      <c r="Z57" s="43">
        <f t="shared" si="226"/>
        <v>90000</v>
      </c>
      <c r="AA57" s="43">
        <f t="shared" si="226"/>
        <v>105000</v>
      </c>
      <c r="AB57" s="43">
        <f t="shared" si="226"/>
        <v>105000</v>
      </c>
      <c r="AC57" s="43">
        <f t="shared" si="226"/>
        <v>105000</v>
      </c>
      <c r="AD57" s="43">
        <f t="shared" si="226"/>
        <v>105000</v>
      </c>
      <c r="AE57" s="43">
        <f t="shared" si="226"/>
        <v>105000</v>
      </c>
      <c r="AF57" s="43">
        <f t="shared" si="226"/>
        <v>105000</v>
      </c>
      <c r="AG57" s="43">
        <f t="shared" si="226"/>
        <v>105000</v>
      </c>
      <c r="AH57" s="43">
        <f t="shared" si="226"/>
        <v>105000</v>
      </c>
      <c r="AI57" s="43">
        <f t="shared" si="226"/>
        <v>105000</v>
      </c>
      <c r="AJ57" s="43">
        <f t="shared" si="226"/>
        <v>105000</v>
      </c>
      <c r="AK57" s="43">
        <f t="shared" si="226"/>
        <v>105000</v>
      </c>
      <c r="AL57" s="43">
        <f t="shared" si="226"/>
        <v>105000</v>
      </c>
      <c r="AM57" s="43">
        <f t="shared" si="226"/>
        <v>105000</v>
      </c>
      <c r="AN57" s="43">
        <f t="shared" si="226"/>
        <v>105000</v>
      </c>
      <c r="AO57" s="43">
        <f t="shared" si="226"/>
        <v>105000</v>
      </c>
      <c r="AP57" s="43">
        <f t="shared" si="226"/>
        <v>105000</v>
      </c>
      <c r="AQ57" s="43">
        <f t="shared" ref="AQ57:AY57" si="250">AQ56+2500</f>
        <v>105000</v>
      </c>
      <c r="AR57" s="43">
        <f t="shared" si="250"/>
        <v>105000</v>
      </c>
      <c r="AS57" s="43">
        <f t="shared" si="250"/>
        <v>105000</v>
      </c>
      <c r="AT57" s="43">
        <f t="shared" si="250"/>
        <v>105000</v>
      </c>
      <c r="AU57" s="43">
        <f t="shared" si="250"/>
        <v>105000</v>
      </c>
      <c r="AV57" s="43">
        <f t="shared" si="250"/>
        <v>105000</v>
      </c>
      <c r="AW57" s="43">
        <f t="shared" si="250"/>
        <v>105000</v>
      </c>
      <c r="AX57" s="43">
        <f t="shared" si="250"/>
        <v>105000</v>
      </c>
      <c r="AY57" s="43">
        <f t="shared" si="250"/>
        <v>105000</v>
      </c>
    </row>
    <row r="58" spans="1:51" s="36" customFormat="1" ht="12" customHeight="1" x14ac:dyDescent="0.2">
      <c r="A58" s="237">
        <v>6</v>
      </c>
      <c r="B58" s="43">
        <f t="shared" si="226"/>
        <v>92500</v>
      </c>
      <c r="C58" s="43">
        <f t="shared" si="226"/>
        <v>92500</v>
      </c>
      <c r="D58" s="43">
        <f t="shared" ref="D58" si="251">D57+2500</f>
        <v>92500</v>
      </c>
      <c r="E58" s="43">
        <f t="shared" si="226"/>
        <v>92500</v>
      </c>
      <c r="F58" s="43">
        <f t="shared" ref="F58" si="252">F57+2500</f>
        <v>92500</v>
      </c>
      <c r="G58" s="43">
        <f t="shared" si="226"/>
        <v>92500</v>
      </c>
      <c r="H58" s="43">
        <f t="shared" si="226"/>
        <v>92500</v>
      </c>
      <c r="I58" s="43">
        <f t="shared" ref="I58" si="253">I57+2500</f>
        <v>92500</v>
      </c>
      <c r="J58" s="43">
        <f t="shared" si="226"/>
        <v>92500</v>
      </c>
      <c r="K58" s="43">
        <f t="shared" si="226"/>
        <v>92500</v>
      </c>
      <c r="L58" s="43">
        <f t="shared" si="226"/>
        <v>92500</v>
      </c>
      <c r="M58" s="43">
        <f t="shared" si="226"/>
        <v>92500</v>
      </c>
      <c r="N58" s="43">
        <f t="shared" si="226"/>
        <v>92500</v>
      </c>
      <c r="O58" s="43">
        <f t="shared" si="226"/>
        <v>92500</v>
      </c>
      <c r="P58" s="43">
        <f t="shared" si="226"/>
        <v>92500</v>
      </c>
      <c r="Q58" s="43">
        <f t="shared" si="226"/>
        <v>92500</v>
      </c>
      <c r="R58" s="43">
        <f t="shared" si="226"/>
        <v>92500</v>
      </c>
      <c r="S58" s="43">
        <f t="shared" si="226"/>
        <v>92500</v>
      </c>
      <c r="T58" s="43">
        <f t="shared" si="226"/>
        <v>92500</v>
      </c>
      <c r="U58" s="43">
        <f t="shared" si="226"/>
        <v>92500</v>
      </c>
      <c r="V58" s="43">
        <f t="shared" si="226"/>
        <v>92500</v>
      </c>
      <c r="W58" s="43">
        <f t="shared" si="226"/>
        <v>92500</v>
      </c>
      <c r="X58" s="43">
        <f t="shared" ref="X58" si="254">X57+2500</f>
        <v>92500</v>
      </c>
      <c r="Y58" s="43">
        <f t="shared" ref="Y58" si="255">Y57+2500</f>
        <v>92500</v>
      </c>
      <c r="Z58" s="43">
        <f t="shared" si="226"/>
        <v>92500</v>
      </c>
      <c r="AA58" s="43">
        <f t="shared" si="226"/>
        <v>107500</v>
      </c>
      <c r="AB58" s="43">
        <f t="shared" si="226"/>
        <v>107500</v>
      </c>
      <c r="AC58" s="43">
        <f t="shared" si="226"/>
        <v>107500</v>
      </c>
      <c r="AD58" s="43">
        <f t="shared" si="226"/>
        <v>107500</v>
      </c>
      <c r="AE58" s="43">
        <f t="shared" si="226"/>
        <v>107500</v>
      </c>
      <c r="AF58" s="43">
        <f t="shared" si="226"/>
        <v>107500</v>
      </c>
      <c r="AG58" s="43">
        <f t="shared" si="226"/>
        <v>107500</v>
      </c>
      <c r="AH58" s="43">
        <f t="shared" si="226"/>
        <v>107500</v>
      </c>
      <c r="AI58" s="43">
        <f t="shared" si="226"/>
        <v>107500</v>
      </c>
      <c r="AJ58" s="43">
        <f t="shared" si="226"/>
        <v>107500</v>
      </c>
      <c r="AK58" s="43">
        <f t="shared" si="226"/>
        <v>107500</v>
      </c>
      <c r="AL58" s="43">
        <f t="shared" si="226"/>
        <v>107500</v>
      </c>
      <c r="AM58" s="43">
        <f t="shared" si="226"/>
        <v>107500</v>
      </c>
      <c r="AN58" s="43">
        <f t="shared" si="226"/>
        <v>107500</v>
      </c>
      <c r="AO58" s="43">
        <f t="shared" si="226"/>
        <v>107500</v>
      </c>
      <c r="AP58" s="43">
        <f t="shared" si="226"/>
        <v>107500</v>
      </c>
      <c r="AQ58" s="43">
        <f t="shared" ref="AQ58:AY58" si="256">AQ57+2500</f>
        <v>107500</v>
      </c>
      <c r="AR58" s="43">
        <f t="shared" si="256"/>
        <v>107500</v>
      </c>
      <c r="AS58" s="43">
        <f t="shared" si="256"/>
        <v>107500</v>
      </c>
      <c r="AT58" s="43">
        <f t="shared" si="256"/>
        <v>107500</v>
      </c>
      <c r="AU58" s="43">
        <f t="shared" si="256"/>
        <v>107500</v>
      </c>
      <c r="AV58" s="43">
        <f t="shared" si="256"/>
        <v>107500</v>
      </c>
      <c r="AW58" s="43">
        <f t="shared" si="256"/>
        <v>107500</v>
      </c>
      <c r="AX58" s="43">
        <f t="shared" si="256"/>
        <v>107500</v>
      </c>
      <c r="AY58" s="43">
        <f t="shared" si="256"/>
        <v>107500</v>
      </c>
    </row>
    <row r="59" spans="1:51" s="33" customFormat="1" x14ac:dyDescent="0.2"/>
    <row r="60" spans="1:51" s="255" customFormat="1" ht="12.75" customHeight="1" x14ac:dyDescent="0.2">
      <c r="A60" s="298" t="s">
        <v>172</v>
      </c>
    </row>
    <row r="61" spans="1:51" s="136" customFormat="1" x14ac:dyDescent="0.2">
      <c r="A61" s="298"/>
    </row>
    <row r="62" spans="1:51" s="136" customFormat="1" x14ac:dyDescent="0.2"/>
    <row r="63" spans="1:51" s="85" customFormat="1" ht="12.75" customHeight="1" x14ac:dyDescent="0.2">
      <c r="A63" s="256" t="s">
        <v>74</v>
      </c>
    </row>
    <row r="64" spans="1:51" s="85" customFormat="1" ht="17.25" customHeight="1" x14ac:dyDescent="0.2">
      <c r="A64" s="257" t="s">
        <v>75</v>
      </c>
    </row>
    <row r="65" spans="1:1" s="85" customFormat="1" ht="17.25" customHeight="1" x14ac:dyDescent="0.2">
      <c r="A65" s="258" t="s">
        <v>76</v>
      </c>
    </row>
    <row r="66" spans="1:1" s="85" customFormat="1" ht="22.5" customHeight="1" x14ac:dyDescent="0.2">
      <c r="A66" s="258" t="s">
        <v>77</v>
      </c>
    </row>
    <row r="67" spans="1:1" s="85" customFormat="1" ht="17.25" customHeight="1" x14ac:dyDescent="0.2">
      <c r="A67" s="258" t="s">
        <v>78</v>
      </c>
    </row>
    <row r="68" spans="1:1" s="85" customFormat="1" ht="22.5" customHeight="1" x14ac:dyDescent="0.2">
      <c r="A68" s="258" t="s">
        <v>79</v>
      </c>
    </row>
    <row r="69" spans="1:1" s="85" customFormat="1" ht="22.5" customHeight="1" x14ac:dyDescent="0.2">
      <c r="A69" s="258" t="s">
        <v>187</v>
      </c>
    </row>
    <row r="70" spans="1:1" s="35" customFormat="1" ht="12.75" customHeight="1" x14ac:dyDescent="0.2">
      <c r="A70" s="259"/>
    </row>
    <row r="71" spans="1:1" s="35" customFormat="1" ht="26.25" thickBot="1" x14ac:dyDescent="0.25">
      <c r="A71" s="260" t="s">
        <v>81</v>
      </c>
    </row>
    <row r="72" spans="1:1" s="35" customFormat="1" ht="108" customHeight="1" x14ac:dyDescent="0.2">
      <c r="A72" s="299" t="s">
        <v>402</v>
      </c>
    </row>
    <row r="73" spans="1:1" x14ac:dyDescent="0.2">
      <c r="A73" s="300"/>
    </row>
    <row r="74" spans="1:1" x14ac:dyDescent="0.2">
      <c r="A74" s="300"/>
    </row>
    <row r="75" spans="1:1" x14ac:dyDescent="0.2">
      <c r="A75" s="300"/>
    </row>
    <row r="76" spans="1:1" ht="16.5" customHeight="1" thickBot="1" x14ac:dyDescent="0.25">
      <c r="A76" s="301"/>
    </row>
    <row r="110" spans="1:1" x14ac:dyDescent="0.2">
      <c r="A110" s="251"/>
    </row>
  </sheetData>
  <mergeCells count="2">
    <mergeCell ref="A60:A61"/>
    <mergeCell ref="A72:A76"/>
  </mergeCells>
  <phoneticPr fontId="0" type="noConversion"/>
  <pageMargins left="0.75" right="0.75" top="1" bottom="1" header="0.5" footer="0.5"/>
  <pageSetup paperSize="9" orientation="portrait" horizontalDpi="4294967295" verticalDpi="4294967295"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3"/>
  <sheetViews>
    <sheetView topLeftCell="A4" workbookViewId="0">
      <pane xSplit="1" topLeftCell="B1" activePane="topRight" state="frozen"/>
      <selection activeCell="A10" sqref="A10"/>
      <selection pane="topRight" activeCell="A19" sqref="A19"/>
    </sheetView>
  </sheetViews>
  <sheetFormatPr defaultColWidth="10" defaultRowHeight="12.75" x14ac:dyDescent="0.2"/>
  <cols>
    <col min="1" max="1" width="46.5703125" style="32" customWidth="1"/>
    <col min="2" max="16384" width="10" style="31"/>
  </cols>
  <sheetData>
    <row r="1" spans="1:2" ht="24" x14ac:dyDescent="0.2">
      <c r="A1" s="180" t="s">
        <v>61</v>
      </c>
    </row>
    <row r="2" spans="1:2" ht="24" x14ac:dyDescent="0.2">
      <c r="A2" s="177" t="s">
        <v>191</v>
      </c>
    </row>
    <row r="3" spans="1:2" x14ac:dyDescent="0.2">
      <c r="A3" s="167" t="s">
        <v>340</v>
      </c>
    </row>
    <row r="4" spans="1:2" ht="21.75" customHeight="1" x14ac:dyDescent="0.2">
      <c r="A4" s="88" t="s">
        <v>62</v>
      </c>
      <c r="B4" s="115" t="e">
        <f>'BAR BB| Open rates'!#REF!</f>
        <v>#REF!</v>
      </c>
    </row>
    <row r="5" spans="1:2" ht="21.75" customHeight="1" x14ac:dyDescent="0.2">
      <c r="A5" s="104"/>
      <c r="B5" s="115" t="e">
        <f>'BAR BB| Open rates'!#REF!</f>
        <v>#REF!</v>
      </c>
    </row>
    <row r="6" spans="1:2" x14ac:dyDescent="0.2">
      <c r="A6" s="163" t="s">
        <v>63</v>
      </c>
      <c r="B6" s="182"/>
    </row>
    <row r="7" spans="1:2" x14ac:dyDescent="0.2">
      <c r="A7" s="163">
        <v>1</v>
      </c>
      <c r="B7" s="57" t="e">
        <f>'BAR BB| Open rates'!#REF!*0.9*0.87</f>
        <v>#REF!</v>
      </c>
    </row>
    <row r="8" spans="1:2" x14ac:dyDescent="0.2">
      <c r="A8" s="163">
        <v>2</v>
      </c>
      <c r="B8" s="57" t="e">
        <f>'BAR BB| Open rates'!#REF!*0.9*0.87</f>
        <v>#REF!</v>
      </c>
    </row>
    <row r="9" spans="1:2" x14ac:dyDescent="0.2">
      <c r="A9" s="163" t="s">
        <v>175</v>
      </c>
      <c r="B9" s="57"/>
    </row>
    <row r="10" spans="1:2" x14ac:dyDescent="0.2">
      <c r="A10" s="163">
        <v>1</v>
      </c>
      <c r="B10" s="57" t="e">
        <f>'BAR BB| Open rates'!#REF!*0.9*0.87</f>
        <v>#REF!</v>
      </c>
    </row>
    <row r="11" spans="1:2" x14ac:dyDescent="0.2">
      <c r="A11" s="163">
        <v>2</v>
      </c>
      <c r="B11" s="57" t="e">
        <f>'BAR BB| Open rates'!#REF!*0.9*0.87</f>
        <v>#REF!</v>
      </c>
    </row>
    <row r="12" spans="1:2" x14ac:dyDescent="0.2">
      <c r="A12" s="163" t="s">
        <v>176</v>
      </c>
      <c r="B12" s="57"/>
    </row>
    <row r="13" spans="1:2" x14ac:dyDescent="0.2">
      <c r="A13" s="163">
        <v>1</v>
      </c>
      <c r="B13" s="57" t="e">
        <f>'BAR BB| Open rates'!#REF!*0.9*0.87</f>
        <v>#REF!</v>
      </c>
    </row>
    <row r="14" spans="1:2" x14ac:dyDescent="0.2">
      <c r="A14" s="163">
        <v>2</v>
      </c>
      <c r="B14" s="57" t="e">
        <f>'BAR BB| Open rates'!#REF!*0.9*0.87</f>
        <v>#REF!</v>
      </c>
    </row>
    <row r="15" spans="1:2" s="154" customFormat="1" x14ac:dyDescent="0.2">
      <c r="A15" s="193"/>
    </row>
    <row r="16" spans="1:2" ht="12.75" customHeight="1" x14ac:dyDescent="0.2">
      <c r="A16" s="295" t="s">
        <v>172</v>
      </c>
    </row>
    <row r="17" spans="1:1" x14ac:dyDescent="0.2">
      <c r="A17" s="295"/>
    </row>
    <row r="18" spans="1:1" ht="13.5" thickBot="1" x14ac:dyDescent="0.25">
      <c r="A18" s="89"/>
    </row>
    <row r="19" spans="1:1" s="154" customFormat="1" ht="278.25" customHeight="1" thickBot="1" x14ac:dyDescent="0.25">
      <c r="A19" s="265" t="s">
        <v>383</v>
      </c>
    </row>
    <row r="20" spans="1:1" s="154" customFormat="1" ht="12.75" customHeight="1" x14ac:dyDescent="0.2"/>
    <row r="21" spans="1:1" x14ac:dyDescent="0.2">
      <c r="A21" s="190" t="s">
        <v>83</v>
      </c>
    </row>
    <row r="22" spans="1:1" s="154" customFormat="1" ht="34.5" customHeight="1" x14ac:dyDescent="0.2">
      <c r="A22" s="213" t="s">
        <v>381</v>
      </c>
    </row>
    <row r="23" spans="1:1" s="154" customFormat="1" ht="51.75" customHeight="1" x14ac:dyDescent="0.2">
      <c r="A23" s="213" t="s">
        <v>382</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264</v>
      </c>
    </row>
    <row r="36" spans="1:1" ht="12.75" customHeight="1" x14ac:dyDescent="0.2">
      <c r="A36" s="192"/>
    </row>
    <row r="37" spans="1:1" ht="24" x14ac:dyDescent="0.2">
      <c r="A37" s="190" t="s">
        <v>95</v>
      </c>
    </row>
    <row r="38" spans="1:1" s="154" customFormat="1" ht="36" hidden="1" x14ac:dyDescent="0.2">
      <c r="A38" s="219" t="s">
        <v>270</v>
      </c>
    </row>
    <row r="39" spans="1:1" s="154" customFormat="1" ht="24.75" customHeight="1" x14ac:dyDescent="0.2">
      <c r="A39" s="266" t="s">
        <v>367</v>
      </c>
    </row>
    <row r="40" spans="1:1" x14ac:dyDescent="0.2">
      <c r="A40" s="6"/>
    </row>
    <row r="41" spans="1:1" x14ac:dyDescent="0.2">
      <c r="A41" s="171" t="s">
        <v>81</v>
      </c>
    </row>
    <row r="42" spans="1:1" ht="87.75" customHeight="1" x14ac:dyDescent="0.2">
      <c r="A42" s="186" t="s">
        <v>338</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sheetData>
  <mergeCells count="1">
    <mergeCell ref="A16:A17"/>
  </mergeCells>
  <pageMargins left="0.7" right="0.7" top="0.75" bottom="0.75" header="0.3" footer="0.3"/>
  <pageSetup paperSize="9"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6"/>
  <sheetViews>
    <sheetView workbookViewId="0">
      <pane xSplit="1" topLeftCell="B1" activePane="topRight" state="frozen"/>
      <selection activeCell="A10" sqref="A10"/>
      <selection pane="topRight" activeCell="C1" sqref="C1:F1048576"/>
    </sheetView>
  </sheetViews>
  <sheetFormatPr defaultColWidth="10" defaultRowHeight="12.75" x14ac:dyDescent="0.2"/>
  <cols>
    <col min="1" max="1" width="46.5703125" style="32" customWidth="1"/>
    <col min="2" max="16384" width="10" style="31"/>
  </cols>
  <sheetData>
    <row r="1" spans="1:2" ht="23.25" customHeight="1" x14ac:dyDescent="0.2">
      <c r="A1" s="180" t="s">
        <v>61</v>
      </c>
    </row>
    <row r="2" spans="1:2" ht="23.25" customHeight="1" x14ac:dyDescent="0.2">
      <c r="A2" s="177" t="s">
        <v>191</v>
      </c>
    </row>
    <row r="3" spans="1:2" ht="23.25" customHeight="1" x14ac:dyDescent="0.2">
      <c r="A3" s="167" t="s">
        <v>341</v>
      </c>
    </row>
    <row r="4" spans="1:2" ht="21.75" customHeight="1" x14ac:dyDescent="0.2">
      <c r="A4" s="88" t="s">
        <v>62</v>
      </c>
      <c r="B4" s="182" t="e">
        <f>'Отдыхай и Катай FIT18'!B4</f>
        <v>#REF!</v>
      </c>
    </row>
    <row r="5" spans="1:2" ht="21.75" customHeight="1" x14ac:dyDescent="0.2">
      <c r="A5" s="104"/>
      <c r="B5" s="182" t="e">
        <f>'Отдыхай и Катай FIT18'!B5</f>
        <v>#REF!</v>
      </c>
    </row>
    <row r="6" spans="1:2" x14ac:dyDescent="0.2">
      <c r="A6" s="163" t="s">
        <v>63</v>
      </c>
      <c r="B6" s="182"/>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s="154" customFormat="1" x14ac:dyDescent="0.2">
      <c r="A15" s="193"/>
    </row>
    <row r="16" spans="1:2" ht="12.75" customHeight="1" x14ac:dyDescent="0.2">
      <c r="A16" s="295" t="s">
        <v>172</v>
      </c>
    </row>
    <row r="17" spans="1:1" x14ac:dyDescent="0.2">
      <c r="A17" s="295"/>
    </row>
    <row r="18" spans="1:1" ht="13.5" thickBot="1" x14ac:dyDescent="0.25">
      <c r="A18" s="89"/>
    </row>
    <row r="19" spans="1:1" s="154" customFormat="1" ht="278.25" customHeight="1" thickBot="1" x14ac:dyDescent="0.25">
      <c r="A19" s="265" t="s">
        <v>383</v>
      </c>
    </row>
    <row r="20" spans="1:1" s="154" customFormat="1" ht="12.75" customHeight="1" x14ac:dyDescent="0.2"/>
    <row r="21" spans="1:1" x14ac:dyDescent="0.2">
      <c r="A21" s="190" t="s">
        <v>83</v>
      </c>
    </row>
    <row r="22" spans="1:1" s="154" customFormat="1" ht="34.5" customHeight="1" x14ac:dyDescent="0.2">
      <c r="A22" s="213" t="s">
        <v>381</v>
      </c>
    </row>
    <row r="23" spans="1:1" s="154" customFormat="1" ht="51.75" customHeight="1" x14ac:dyDescent="0.2">
      <c r="A23" s="213" t="s">
        <v>382</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264</v>
      </c>
    </row>
    <row r="36" spans="1:1" ht="12.75" customHeight="1" x14ac:dyDescent="0.2">
      <c r="A36" s="192"/>
    </row>
    <row r="37" spans="1:1" ht="24" x14ac:dyDescent="0.2">
      <c r="A37" s="190" t="s">
        <v>95</v>
      </c>
    </row>
    <row r="38" spans="1:1" s="154" customFormat="1" ht="36" hidden="1" x14ac:dyDescent="0.2">
      <c r="A38" s="219" t="s">
        <v>270</v>
      </c>
    </row>
    <row r="39" spans="1:1" s="154" customFormat="1" ht="24.75" customHeight="1" x14ac:dyDescent="0.2">
      <c r="A39" s="266" t="s">
        <v>367</v>
      </c>
    </row>
    <row r="40" spans="1:1" x14ac:dyDescent="0.2">
      <c r="A40" s="6"/>
    </row>
    <row r="41" spans="1:1" x14ac:dyDescent="0.2">
      <c r="A41" s="171" t="s">
        <v>81</v>
      </c>
    </row>
    <row r="42" spans="1:1" ht="87.75" customHeight="1" x14ac:dyDescent="0.2">
      <c r="A42" s="186" t="s">
        <v>338</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0"/>
  <sheetViews>
    <sheetView workbookViewId="0">
      <pane xSplit="1" topLeftCell="B1" activePane="topRight" state="frozen"/>
      <selection activeCell="A10" sqref="A10"/>
      <selection pane="topRight" activeCell="C1" sqref="C1:F1048576"/>
    </sheetView>
  </sheetViews>
  <sheetFormatPr defaultColWidth="10" defaultRowHeight="12.75" x14ac:dyDescent="0.2"/>
  <cols>
    <col min="1" max="1" width="46.5703125" style="32" customWidth="1"/>
    <col min="2" max="16384" width="10" style="31"/>
  </cols>
  <sheetData>
    <row r="1" spans="1:2" ht="23.25" customHeight="1" x14ac:dyDescent="0.2">
      <c r="A1" s="180" t="s">
        <v>61</v>
      </c>
    </row>
    <row r="2" spans="1:2" ht="23.25" customHeight="1" x14ac:dyDescent="0.2">
      <c r="A2" s="177" t="s">
        <v>191</v>
      </c>
    </row>
    <row r="3" spans="1:2" ht="23.25" customHeight="1" x14ac:dyDescent="0.2">
      <c r="A3" s="167" t="s">
        <v>339</v>
      </c>
    </row>
    <row r="4" spans="1:2" ht="21.75" customHeight="1" x14ac:dyDescent="0.2">
      <c r="A4" s="88" t="s">
        <v>62</v>
      </c>
      <c r="B4" s="182" t="e">
        <f>'Отдыхай и Катай FIT18'!B4</f>
        <v>#REF!</v>
      </c>
    </row>
    <row r="5" spans="1:2" ht="21.75" customHeight="1" x14ac:dyDescent="0.2">
      <c r="A5" s="104"/>
      <c r="B5" s="182" t="e">
        <f>'Отдыхай и Катай FIT18'!B5</f>
        <v>#REF!</v>
      </c>
    </row>
    <row r="6" spans="1:2" x14ac:dyDescent="0.2">
      <c r="A6" s="163" t="s">
        <v>63</v>
      </c>
      <c r="B6" s="182"/>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s="154" customFormat="1" x14ac:dyDescent="0.2">
      <c r="A15" s="193"/>
    </row>
    <row r="16" spans="1:2" ht="12.75" customHeight="1" x14ac:dyDescent="0.2">
      <c r="A16" s="295" t="s">
        <v>172</v>
      </c>
    </row>
    <row r="17" spans="1:1" x14ac:dyDescent="0.2">
      <c r="A17" s="295"/>
    </row>
    <row r="18" spans="1:1" ht="13.5" thickBot="1" x14ac:dyDescent="0.25">
      <c r="A18" s="89"/>
    </row>
    <row r="19" spans="1:1" s="154" customFormat="1" ht="278.25" customHeight="1" thickBot="1" x14ac:dyDescent="0.25">
      <c r="A19" s="265" t="s">
        <v>383</v>
      </c>
    </row>
    <row r="20" spans="1:1" s="154" customFormat="1" ht="12.75" customHeight="1" x14ac:dyDescent="0.2"/>
    <row r="21" spans="1:1" x14ac:dyDescent="0.2">
      <c r="A21" s="190" t="s">
        <v>83</v>
      </c>
    </row>
    <row r="22" spans="1:1" s="154" customFormat="1" ht="34.5" customHeight="1" x14ac:dyDescent="0.2">
      <c r="A22" s="213" t="s">
        <v>381</v>
      </c>
    </row>
    <row r="23" spans="1:1" s="154" customFormat="1" ht="51.75" customHeight="1" x14ac:dyDescent="0.2">
      <c r="A23" s="213" t="s">
        <v>382</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264</v>
      </c>
    </row>
    <row r="36" spans="1:1" ht="12.75" customHeight="1" x14ac:dyDescent="0.2">
      <c r="A36" s="192"/>
    </row>
    <row r="37" spans="1:1" ht="24" x14ac:dyDescent="0.2">
      <c r="A37" s="190" t="s">
        <v>95</v>
      </c>
    </row>
    <row r="38" spans="1:1" s="154" customFormat="1" ht="36" hidden="1" x14ac:dyDescent="0.2">
      <c r="A38" s="219" t="s">
        <v>270</v>
      </c>
    </row>
    <row r="39" spans="1:1" s="154" customFormat="1" ht="24.75" customHeight="1" x14ac:dyDescent="0.2">
      <c r="A39" s="266" t="s">
        <v>367</v>
      </c>
    </row>
    <row r="40" spans="1:1" x14ac:dyDescent="0.2">
      <c r="A40" s="6"/>
    </row>
    <row r="41" spans="1:1" x14ac:dyDescent="0.2">
      <c r="A41" s="171" t="s">
        <v>81</v>
      </c>
    </row>
    <row r="42" spans="1:1" ht="87.75" customHeight="1" x14ac:dyDescent="0.2">
      <c r="A42" s="186" t="s">
        <v>338</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sheetData>
  <mergeCells count="1">
    <mergeCell ref="A16:A17"/>
  </mergeCells>
  <pageMargins left="0.7" right="0.7" top="0.75" bottom="0.75" header="0.3" footer="0.3"/>
  <pageSetup paperSize="9"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X178"/>
  <sheetViews>
    <sheetView workbookViewId="0">
      <pane xSplit="1" topLeftCell="B1" activePane="topRight" state="frozen"/>
      <selection activeCell="A10" sqref="A10"/>
      <selection pane="topRight" activeCell="E43" sqref="E43"/>
    </sheetView>
  </sheetViews>
  <sheetFormatPr defaultColWidth="10" defaultRowHeight="12.75" x14ac:dyDescent="0.2"/>
  <cols>
    <col min="1" max="1" width="46.5703125" style="32" customWidth="1"/>
    <col min="2" max="16384" width="10" style="31"/>
  </cols>
  <sheetData>
    <row r="1" spans="1:24" ht="23.25" customHeight="1" x14ac:dyDescent="0.2">
      <c r="A1" s="180" t="s">
        <v>61</v>
      </c>
    </row>
    <row r="2" spans="1:24" ht="21.75" hidden="1" customHeight="1" x14ac:dyDescent="0.2">
      <c r="A2" s="188" t="s">
        <v>188</v>
      </c>
      <c r="B2" s="182" t="e">
        <f>'BAR BB| Open rates'!#REF!</f>
        <v>#REF!</v>
      </c>
      <c r="C2" s="182" t="e">
        <f>'BAR BB| Open rates'!#REF!</f>
        <v>#REF!</v>
      </c>
      <c r="D2" s="182" t="e">
        <f>'BAR BB| Open rates'!#REF!</f>
        <v>#REF!</v>
      </c>
      <c r="E2" s="182" t="e">
        <f>'BAR BB| Open rates'!#REF!</f>
        <v>#REF!</v>
      </c>
      <c r="F2" s="182" t="e">
        <f>'BAR BB| Open rates'!#REF!</f>
        <v>#REF!</v>
      </c>
      <c r="G2" s="182" t="e">
        <f>'BAR BB| Open rates'!#REF!</f>
        <v>#REF!</v>
      </c>
      <c r="H2" s="182" t="e">
        <f>'BAR BB| Open rates'!#REF!</f>
        <v>#REF!</v>
      </c>
      <c r="I2" s="182" t="e">
        <f>'BAR BB| Open rates'!#REF!</f>
        <v>#REF!</v>
      </c>
      <c r="J2" s="182" t="e">
        <f>'BAR BB| Open rates'!#REF!</f>
        <v>#REF!</v>
      </c>
      <c r="K2" s="182" t="e">
        <f>'BAR BB| Open rates'!#REF!</f>
        <v>#REF!</v>
      </c>
      <c r="L2" s="182" t="e">
        <f>'BAR BB| Open rates'!#REF!</f>
        <v>#REF!</v>
      </c>
      <c r="M2" s="182" t="e">
        <f>'BAR BB| Open rates'!#REF!</f>
        <v>#REF!</v>
      </c>
      <c r="N2" s="182" t="e">
        <f>'BAR BB| Open rates'!#REF!</f>
        <v>#REF!</v>
      </c>
      <c r="O2" s="182" t="e">
        <f>'BAR BB| Open rates'!#REF!</f>
        <v>#REF!</v>
      </c>
      <c r="P2" s="182" t="e">
        <f>'BAR BB| Open rates'!#REF!</f>
        <v>#REF!</v>
      </c>
      <c r="Q2" s="182" t="e">
        <f>'BAR BB| Open rates'!#REF!</f>
        <v>#REF!</v>
      </c>
      <c r="R2" s="182" t="e">
        <f>'BAR BB| Open rates'!#REF!</f>
        <v>#REF!</v>
      </c>
      <c r="S2" s="182" t="e">
        <f>'BAR BB| Open rates'!#REF!</f>
        <v>#REF!</v>
      </c>
      <c r="T2" s="182" t="e">
        <f>'BAR BB| Open rates'!#REF!</f>
        <v>#REF!</v>
      </c>
      <c r="U2" s="182" t="e">
        <f>'BAR BB| Open rates'!#REF!</f>
        <v>#REF!</v>
      </c>
      <c r="V2" s="182" t="e">
        <f>'BAR BB| Open rates'!#REF!</f>
        <v>#REF!</v>
      </c>
      <c r="W2" s="182" t="e">
        <f>'BAR BB| Open rates'!#REF!</f>
        <v>#REF!</v>
      </c>
      <c r="X2" s="182" t="e">
        <f>'BAR BB| Open rates'!#REF!</f>
        <v>#REF!</v>
      </c>
    </row>
    <row r="3" spans="1:24" ht="21.75" hidden="1" customHeight="1" x14ac:dyDescent="0.2">
      <c r="A3" s="187" t="s">
        <v>62</v>
      </c>
      <c r="B3" s="182" t="e">
        <f>'BAR BB| Open rates'!#REF!</f>
        <v>#REF!</v>
      </c>
      <c r="C3" s="182" t="e">
        <f>'BAR BB| Open rates'!#REF!</f>
        <v>#REF!</v>
      </c>
      <c r="D3" s="182" t="e">
        <f>'BAR BB| Open rates'!#REF!</f>
        <v>#REF!</v>
      </c>
      <c r="E3" s="182" t="e">
        <f>'BAR BB| Open rates'!#REF!</f>
        <v>#REF!</v>
      </c>
      <c r="F3" s="182" t="e">
        <f>'BAR BB| Open rates'!#REF!</f>
        <v>#REF!</v>
      </c>
      <c r="G3" s="182" t="e">
        <f>'BAR BB| Open rates'!#REF!</f>
        <v>#REF!</v>
      </c>
      <c r="H3" s="182" t="e">
        <f>'BAR BB| Open rates'!#REF!</f>
        <v>#REF!</v>
      </c>
      <c r="I3" s="182" t="e">
        <f>'BAR BB| Open rates'!#REF!</f>
        <v>#REF!</v>
      </c>
      <c r="J3" s="182" t="e">
        <f>'BAR BB| Open rates'!#REF!</f>
        <v>#REF!</v>
      </c>
      <c r="K3" s="182" t="e">
        <f>'BAR BB| Open rates'!#REF!</f>
        <v>#REF!</v>
      </c>
      <c r="L3" s="182" t="e">
        <f>'BAR BB| Open rates'!#REF!</f>
        <v>#REF!</v>
      </c>
      <c r="M3" s="182" t="e">
        <f>'BAR BB| Open rates'!#REF!</f>
        <v>#REF!</v>
      </c>
      <c r="N3" s="182" t="e">
        <f>'BAR BB| Open rates'!#REF!</f>
        <v>#REF!</v>
      </c>
      <c r="O3" s="182" t="e">
        <f>'BAR BB| Open rates'!#REF!</f>
        <v>#REF!</v>
      </c>
      <c r="P3" s="182" t="e">
        <f>'BAR BB| Open rates'!#REF!</f>
        <v>#REF!</v>
      </c>
      <c r="Q3" s="182" t="e">
        <f>'BAR BB| Open rates'!#REF!</f>
        <v>#REF!</v>
      </c>
      <c r="R3" s="182" t="e">
        <f>'BAR BB| Open rates'!#REF!</f>
        <v>#REF!</v>
      </c>
      <c r="S3" s="182" t="e">
        <f>'BAR BB| Open rates'!#REF!</f>
        <v>#REF!</v>
      </c>
      <c r="T3" s="182" t="e">
        <f>'BAR BB| Open rates'!#REF!</f>
        <v>#REF!</v>
      </c>
      <c r="U3" s="182" t="e">
        <f>'BAR BB| Open rates'!#REF!</f>
        <v>#REF!</v>
      </c>
      <c r="V3" s="182" t="e">
        <f>'BAR BB| Open rates'!#REF!</f>
        <v>#REF!</v>
      </c>
      <c r="W3" s="182" t="e">
        <f>'BAR BB| Open rates'!#REF!</f>
        <v>#REF!</v>
      </c>
      <c r="X3" s="182" t="e">
        <f>'BAR BB| Open rates'!#REF!</f>
        <v>#REF!</v>
      </c>
    </row>
    <row r="4" spans="1:24" hidden="1" x14ac:dyDescent="0.2">
      <c r="A4" s="189" t="str">
        <f>'BAR BB| Open rates'!A5</f>
        <v>Делюкс/ Deluxe</v>
      </c>
      <c r="B4" s="182"/>
      <c r="C4" s="182"/>
      <c r="D4" s="182"/>
      <c r="E4" s="182"/>
      <c r="F4" s="182"/>
      <c r="G4" s="182"/>
      <c r="H4" s="182"/>
      <c r="I4" s="182"/>
      <c r="J4" s="182"/>
      <c r="K4" s="182"/>
      <c r="L4" s="182"/>
      <c r="M4" s="182"/>
      <c r="N4" s="182"/>
      <c r="O4" s="182"/>
      <c r="P4" s="182"/>
      <c r="Q4" s="182"/>
      <c r="R4" s="182"/>
      <c r="S4" s="182"/>
      <c r="T4" s="182"/>
      <c r="U4" s="182"/>
      <c r="V4" s="182"/>
      <c r="W4" s="182"/>
      <c r="X4" s="182"/>
    </row>
    <row r="5" spans="1:24" hidden="1" x14ac:dyDescent="0.2">
      <c r="A5" s="189">
        <f>'BAR BB| Open rates'!A6</f>
        <v>1</v>
      </c>
      <c r="B5" s="181" t="e">
        <f>'BAR BB| Open rates'!#REF!</f>
        <v>#REF!</v>
      </c>
      <c r="C5" s="181" t="e">
        <f>'BAR BB| Open rates'!#REF!</f>
        <v>#REF!</v>
      </c>
      <c r="D5" s="181" t="e">
        <f>'BAR BB| Open rates'!#REF!</f>
        <v>#REF!</v>
      </c>
      <c r="E5" s="181" t="e">
        <f>'BAR BB| Open rates'!#REF!</f>
        <v>#REF!</v>
      </c>
      <c r="F5" s="181" t="e">
        <f>'BAR BB| Open rates'!#REF!</f>
        <v>#REF!</v>
      </c>
      <c r="G5" s="181" t="e">
        <f>'BAR BB| Open rates'!#REF!</f>
        <v>#REF!</v>
      </c>
      <c r="H5" s="181" t="e">
        <f>'BAR BB| Open rates'!#REF!</f>
        <v>#REF!</v>
      </c>
      <c r="I5" s="181" t="e">
        <f>'BAR BB| Open rates'!#REF!</f>
        <v>#REF!</v>
      </c>
      <c r="J5" s="181" t="e">
        <f>'BAR BB| Open rates'!#REF!</f>
        <v>#REF!</v>
      </c>
      <c r="K5" s="181" t="e">
        <f>'BAR BB| Open rates'!#REF!</f>
        <v>#REF!</v>
      </c>
      <c r="L5" s="181" t="e">
        <f>'BAR BB| Open rates'!#REF!</f>
        <v>#REF!</v>
      </c>
      <c r="M5" s="181" t="e">
        <f>'BAR BB| Open rates'!#REF!</f>
        <v>#REF!</v>
      </c>
      <c r="N5" s="181" t="e">
        <f>'BAR BB| Open rates'!#REF!</f>
        <v>#REF!</v>
      </c>
      <c r="O5" s="181" t="e">
        <f>'BAR BB| Open rates'!#REF!</f>
        <v>#REF!</v>
      </c>
      <c r="P5" s="181" t="e">
        <f>'BAR BB| Open rates'!#REF!</f>
        <v>#REF!</v>
      </c>
      <c r="Q5" s="181" t="e">
        <f>'BAR BB| Open rates'!#REF!</f>
        <v>#REF!</v>
      </c>
      <c r="R5" s="181" t="e">
        <f>'BAR BB| Open rates'!#REF!</f>
        <v>#REF!</v>
      </c>
      <c r="S5" s="181" t="e">
        <f>'BAR BB| Open rates'!#REF!</f>
        <v>#REF!</v>
      </c>
      <c r="T5" s="181" t="e">
        <f>'BAR BB| Open rates'!#REF!</f>
        <v>#REF!</v>
      </c>
      <c r="U5" s="181" t="e">
        <f>'BAR BB| Open rates'!#REF!</f>
        <v>#REF!</v>
      </c>
      <c r="V5" s="181" t="e">
        <f>'BAR BB| Open rates'!#REF!</f>
        <v>#REF!</v>
      </c>
      <c r="W5" s="181" t="e">
        <f>'BAR BB| Open rates'!#REF!</f>
        <v>#REF!</v>
      </c>
      <c r="X5" s="181" t="e">
        <f>'BAR BB| Open rates'!#REF!</f>
        <v>#REF!</v>
      </c>
    </row>
    <row r="6" spans="1:24" hidden="1" x14ac:dyDescent="0.2">
      <c r="A6" s="189">
        <f>'BAR BB| Open rates'!A7</f>
        <v>2</v>
      </c>
      <c r="B6" s="181" t="e">
        <f>'BAR BB| Open rates'!#REF!</f>
        <v>#REF!</v>
      </c>
      <c r="C6" s="181" t="e">
        <f>'BAR BB| Open rates'!#REF!</f>
        <v>#REF!</v>
      </c>
      <c r="D6" s="181" t="e">
        <f>'BAR BB| Open rates'!#REF!</f>
        <v>#REF!</v>
      </c>
      <c r="E6" s="181" t="e">
        <f>'BAR BB| Open rates'!#REF!</f>
        <v>#REF!</v>
      </c>
      <c r="F6" s="181" t="e">
        <f>'BAR BB| Open rates'!#REF!</f>
        <v>#REF!</v>
      </c>
      <c r="G6" s="181" t="e">
        <f>'BAR BB| Open rates'!#REF!</f>
        <v>#REF!</v>
      </c>
      <c r="H6" s="181" t="e">
        <f>'BAR BB| Open rates'!#REF!</f>
        <v>#REF!</v>
      </c>
      <c r="I6" s="181" t="e">
        <f>'BAR BB| Open rates'!#REF!</f>
        <v>#REF!</v>
      </c>
      <c r="J6" s="181" t="e">
        <f>'BAR BB| Open rates'!#REF!</f>
        <v>#REF!</v>
      </c>
      <c r="K6" s="181" t="e">
        <f>'BAR BB| Open rates'!#REF!</f>
        <v>#REF!</v>
      </c>
      <c r="L6" s="181" t="e">
        <f>'BAR BB| Open rates'!#REF!</f>
        <v>#REF!</v>
      </c>
      <c r="M6" s="181" t="e">
        <f>'BAR BB| Open rates'!#REF!</f>
        <v>#REF!</v>
      </c>
      <c r="N6" s="181" t="e">
        <f>'BAR BB| Open rates'!#REF!</f>
        <v>#REF!</v>
      </c>
      <c r="O6" s="181" t="e">
        <f>'BAR BB| Open rates'!#REF!</f>
        <v>#REF!</v>
      </c>
      <c r="P6" s="181" t="e">
        <f>'BAR BB| Open rates'!#REF!</f>
        <v>#REF!</v>
      </c>
      <c r="Q6" s="181" t="e">
        <f>'BAR BB| Open rates'!#REF!</f>
        <v>#REF!</v>
      </c>
      <c r="R6" s="181" t="e">
        <f>'BAR BB| Open rates'!#REF!</f>
        <v>#REF!</v>
      </c>
      <c r="S6" s="181" t="e">
        <f>'BAR BB| Open rates'!#REF!</f>
        <v>#REF!</v>
      </c>
      <c r="T6" s="181" t="e">
        <f>'BAR BB| Open rates'!#REF!</f>
        <v>#REF!</v>
      </c>
      <c r="U6" s="181" t="e">
        <f>'BAR BB| Open rates'!#REF!</f>
        <v>#REF!</v>
      </c>
      <c r="V6" s="181" t="e">
        <f>'BAR BB| Open rates'!#REF!</f>
        <v>#REF!</v>
      </c>
      <c r="W6" s="181" t="e">
        <f>'BAR BB| Open rates'!#REF!</f>
        <v>#REF!</v>
      </c>
      <c r="X6" s="181" t="e">
        <f>'BAR BB| Open rates'!#REF!</f>
        <v>#REF!</v>
      </c>
    </row>
    <row r="7" spans="1:24" hidden="1" x14ac:dyDescent="0.2">
      <c r="A7" s="189" t="str">
        <f>'BAR BB| Open rates'!A8</f>
        <v>Делюкс с видом на горы / Deluxe Mountain View</v>
      </c>
      <c r="B7" s="181"/>
      <c r="C7" s="181"/>
      <c r="D7" s="181"/>
      <c r="E7" s="181"/>
      <c r="F7" s="181"/>
      <c r="G7" s="181"/>
      <c r="H7" s="181"/>
      <c r="I7" s="181"/>
      <c r="J7" s="181"/>
      <c r="K7" s="181"/>
      <c r="L7" s="181"/>
      <c r="M7" s="181"/>
      <c r="N7" s="181"/>
      <c r="O7" s="181"/>
      <c r="P7" s="181"/>
      <c r="Q7" s="181"/>
      <c r="R7" s="181"/>
      <c r="S7" s="181"/>
      <c r="T7" s="181"/>
      <c r="U7" s="181"/>
      <c r="V7" s="181"/>
      <c r="W7" s="181"/>
      <c r="X7" s="181"/>
    </row>
    <row r="8" spans="1:24" hidden="1" x14ac:dyDescent="0.2">
      <c r="A8" s="189">
        <f>'BAR BB| Open rates'!A9</f>
        <v>1</v>
      </c>
      <c r="B8" s="181" t="e">
        <f>'BAR BB| Open rates'!#REF!</f>
        <v>#REF!</v>
      </c>
      <c r="C8" s="181" t="e">
        <f>'BAR BB| Open rates'!#REF!</f>
        <v>#REF!</v>
      </c>
      <c r="D8" s="181" t="e">
        <f>'BAR BB| Open rates'!#REF!</f>
        <v>#REF!</v>
      </c>
      <c r="E8" s="181" t="e">
        <f>'BAR BB| Open rates'!#REF!</f>
        <v>#REF!</v>
      </c>
      <c r="F8" s="181" t="e">
        <f>'BAR BB| Open rates'!#REF!</f>
        <v>#REF!</v>
      </c>
      <c r="G8" s="181" t="e">
        <f>'BAR BB| Open rates'!#REF!</f>
        <v>#REF!</v>
      </c>
      <c r="H8" s="181" t="e">
        <f>'BAR BB| Open rates'!#REF!</f>
        <v>#REF!</v>
      </c>
      <c r="I8" s="181" t="e">
        <f>'BAR BB| Open rates'!#REF!</f>
        <v>#REF!</v>
      </c>
      <c r="J8" s="181" t="e">
        <f>'BAR BB| Open rates'!#REF!</f>
        <v>#REF!</v>
      </c>
      <c r="K8" s="181" t="e">
        <f>'BAR BB| Open rates'!#REF!</f>
        <v>#REF!</v>
      </c>
      <c r="L8" s="181" t="e">
        <f>'BAR BB| Open rates'!#REF!</f>
        <v>#REF!</v>
      </c>
      <c r="M8" s="181" t="e">
        <f>'BAR BB| Open rates'!#REF!</f>
        <v>#REF!</v>
      </c>
      <c r="N8" s="181" t="e">
        <f>'BAR BB| Open rates'!#REF!</f>
        <v>#REF!</v>
      </c>
      <c r="O8" s="181" t="e">
        <f>'BAR BB| Open rates'!#REF!</f>
        <v>#REF!</v>
      </c>
      <c r="P8" s="181" t="e">
        <f>'BAR BB| Open rates'!#REF!</f>
        <v>#REF!</v>
      </c>
      <c r="Q8" s="181" t="e">
        <f>'BAR BB| Open rates'!#REF!</f>
        <v>#REF!</v>
      </c>
      <c r="R8" s="181" t="e">
        <f>'BAR BB| Open rates'!#REF!</f>
        <v>#REF!</v>
      </c>
      <c r="S8" s="181" t="e">
        <f>'BAR BB| Open rates'!#REF!</f>
        <v>#REF!</v>
      </c>
      <c r="T8" s="181" t="e">
        <f>'BAR BB| Open rates'!#REF!</f>
        <v>#REF!</v>
      </c>
      <c r="U8" s="181" t="e">
        <f>'BAR BB| Open rates'!#REF!</f>
        <v>#REF!</v>
      </c>
      <c r="V8" s="181" t="e">
        <f>'BAR BB| Open rates'!#REF!</f>
        <v>#REF!</v>
      </c>
      <c r="W8" s="181" t="e">
        <f>'BAR BB| Open rates'!#REF!</f>
        <v>#REF!</v>
      </c>
      <c r="X8" s="181" t="e">
        <f>'BAR BB| Open rates'!#REF!</f>
        <v>#REF!</v>
      </c>
    </row>
    <row r="9" spans="1:24" hidden="1" x14ac:dyDescent="0.2">
      <c r="A9" s="189">
        <f>'BAR BB| Open rates'!A10</f>
        <v>2</v>
      </c>
      <c r="B9" s="181" t="e">
        <f>'BAR BB| Open rates'!#REF!</f>
        <v>#REF!</v>
      </c>
      <c r="C9" s="181" t="e">
        <f>'BAR BB| Open rates'!#REF!</f>
        <v>#REF!</v>
      </c>
      <c r="D9" s="181" t="e">
        <f>'BAR BB| Open rates'!#REF!</f>
        <v>#REF!</v>
      </c>
      <c r="E9" s="181" t="e">
        <f>'BAR BB| Open rates'!#REF!</f>
        <v>#REF!</v>
      </c>
      <c r="F9" s="181" t="e">
        <f>'BAR BB| Open rates'!#REF!</f>
        <v>#REF!</v>
      </c>
      <c r="G9" s="181" t="e">
        <f>'BAR BB| Open rates'!#REF!</f>
        <v>#REF!</v>
      </c>
      <c r="H9" s="181" t="e">
        <f>'BAR BB| Open rates'!#REF!</f>
        <v>#REF!</v>
      </c>
      <c r="I9" s="181" t="e">
        <f>'BAR BB| Open rates'!#REF!</f>
        <v>#REF!</v>
      </c>
      <c r="J9" s="181" t="e">
        <f>'BAR BB| Open rates'!#REF!</f>
        <v>#REF!</v>
      </c>
      <c r="K9" s="181" t="e">
        <f>'BAR BB| Open rates'!#REF!</f>
        <v>#REF!</v>
      </c>
      <c r="L9" s="181" t="e">
        <f>'BAR BB| Open rates'!#REF!</f>
        <v>#REF!</v>
      </c>
      <c r="M9" s="181" t="e">
        <f>'BAR BB| Open rates'!#REF!</f>
        <v>#REF!</v>
      </c>
      <c r="N9" s="181" t="e">
        <f>'BAR BB| Open rates'!#REF!</f>
        <v>#REF!</v>
      </c>
      <c r="O9" s="181" t="e">
        <f>'BAR BB| Open rates'!#REF!</f>
        <v>#REF!</v>
      </c>
      <c r="P9" s="181" t="e">
        <f>'BAR BB| Open rates'!#REF!</f>
        <v>#REF!</v>
      </c>
      <c r="Q9" s="181" t="e">
        <f>'BAR BB| Open rates'!#REF!</f>
        <v>#REF!</v>
      </c>
      <c r="R9" s="181" t="e">
        <f>'BAR BB| Open rates'!#REF!</f>
        <v>#REF!</v>
      </c>
      <c r="S9" s="181" t="e">
        <f>'BAR BB| Open rates'!#REF!</f>
        <v>#REF!</v>
      </c>
      <c r="T9" s="181" t="e">
        <f>'BAR BB| Open rates'!#REF!</f>
        <v>#REF!</v>
      </c>
      <c r="U9" s="181" t="e">
        <f>'BAR BB| Open rates'!#REF!</f>
        <v>#REF!</v>
      </c>
      <c r="V9" s="181" t="e">
        <f>'BAR BB| Open rates'!#REF!</f>
        <v>#REF!</v>
      </c>
      <c r="W9" s="181" t="e">
        <f>'BAR BB| Open rates'!#REF!</f>
        <v>#REF!</v>
      </c>
      <c r="X9" s="181" t="e">
        <f>'BAR BB| Open rates'!#REF!</f>
        <v>#REF!</v>
      </c>
    </row>
    <row r="10" spans="1:24" hidden="1" x14ac:dyDescent="0.2">
      <c r="A10" s="189" t="str">
        <f>'BAR BB| Open rates'!A11</f>
        <v>Люкс/ Suite</v>
      </c>
      <c r="B10" s="181"/>
      <c r="C10" s="181"/>
      <c r="D10" s="181"/>
      <c r="E10" s="181"/>
      <c r="F10" s="181"/>
      <c r="G10" s="181"/>
      <c r="H10" s="181"/>
      <c r="I10" s="181"/>
      <c r="J10" s="181"/>
      <c r="K10" s="181"/>
      <c r="L10" s="181"/>
      <c r="M10" s="181"/>
      <c r="N10" s="181"/>
      <c r="O10" s="181"/>
      <c r="P10" s="181"/>
      <c r="Q10" s="181"/>
      <c r="R10" s="181"/>
      <c r="S10" s="181"/>
      <c r="T10" s="181"/>
      <c r="U10" s="181"/>
      <c r="V10" s="181"/>
      <c r="W10" s="181"/>
      <c r="X10" s="181"/>
    </row>
    <row r="11" spans="1:24" hidden="1" x14ac:dyDescent="0.2">
      <c r="A11" s="189">
        <f>'BAR BB| Open rates'!A12</f>
        <v>1</v>
      </c>
      <c r="B11" s="181" t="e">
        <f>'BAR BB| Open rates'!#REF!</f>
        <v>#REF!</v>
      </c>
      <c r="C11" s="181" t="e">
        <f>'BAR BB| Open rates'!#REF!</f>
        <v>#REF!</v>
      </c>
      <c r="D11" s="181" t="e">
        <f>'BAR BB| Open rates'!#REF!</f>
        <v>#REF!</v>
      </c>
      <c r="E11" s="181" t="e">
        <f>'BAR BB| Open rates'!#REF!</f>
        <v>#REF!</v>
      </c>
      <c r="F11" s="181" t="e">
        <f>'BAR BB| Open rates'!#REF!</f>
        <v>#REF!</v>
      </c>
      <c r="G11" s="181" t="e">
        <f>'BAR BB| Open rates'!#REF!</f>
        <v>#REF!</v>
      </c>
      <c r="H11" s="181" t="e">
        <f>'BAR BB| Open rates'!#REF!</f>
        <v>#REF!</v>
      </c>
      <c r="I11" s="181" t="e">
        <f>'BAR BB| Open rates'!#REF!</f>
        <v>#REF!</v>
      </c>
      <c r="J11" s="181" t="e">
        <f>'BAR BB| Open rates'!#REF!</f>
        <v>#REF!</v>
      </c>
      <c r="K11" s="181" t="e">
        <f>'BAR BB| Open rates'!#REF!</f>
        <v>#REF!</v>
      </c>
      <c r="L11" s="181" t="e">
        <f>'BAR BB| Open rates'!#REF!</f>
        <v>#REF!</v>
      </c>
      <c r="M11" s="181" t="e">
        <f>'BAR BB| Open rates'!#REF!</f>
        <v>#REF!</v>
      </c>
      <c r="N11" s="181" t="e">
        <f>'BAR BB| Open rates'!#REF!</f>
        <v>#REF!</v>
      </c>
      <c r="O11" s="181" t="e">
        <f>'BAR BB| Open rates'!#REF!</f>
        <v>#REF!</v>
      </c>
      <c r="P11" s="181" t="e">
        <f>'BAR BB| Open rates'!#REF!</f>
        <v>#REF!</v>
      </c>
      <c r="Q11" s="181" t="e">
        <f>'BAR BB| Open rates'!#REF!</f>
        <v>#REF!</v>
      </c>
      <c r="R11" s="181" t="e">
        <f>'BAR BB| Open rates'!#REF!</f>
        <v>#REF!</v>
      </c>
      <c r="S11" s="181" t="e">
        <f>'BAR BB| Open rates'!#REF!</f>
        <v>#REF!</v>
      </c>
      <c r="T11" s="181" t="e">
        <f>'BAR BB| Open rates'!#REF!</f>
        <v>#REF!</v>
      </c>
      <c r="U11" s="181" t="e">
        <f>'BAR BB| Open rates'!#REF!</f>
        <v>#REF!</v>
      </c>
      <c r="V11" s="181" t="e">
        <f>'BAR BB| Open rates'!#REF!</f>
        <v>#REF!</v>
      </c>
      <c r="W11" s="181" t="e">
        <f>'BAR BB| Open rates'!#REF!</f>
        <v>#REF!</v>
      </c>
      <c r="X11" s="181" t="e">
        <f>'BAR BB| Open rates'!#REF!</f>
        <v>#REF!</v>
      </c>
    </row>
    <row r="12" spans="1:24" hidden="1" x14ac:dyDescent="0.2">
      <c r="A12" s="189">
        <f>'BAR BB| Open rates'!A13</f>
        <v>2</v>
      </c>
      <c r="B12" s="181" t="e">
        <f>'BAR BB| Open rates'!#REF!</f>
        <v>#REF!</v>
      </c>
      <c r="C12" s="181" t="e">
        <f>'BAR BB| Open rates'!#REF!</f>
        <v>#REF!</v>
      </c>
      <c r="D12" s="181" t="e">
        <f>'BAR BB| Open rates'!#REF!</f>
        <v>#REF!</v>
      </c>
      <c r="E12" s="181" t="e">
        <f>'BAR BB| Open rates'!#REF!</f>
        <v>#REF!</v>
      </c>
      <c r="F12" s="181" t="e">
        <f>'BAR BB| Open rates'!#REF!</f>
        <v>#REF!</v>
      </c>
      <c r="G12" s="181" t="e">
        <f>'BAR BB| Open rates'!#REF!</f>
        <v>#REF!</v>
      </c>
      <c r="H12" s="181" t="e">
        <f>'BAR BB| Open rates'!#REF!</f>
        <v>#REF!</v>
      </c>
      <c r="I12" s="181" t="e">
        <f>'BAR BB| Open rates'!#REF!</f>
        <v>#REF!</v>
      </c>
      <c r="J12" s="181" t="e">
        <f>'BAR BB| Open rates'!#REF!</f>
        <v>#REF!</v>
      </c>
      <c r="K12" s="181" t="e">
        <f>'BAR BB| Open rates'!#REF!</f>
        <v>#REF!</v>
      </c>
      <c r="L12" s="181" t="e">
        <f>'BAR BB| Open rates'!#REF!</f>
        <v>#REF!</v>
      </c>
      <c r="M12" s="181" t="e">
        <f>'BAR BB| Open rates'!#REF!</f>
        <v>#REF!</v>
      </c>
      <c r="N12" s="181" t="e">
        <f>'BAR BB| Open rates'!#REF!</f>
        <v>#REF!</v>
      </c>
      <c r="O12" s="181" t="e">
        <f>'BAR BB| Open rates'!#REF!</f>
        <v>#REF!</v>
      </c>
      <c r="P12" s="181" t="e">
        <f>'BAR BB| Open rates'!#REF!</f>
        <v>#REF!</v>
      </c>
      <c r="Q12" s="181" t="e">
        <f>'BAR BB| Open rates'!#REF!</f>
        <v>#REF!</v>
      </c>
      <c r="R12" s="181" t="e">
        <f>'BAR BB| Open rates'!#REF!</f>
        <v>#REF!</v>
      </c>
      <c r="S12" s="181" t="e">
        <f>'BAR BB| Open rates'!#REF!</f>
        <v>#REF!</v>
      </c>
      <c r="T12" s="181" t="e">
        <f>'BAR BB| Open rates'!#REF!</f>
        <v>#REF!</v>
      </c>
      <c r="U12" s="181" t="e">
        <f>'BAR BB| Open rates'!#REF!</f>
        <v>#REF!</v>
      </c>
      <c r="V12" s="181" t="e">
        <f>'BAR BB| Open rates'!#REF!</f>
        <v>#REF!</v>
      </c>
      <c r="W12" s="181" t="e">
        <f>'BAR BB| Open rates'!#REF!</f>
        <v>#REF!</v>
      </c>
      <c r="X12" s="181" t="e">
        <f>'BAR BB| Open rates'!#REF!</f>
        <v>#REF!</v>
      </c>
    </row>
    <row r="13" spans="1:24" s="154" customFormat="1" ht="12.75" hidden="1" customHeight="1" x14ac:dyDescent="0.2">
      <c r="A13" s="200" t="s">
        <v>189</v>
      </c>
      <c r="B13" s="53">
        <v>2700</v>
      </c>
      <c r="C13" s="218">
        <v>3500</v>
      </c>
      <c r="D13" s="218">
        <v>3500</v>
      </c>
      <c r="E13" s="218">
        <v>3500</v>
      </c>
      <c r="F13" s="218">
        <v>3500</v>
      </c>
      <c r="G13" s="218">
        <v>3500</v>
      </c>
      <c r="H13" s="218">
        <v>3500</v>
      </c>
      <c r="I13" s="218">
        <v>3500</v>
      </c>
      <c r="J13" s="218">
        <v>3500</v>
      </c>
      <c r="K13" s="218">
        <v>3500</v>
      </c>
      <c r="L13" s="218">
        <v>3500</v>
      </c>
      <c r="M13" s="218">
        <v>3500</v>
      </c>
      <c r="N13" s="218">
        <v>3500</v>
      </c>
      <c r="O13" s="218">
        <v>3500</v>
      </c>
      <c r="P13" s="218">
        <v>3500</v>
      </c>
      <c r="Q13" s="218">
        <v>3500</v>
      </c>
      <c r="R13" s="53">
        <v>2700</v>
      </c>
      <c r="S13" s="53">
        <v>2700</v>
      </c>
      <c r="T13" s="53">
        <v>2700</v>
      </c>
      <c r="U13" s="53">
        <v>2700</v>
      </c>
      <c r="V13" s="53">
        <v>2700</v>
      </c>
      <c r="W13" s="53">
        <v>2700</v>
      </c>
      <c r="X13" s="53">
        <v>2700</v>
      </c>
    </row>
    <row r="14" spans="1:24" s="154" customFormat="1" ht="12.75" hidden="1" customHeight="1" x14ac:dyDescent="0.2">
      <c r="A14" s="200" t="s">
        <v>190</v>
      </c>
      <c r="B14" s="216">
        <f t="shared" ref="B14:X14" si="0">B13*2</f>
        <v>5400</v>
      </c>
      <c r="C14" s="216">
        <f t="shared" si="0"/>
        <v>7000</v>
      </c>
      <c r="D14" s="216">
        <f t="shared" si="0"/>
        <v>7000</v>
      </c>
      <c r="E14" s="216">
        <f t="shared" si="0"/>
        <v>7000</v>
      </c>
      <c r="F14" s="216">
        <f t="shared" si="0"/>
        <v>7000</v>
      </c>
      <c r="G14" s="216">
        <f t="shared" si="0"/>
        <v>7000</v>
      </c>
      <c r="H14" s="216">
        <f t="shared" si="0"/>
        <v>7000</v>
      </c>
      <c r="I14" s="216">
        <f t="shared" si="0"/>
        <v>7000</v>
      </c>
      <c r="J14" s="216">
        <f t="shared" si="0"/>
        <v>7000</v>
      </c>
      <c r="K14" s="216">
        <f t="shared" si="0"/>
        <v>7000</v>
      </c>
      <c r="L14" s="216">
        <f t="shared" si="0"/>
        <v>7000</v>
      </c>
      <c r="M14" s="216">
        <f t="shared" si="0"/>
        <v>7000</v>
      </c>
      <c r="N14" s="216">
        <f t="shared" si="0"/>
        <v>7000</v>
      </c>
      <c r="O14" s="216">
        <f t="shared" si="0"/>
        <v>7000</v>
      </c>
      <c r="P14" s="216">
        <f t="shared" si="0"/>
        <v>7000</v>
      </c>
      <c r="Q14" s="216">
        <f t="shared" si="0"/>
        <v>7000</v>
      </c>
      <c r="R14" s="216">
        <f t="shared" si="0"/>
        <v>5400</v>
      </c>
      <c r="S14" s="216">
        <f t="shared" si="0"/>
        <v>5400</v>
      </c>
      <c r="T14" s="216">
        <f t="shared" si="0"/>
        <v>5400</v>
      </c>
      <c r="U14" s="216">
        <f t="shared" si="0"/>
        <v>5400</v>
      </c>
      <c r="V14" s="216">
        <f t="shared" si="0"/>
        <v>5400</v>
      </c>
      <c r="W14" s="216">
        <f t="shared" si="0"/>
        <v>5400</v>
      </c>
      <c r="X14" s="216">
        <f t="shared" si="0"/>
        <v>5400</v>
      </c>
    </row>
    <row r="15" spans="1:24" s="154" customFormat="1" ht="12.75" hidden="1" customHeight="1" thickBot="1" x14ac:dyDescent="0.25">
      <c r="A15" s="196" t="s">
        <v>194</v>
      </c>
      <c r="B15" s="216">
        <f t="shared" ref="B15:X15" si="1">4000+B13</f>
        <v>6700</v>
      </c>
      <c r="C15" s="216">
        <f t="shared" si="1"/>
        <v>7500</v>
      </c>
      <c r="D15" s="216">
        <f t="shared" si="1"/>
        <v>7500</v>
      </c>
      <c r="E15" s="216">
        <f t="shared" si="1"/>
        <v>7500</v>
      </c>
      <c r="F15" s="216">
        <f t="shared" si="1"/>
        <v>7500</v>
      </c>
      <c r="G15" s="216">
        <f t="shared" si="1"/>
        <v>7500</v>
      </c>
      <c r="H15" s="216">
        <f t="shared" si="1"/>
        <v>7500</v>
      </c>
      <c r="I15" s="216">
        <f t="shared" si="1"/>
        <v>7500</v>
      </c>
      <c r="J15" s="216">
        <f t="shared" si="1"/>
        <v>7500</v>
      </c>
      <c r="K15" s="216">
        <f t="shared" si="1"/>
        <v>7500</v>
      </c>
      <c r="L15" s="216">
        <f t="shared" si="1"/>
        <v>7500</v>
      </c>
      <c r="M15" s="216">
        <f t="shared" si="1"/>
        <v>7500</v>
      </c>
      <c r="N15" s="216">
        <f t="shared" si="1"/>
        <v>7500</v>
      </c>
      <c r="O15" s="216">
        <f t="shared" si="1"/>
        <v>7500</v>
      </c>
      <c r="P15" s="216">
        <f t="shared" si="1"/>
        <v>7500</v>
      </c>
      <c r="Q15" s="216">
        <f t="shared" si="1"/>
        <v>7500</v>
      </c>
      <c r="R15" s="216">
        <f t="shared" si="1"/>
        <v>6700</v>
      </c>
      <c r="S15" s="216">
        <f t="shared" si="1"/>
        <v>6700</v>
      </c>
      <c r="T15" s="216">
        <f t="shared" si="1"/>
        <v>6700</v>
      </c>
      <c r="U15" s="216">
        <f t="shared" si="1"/>
        <v>6700</v>
      </c>
      <c r="V15" s="216">
        <f t="shared" si="1"/>
        <v>6700</v>
      </c>
      <c r="W15" s="216">
        <f t="shared" si="1"/>
        <v>6700</v>
      </c>
      <c r="X15" s="216">
        <f t="shared" si="1"/>
        <v>6700</v>
      </c>
    </row>
    <row r="16" spans="1:24" hidden="1" x14ac:dyDescent="0.2">
      <c r="A16" s="89"/>
    </row>
    <row r="17" spans="1:24" ht="24" hidden="1" x14ac:dyDescent="0.2">
      <c r="A17" s="177" t="s">
        <v>191</v>
      </c>
    </row>
    <row r="18" spans="1:24" hidden="1" x14ac:dyDescent="0.2">
      <c r="A18" s="167" t="s">
        <v>195</v>
      </c>
    </row>
    <row r="19" spans="1:24" ht="21.75" hidden="1" customHeight="1" x14ac:dyDescent="0.2">
      <c r="A19" s="88" t="s">
        <v>62</v>
      </c>
      <c r="B19" s="115" t="e">
        <f t="shared" ref="B19:X20" si="2">B2</f>
        <v>#REF!</v>
      </c>
      <c r="C19" s="115" t="e">
        <f t="shared" si="2"/>
        <v>#REF!</v>
      </c>
      <c r="D19" s="115" t="e">
        <f t="shared" si="2"/>
        <v>#REF!</v>
      </c>
      <c r="E19" s="115" t="e">
        <f t="shared" si="2"/>
        <v>#REF!</v>
      </c>
      <c r="F19" s="115" t="e">
        <f t="shared" si="2"/>
        <v>#REF!</v>
      </c>
      <c r="G19" s="115" t="e">
        <f t="shared" si="2"/>
        <v>#REF!</v>
      </c>
      <c r="H19" s="115" t="e">
        <f t="shared" si="2"/>
        <v>#REF!</v>
      </c>
      <c r="I19" s="115" t="e">
        <f t="shared" si="2"/>
        <v>#REF!</v>
      </c>
      <c r="J19" s="115" t="e">
        <f t="shared" si="2"/>
        <v>#REF!</v>
      </c>
      <c r="K19" s="115" t="e">
        <f t="shared" si="2"/>
        <v>#REF!</v>
      </c>
      <c r="L19" s="115" t="e">
        <f t="shared" si="2"/>
        <v>#REF!</v>
      </c>
      <c r="M19" s="115" t="e">
        <f t="shared" si="2"/>
        <v>#REF!</v>
      </c>
      <c r="N19" s="115" t="e">
        <f t="shared" si="2"/>
        <v>#REF!</v>
      </c>
      <c r="O19" s="115" t="e">
        <f t="shared" si="2"/>
        <v>#REF!</v>
      </c>
      <c r="P19" s="115" t="e">
        <f t="shared" si="2"/>
        <v>#REF!</v>
      </c>
      <c r="Q19" s="115" t="e">
        <f t="shared" si="2"/>
        <v>#REF!</v>
      </c>
      <c r="R19" s="115" t="e">
        <f t="shared" si="2"/>
        <v>#REF!</v>
      </c>
      <c r="S19" s="115" t="e">
        <f t="shared" si="2"/>
        <v>#REF!</v>
      </c>
      <c r="T19" s="115" t="e">
        <f t="shared" si="2"/>
        <v>#REF!</v>
      </c>
      <c r="U19" s="115" t="e">
        <f t="shared" si="2"/>
        <v>#REF!</v>
      </c>
      <c r="V19" s="115" t="e">
        <f t="shared" si="2"/>
        <v>#REF!</v>
      </c>
      <c r="W19" s="115" t="e">
        <f t="shared" si="2"/>
        <v>#REF!</v>
      </c>
      <c r="X19" s="115" t="e">
        <f t="shared" si="2"/>
        <v>#REF!</v>
      </c>
    </row>
    <row r="20" spans="1:24" ht="21.75" hidden="1" customHeight="1" x14ac:dyDescent="0.2">
      <c r="A20" s="104"/>
      <c r="B20" s="115" t="e">
        <f t="shared" si="2"/>
        <v>#REF!</v>
      </c>
      <c r="C20" s="115" t="e">
        <f t="shared" si="2"/>
        <v>#REF!</v>
      </c>
      <c r="D20" s="115" t="e">
        <f t="shared" si="2"/>
        <v>#REF!</v>
      </c>
      <c r="E20" s="115" t="e">
        <f t="shared" si="2"/>
        <v>#REF!</v>
      </c>
      <c r="F20" s="115" t="e">
        <f t="shared" si="2"/>
        <v>#REF!</v>
      </c>
      <c r="G20" s="115" t="e">
        <f t="shared" si="2"/>
        <v>#REF!</v>
      </c>
      <c r="H20" s="115" t="e">
        <f t="shared" si="2"/>
        <v>#REF!</v>
      </c>
      <c r="I20" s="115" t="e">
        <f t="shared" si="2"/>
        <v>#REF!</v>
      </c>
      <c r="J20" s="115" t="e">
        <f t="shared" si="2"/>
        <v>#REF!</v>
      </c>
      <c r="K20" s="115" t="e">
        <f t="shared" si="2"/>
        <v>#REF!</v>
      </c>
      <c r="L20" s="115" t="e">
        <f t="shared" si="2"/>
        <v>#REF!</v>
      </c>
      <c r="M20" s="115" t="e">
        <f t="shared" si="2"/>
        <v>#REF!</v>
      </c>
      <c r="N20" s="115" t="e">
        <f t="shared" si="2"/>
        <v>#REF!</v>
      </c>
      <c r="O20" s="115" t="e">
        <f t="shared" si="2"/>
        <v>#REF!</v>
      </c>
      <c r="P20" s="115" t="e">
        <f t="shared" si="2"/>
        <v>#REF!</v>
      </c>
      <c r="Q20" s="115" t="e">
        <f t="shared" si="2"/>
        <v>#REF!</v>
      </c>
      <c r="R20" s="115" t="e">
        <f t="shared" si="2"/>
        <v>#REF!</v>
      </c>
      <c r="S20" s="115" t="e">
        <f t="shared" si="2"/>
        <v>#REF!</v>
      </c>
      <c r="T20" s="115" t="e">
        <f t="shared" si="2"/>
        <v>#REF!</v>
      </c>
      <c r="U20" s="115" t="e">
        <f t="shared" si="2"/>
        <v>#REF!</v>
      </c>
      <c r="V20" s="115" t="e">
        <f t="shared" si="2"/>
        <v>#REF!</v>
      </c>
      <c r="W20" s="115" t="e">
        <f t="shared" si="2"/>
        <v>#REF!</v>
      </c>
      <c r="X20" s="115" t="e">
        <f t="shared" si="2"/>
        <v>#REF!</v>
      </c>
    </row>
    <row r="21" spans="1:24" hidden="1" x14ac:dyDescent="0.2">
      <c r="A21" s="163" t="s">
        <v>63</v>
      </c>
      <c r="B21" s="166"/>
      <c r="C21" s="166"/>
      <c r="D21" s="166"/>
      <c r="E21" s="166"/>
      <c r="F21" s="166"/>
      <c r="G21" s="166"/>
      <c r="H21" s="166"/>
      <c r="I21" s="166"/>
      <c r="J21" s="166"/>
      <c r="K21" s="166"/>
      <c r="L21" s="166"/>
      <c r="M21" s="166"/>
      <c r="N21" s="166"/>
      <c r="O21" s="166"/>
      <c r="P21" s="166"/>
      <c r="Q21" s="166"/>
      <c r="R21" s="166"/>
      <c r="S21" s="166"/>
      <c r="T21" s="166"/>
      <c r="U21" s="166"/>
      <c r="V21" s="166"/>
      <c r="W21" s="166"/>
      <c r="X21" s="166"/>
    </row>
    <row r="22" spans="1:24" s="154" customFormat="1" hidden="1" x14ac:dyDescent="0.2">
      <c r="A22" s="163">
        <v>1</v>
      </c>
      <c r="B22" s="57" t="e">
        <f t="shared" ref="B22:X29" si="3">B5*0.9*0.85+25</f>
        <v>#REF!</v>
      </c>
      <c r="C22" s="57" t="e">
        <f t="shared" si="3"/>
        <v>#REF!</v>
      </c>
      <c r="D22" s="57" t="e">
        <f t="shared" si="3"/>
        <v>#REF!</v>
      </c>
      <c r="E22" s="57" t="e">
        <f t="shared" si="3"/>
        <v>#REF!</v>
      </c>
      <c r="F22" s="57" t="e">
        <f t="shared" si="3"/>
        <v>#REF!</v>
      </c>
      <c r="G22" s="57" t="e">
        <f t="shared" si="3"/>
        <v>#REF!</v>
      </c>
      <c r="H22" s="57" t="e">
        <f t="shared" si="3"/>
        <v>#REF!</v>
      </c>
      <c r="I22" s="57" t="e">
        <f t="shared" si="3"/>
        <v>#REF!</v>
      </c>
      <c r="J22" s="57" t="e">
        <f t="shared" si="3"/>
        <v>#REF!</v>
      </c>
      <c r="K22" s="57" t="e">
        <f t="shared" si="3"/>
        <v>#REF!</v>
      </c>
      <c r="L22" s="57" t="e">
        <f t="shared" si="3"/>
        <v>#REF!</v>
      </c>
      <c r="M22" s="57" t="e">
        <f t="shared" si="3"/>
        <v>#REF!</v>
      </c>
      <c r="N22" s="57" t="e">
        <f t="shared" si="3"/>
        <v>#REF!</v>
      </c>
      <c r="O22" s="57" t="e">
        <f t="shared" si="3"/>
        <v>#REF!</v>
      </c>
      <c r="P22" s="57" t="e">
        <f t="shared" si="3"/>
        <v>#REF!</v>
      </c>
      <c r="Q22" s="57" t="e">
        <f t="shared" si="3"/>
        <v>#REF!</v>
      </c>
      <c r="R22" s="57" t="e">
        <f t="shared" si="3"/>
        <v>#REF!</v>
      </c>
      <c r="S22" s="57" t="e">
        <f t="shared" si="3"/>
        <v>#REF!</v>
      </c>
      <c r="T22" s="57" t="e">
        <f t="shared" si="3"/>
        <v>#REF!</v>
      </c>
      <c r="U22" s="57" t="e">
        <f t="shared" si="3"/>
        <v>#REF!</v>
      </c>
      <c r="V22" s="57" t="e">
        <f t="shared" si="3"/>
        <v>#REF!</v>
      </c>
      <c r="W22" s="57" t="e">
        <f t="shared" si="3"/>
        <v>#REF!</v>
      </c>
      <c r="X22" s="57" t="e">
        <f t="shared" si="3"/>
        <v>#REF!</v>
      </c>
    </row>
    <row r="23" spans="1:24" s="154" customFormat="1" hidden="1" x14ac:dyDescent="0.2">
      <c r="A23" s="163">
        <v>2</v>
      </c>
      <c r="B23" s="57" t="e">
        <f t="shared" ref="B23:O23" si="4">B6*0.9*0.85+25</f>
        <v>#REF!</v>
      </c>
      <c r="C23" s="57" t="e">
        <f t="shared" si="4"/>
        <v>#REF!</v>
      </c>
      <c r="D23" s="57" t="e">
        <f t="shared" si="4"/>
        <v>#REF!</v>
      </c>
      <c r="E23" s="57" t="e">
        <f t="shared" si="4"/>
        <v>#REF!</v>
      </c>
      <c r="F23" s="57" t="e">
        <f t="shared" si="4"/>
        <v>#REF!</v>
      </c>
      <c r="G23" s="57" t="e">
        <f t="shared" si="4"/>
        <v>#REF!</v>
      </c>
      <c r="H23" s="57" t="e">
        <f t="shared" si="4"/>
        <v>#REF!</v>
      </c>
      <c r="I23" s="57" t="e">
        <f t="shared" si="4"/>
        <v>#REF!</v>
      </c>
      <c r="J23" s="57" t="e">
        <f t="shared" si="4"/>
        <v>#REF!</v>
      </c>
      <c r="K23" s="57" t="e">
        <f t="shared" si="4"/>
        <v>#REF!</v>
      </c>
      <c r="L23" s="57" t="e">
        <f t="shared" si="4"/>
        <v>#REF!</v>
      </c>
      <c r="M23" s="57" t="e">
        <f t="shared" si="4"/>
        <v>#REF!</v>
      </c>
      <c r="N23" s="57" t="e">
        <f t="shared" si="4"/>
        <v>#REF!</v>
      </c>
      <c r="O23" s="57" t="e">
        <f t="shared" si="4"/>
        <v>#REF!</v>
      </c>
      <c r="P23" s="57" t="e">
        <f t="shared" si="3"/>
        <v>#REF!</v>
      </c>
      <c r="Q23" s="57" t="e">
        <f t="shared" si="3"/>
        <v>#REF!</v>
      </c>
      <c r="R23" s="57" t="e">
        <f t="shared" si="3"/>
        <v>#REF!</v>
      </c>
      <c r="S23" s="57" t="e">
        <f t="shared" si="3"/>
        <v>#REF!</v>
      </c>
      <c r="T23" s="57" t="e">
        <f t="shared" si="3"/>
        <v>#REF!</v>
      </c>
      <c r="U23" s="57" t="e">
        <f t="shared" si="3"/>
        <v>#REF!</v>
      </c>
      <c r="V23" s="57" t="e">
        <f t="shared" si="3"/>
        <v>#REF!</v>
      </c>
      <c r="W23" s="57" t="e">
        <f t="shared" si="3"/>
        <v>#REF!</v>
      </c>
      <c r="X23" s="57" t="e">
        <f t="shared" si="3"/>
        <v>#REF!</v>
      </c>
    </row>
    <row r="24" spans="1:24" s="154" customFormat="1" hidden="1" x14ac:dyDescent="0.2">
      <c r="A24" s="163" t="s">
        <v>175</v>
      </c>
      <c r="B24" s="57"/>
      <c r="C24" s="57"/>
      <c r="D24" s="57"/>
      <c r="E24" s="57"/>
      <c r="F24" s="57"/>
      <c r="G24" s="57"/>
      <c r="H24" s="57"/>
      <c r="I24" s="57"/>
      <c r="J24" s="57"/>
      <c r="K24" s="57"/>
      <c r="L24" s="57"/>
      <c r="M24" s="57"/>
      <c r="N24" s="57"/>
      <c r="O24" s="57"/>
      <c r="P24" s="57"/>
      <c r="Q24" s="57"/>
      <c r="R24" s="57"/>
      <c r="S24" s="57"/>
      <c r="T24" s="57"/>
      <c r="U24" s="57"/>
      <c r="V24" s="57"/>
      <c r="W24" s="57"/>
      <c r="X24" s="57"/>
    </row>
    <row r="25" spans="1:24" s="154" customFormat="1" hidden="1" x14ac:dyDescent="0.2">
      <c r="A25" s="163">
        <v>1</v>
      </c>
      <c r="B25" s="57" t="e">
        <f t="shared" si="3"/>
        <v>#REF!</v>
      </c>
      <c r="C25" s="57" t="e">
        <f t="shared" si="3"/>
        <v>#REF!</v>
      </c>
      <c r="D25" s="57" t="e">
        <f t="shared" si="3"/>
        <v>#REF!</v>
      </c>
      <c r="E25" s="57" t="e">
        <f t="shared" si="3"/>
        <v>#REF!</v>
      </c>
      <c r="F25" s="57" t="e">
        <f t="shared" si="3"/>
        <v>#REF!</v>
      </c>
      <c r="G25" s="57" t="e">
        <f t="shared" si="3"/>
        <v>#REF!</v>
      </c>
      <c r="H25" s="57" t="e">
        <f t="shared" si="3"/>
        <v>#REF!</v>
      </c>
      <c r="I25" s="57" t="e">
        <f t="shared" si="3"/>
        <v>#REF!</v>
      </c>
      <c r="J25" s="57" t="e">
        <f t="shared" si="3"/>
        <v>#REF!</v>
      </c>
      <c r="K25" s="57" t="e">
        <f t="shared" si="3"/>
        <v>#REF!</v>
      </c>
      <c r="L25" s="57" t="e">
        <f t="shared" si="3"/>
        <v>#REF!</v>
      </c>
      <c r="M25" s="57" t="e">
        <f t="shared" si="3"/>
        <v>#REF!</v>
      </c>
      <c r="N25" s="57" t="e">
        <f t="shared" si="3"/>
        <v>#REF!</v>
      </c>
      <c r="O25" s="57" t="e">
        <f t="shared" si="3"/>
        <v>#REF!</v>
      </c>
      <c r="P25" s="57" t="e">
        <f t="shared" si="3"/>
        <v>#REF!</v>
      </c>
      <c r="Q25" s="57" t="e">
        <f t="shared" si="3"/>
        <v>#REF!</v>
      </c>
      <c r="R25" s="57" t="e">
        <f t="shared" si="3"/>
        <v>#REF!</v>
      </c>
      <c r="S25" s="57" t="e">
        <f t="shared" si="3"/>
        <v>#REF!</v>
      </c>
      <c r="T25" s="57" t="e">
        <f t="shared" si="3"/>
        <v>#REF!</v>
      </c>
      <c r="U25" s="57" t="e">
        <f t="shared" si="3"/>
        <v>#REF!</v>
      </c>
      <c r="V25" s="57" t="e">
        <f t="shared" si="3"/>
        <v>#REF!</v>
      </c>
      <c r="W25" s="57" t="e">
        <f t="shared" si="3"/>
        <v>#REF!</v>
      </c>
      <c r="X25" s="57" t="e">
        <f t="shared" si="3"/>
        <v>#REF!</v>
      </c>
    </row>
    <row r="26" spans="1:24" s="154" customFormat="1" hidden="1" x14ac:dyDescent="0.2">
      <c r="A26" s="163">
        <v>2</v>
      </c>
      <c r="B26" s="57" t="e">
        <f t="shared" si="3"/>
        <v>#REF!</v>
      </c>
      <c r="C26" s="57" t="e">
        <f t="shared" si="3"/>
        <v>#REF!</v>
      </c>
      <c r="D26" s="57" t="e">
        <f t="shared" si="3"/>
        <v>#REF!</v>
      </c>
      <c r="E26" s="57" t="e">
        <f t="shared" si="3"/>
        <v>#REF!</v>
      </c>
      <c r="F26" s="57" t="e">
        <f t="shared" si="3"/>
        <v>#REF!</v>
      </c>
      <c r="G26" s="57" t="e">
        <f t="shared" si="3"/>
        <v>#REF!</v>
      </c>
      <c r="H26" s="57" t="e">
        <f t="shared" si="3"/>
        <v>#REF!</v>
      </c>
      <c r="I26" s="57" t="e">
        <f t="shared" si="3"/>
        <v>#REF!</v>
      </c>
      <c r="J26" s="57" t="e">
        <f t="shared" si="3"/>
        <v>#REF!</v>
      </c>
      <c r="K26" s="57" t="e">
        <f t="shared" si="3"/>
        <v>#REF!</v>
      </c>
      <c r="L26" s="57" t="e">
        <f t="shared" si="3"/>
        <v>#REF!</v>
      </c>
      <c r="M26" s="57" t="e">
        <f t="shared" si="3"/>
        <v>#REF!</v>
      </c>
      <c r="N26" s="57" t="e">
        <f t="shared" si="3"/>
        <v>#REF!</v>
      </c>
      <c r="O26" s="57" t="e">
        <f t="shared" si="3"/>
        <v>#REF!</v>
      </c>
      <c r="P26" s="57" t="e">
        <f t="shared" si="3"/>
        <v>#REF!</v>
      </c>
      <c r="Q26" s="57" t="e">
        <f t="shared" si="3"/>
        <v>#REF!</v>
      </c>
      <c r="R26" s="57" t="e">
        <f t="shared" si="3"/>
        <v>#REF!</v>
      </c>
      <c r="S26" s="57" t="e">
        <f t="shared" si="3"/>
        <v>#REF!</v>
      </c>
      <c r="T26" s="57" t="e">
        <f t="shared" si="3"/>
        <v>#REF!</v>
      </c>
      <c r="U26" s="57" t="e">
        <f t="shared" si="3"/>
        <v>#REF!</v>
      </c>
      <c r="V26" s="57" t="e">
        <f t="shared" si="3"/>
        <v>#REF!</v>
      </c>
      <c r="W26" s="57" t="e">
        <f t="shared" si="3"/>
        <v>#REF!</v>
      </c>
      <c r="X26" s="57" t="e">
        <f t="shared" si="3"/>
        <v>#REF!</v>
      </c>
    </row>
    <row r="27" spans="1:24" s="154" customFormat="1" hidden="1" x14ac:dyDescent="0.2">
      <c r="A27" s="163" t="s">
        <v>176</v>
      </c>
      <c r="B27" s="57"/>
      <c r="C27" s="57"/>
      <c r="D27" s="57"/>
      <c r="E27" s="57"/>
      <c r="F27" s="57"/>
      <c r="G27" s="57"/>
      <c r="H27" s="57"/>
      <c r="I27" s="57"/>
      <c r="J27" s="57"/>
      <c r="K27" s="57"/>
      <c r="L27" s="57"/>
      <c r="M27" s="57"/>
      <c r="N27" s="57"/>
      <c r="O27" s="57"/>
      <c r="P27" s="57"/>
      <c r="Q27" s="57"/>
      <c r="R27" s="57"/>
      <c r="S27" s="57"/>
      <c r="T27" s="57"/>
      <c r="U27" s="57"/>
      <c r="V27" s="57"/>
      <c r="W27" s="57"/>
      <c r="X27" s="57"/>
    </row>
    <row r="28" spans="1:24" s="154" customFormat="1" hidden="1" x14ac:dyDescent="0.2">
      <c r="A28" s="163">
        <v>1</v>
      </c>
      <c r="B28" s="57" t="e">
        <f t="shared" si="3"/>
        <v>#REF!</v>
      </c>
      <c r="C28" s="57" t="e">
        <f t="shared" si="3"/>
        <v>#REF!</v>
      </c>
      <c r="D28" s="57" t="e">
        <f t="shared" si="3"/>
        <v>#REF!</v>
      </c>
      <c r="E28" s="57" t="e">
        <f t="shared" si="3"/>
        <v>#REF!</v>
      </c>
      <c r="F28" s="57" t="e">
        <f t="shared" si="3"/>
        <v>#REF!</v>
      </c>
      <c r="G28" s="57" t="e">
        <f t="shared" si="3"/>
        <v>#REF!</v>
      </c>
      <c r="H28" s="57" t="e">
        <f t="shared" si="3"/>
        <v>#REF!</v>
      </c>
      <c r="I28" s="57" t="e">
        <f t="shared" si="3"/>
        <v>#REF!</v>
      </c>
      <c r="J28" s="57" t="e">
        <f t="shared" si="3"/>
        <v>#REF!</v>
      </c>
      <c r="K28" s="57" t="e">
        <f t="shared" si="3"/>
        <v>#REF!</v>
      </c>
      <c r="L28" s="57" t="e">
        <f t="shared" si="3"/>
        <v>#REF!</v>
      </c>
      <c r="M28" s="57" t="e">
        <f t="shared" si="3"/>
        <v>#REF!</v>
      </c>
      <c r="N28" s="57" t="e">
        <f t="shared" si="3"/>
        <v>#REF!</v>
      </c>
      <c r="O28" s="57" t="e">
        <f t="shared" si="3"/>
        <v>#REF!</v>
      </c>
      <c r="P28" s="57" t="e">
        <f t="shared" si="3"/>
        <v>#REF!</v>
      </c>
      <c r="Q28" s="57" t="e">
        <f t="shared" si="3"/>
        <v>#REF!</v>
      </c>
      <c r="R28" s="57" t="e">
        <f t="shared" si="3"/>
        <v>#REF!</v>
      </c>
      <c r="S28" s="57" t="e">
        <f t="shared" si="3"/>
        <v>#REF!</v>
      </c>
      <c r="T28" s="57" t="e">
        <f t="shared" si="3"/>
        <v>#REF!</v>
      </c>
      <c r="U28" s="57" t="e">
        <f t="shared" si="3"/>
        <v>#REF!</v>
      </c>
      <c r="V28" s="57" t="e">
        <f t="shared" si="3"/>
        <v>#REF!</v>
      </c>
      <c r="W28" s="57" t="e">
        <f t="shared" si="3"/>
        <v>#REF!</v>
      </c>
      <c r="X28" s="57" t="e">
        <f t="shared" si="3"/>
        <v>#REF!</v>
      </c>
    </row>
    <row r="29" spans="1:24" s="154" customFormat="1" hidden="1" x14ac:dyDescent="0.2">
      <c r="A29" s="163">
        <v>2</v>
      </c>
      <c r="B29" s="57" t="e">
        <f t="shared" si="3"/>
        <v>#REF!</v>
      </c>
      <c r="C29" s="57" t="e">
        <f t="shared" si="3"/>
        <v>#REF!</v>
      </c>
      <c r="D29" s="57" t="e">
        <f t="shared" si="3"/>
        <v>#REF!</v>
      </c>
      <c r="E29" s="57" t="e">
        <f t="shared" si="3"/>
        <v>#REF!</v>
      </c>
      <c r="F29" s="57" t="e">
        <f t="shared" si="3"/>
        <v>#REF!</v>
      </c>
      <c r="G29" s="57" t="e">
        <f t="shared" si="3"/>
        <v>#REF!</v>
      </c>
      <c r="H29" s="57" t="e">
        <f t="shared" si="3"/>
        <v>#REF!</v>
      </c>
      <c r="I29" s="57" t="e">
        <f t="shared" si="3"/>
        <v>#REF!</v>
      </c>
      <c r="J29" s="57" t="e">
        <f t="shared" si="3"/>
        <v>#REF!</v>
      </c>
      <c r="K29" s="57" t="e">
        <f t="shared" si="3"/>
        <v>#REF!</v>
      </c>
      <c r="L29" s="57" t="e">
        <f t="shared" si="3"/>
        <v>#REF!</v>
      </c>
      <c r="M29" s="57" t="e">
        <f t="shared" si="3"/>
        <v>#REF!</v>
      </c>
      <c r="N29" s="57" t="e">
        <f t="shared" si="3"/>
        <v>#REF!</v>
      </c>
      <c r="O29" s="57" t="e">
        <f t="shared" si="3"/>
        <v>#REF!</v>
      </c>
      <c r="P29" s="57" t="e">
        <f t="shared" si="3"/>
        <v>#REF!</v>
      </c>
      <c r="Q29" s="57" t="e">
        <f t="shared" si="3"/>
        <v>#REF!</v>
      </c>
      <c r="R29" s="57" t="e">
        <f t="shared" si="3"/>
        <v>#REF!</v>
      </c>
      <c r="S29" s="57" t="e">
        <f t="shared" si="3"/>
        <v>#REF!</v>
      </c>
      <c r="T29" s="57" t="e">
        <f t="shared" si="3"/>
        <v>#REF!</v>
      </c>
      <c r="U29" s="57" t="e">
        <f t="shared" si="3"/>
        <v>#REF!</v>
      </c>
      <c r="V29" s="57" t="e">
        <f t="shared" si="3"/>
        <v>#REF!</v>
      </c>
      <c r="W29" s="57" t="e">
        <f t="shared" si="3"/>
        <v>#REF!</v>
      </c>
      <c r="X29" s="57" t="e">
        <f t="shared" si="3"/>
        <v>#REF!</v>
      </c>
    </row>
    <row r="30" spans="1:24" s="154" customFormat="1" hidden="1" x14ac:dyDescent="0.2">
      <c r="A30" s="197" t="s">
        <v>193</v>
      </c>
      <c r="B30" s="194"/>
      <c r="C30" s="194"/>
      <c r="D30" s="194"/>
      <c r="E30" s="194"/>
      <c r="F30" s="194"/>
      <c r="G30" s="194"/>
      <c r="H30" s="194"/>
      <c r="I30" s="194"/>
      <c r="J30" s="194"/>
      <c r="K30" s="194"/>
      <c r="L30" s="194"/>
      <c r="M30" s="194"/>
      <c r="N30" s="194"/>
      <c r="O30" s="194"/>
      <c r="P30" s="194"/>
      <c r="Q30" s="194"/>
      <c r="R30" s="194"/>
      <c r="S30" s="194"/>
      <c r="T30" s="194"/>
      <c r="U30" s="194"/>
      <c r="V30" s="194"/>
      <c r="W30" s="194"/>
      <c r="X30" s="194"/>
    </row>
    <row r="31" spans="1:24" s="154" customFormat="1" ht="12.75" hidden="1" customHeight="1" x14ac:dyDescent="0.2">
      <c r="A31" s="198" t="s">
        <v>189</v>
      </c>
      <c r="B31" s="217">
        <f t="shared" ref="B31:X31" si="5">B13*0.85</f>
        <v>2295</v>
      </c>
      <c r="C31" s="217">
        <f t="shared" si="5"/>
        <v>2975</v>
      </c>
      <c r="D31" s="217">
        <f t="shared" si="5"/>
        <v>2975</v>
      </c>
      <c r="E31" s="217">
        <f t="shared" si="5"/>
        <v>2975</v>
      </c>
      <c r="F31" s="217">
        <f t="shared" si="5"/>
        <v>2975</v>
      </c>
      <c r="G31" s="217">
        <f t="shared" si="5"/>
        <v>2975</v>
      </c>
      <c r="H31" s="217">
        <f t="shared" si="5"/>
        <v>2975</v>
      </c>
      <c r="I31" s="217">
        <f t="shared" si="5"/>
        <v>2975</v>
      </c>
      <c r="J31" s="217">
        <f t="shared" si="5"/>
        <v>2975</v>
      </c>
      <c r="K31" s="217">
        <f t="shared" si="5"/>
        <v>2975</v>
      </c>
      <c r="L31" s="217">
        <f t="shared" si="5"/>
        <v>2975</v>
      </c>
      <c r="M31" s="217">
        <f t="shared" si="5"/>
        <v>2975</v>
      </c>
      <c r="N31" s="217">
        <f t="shared" si="5"/>
        <v>2975</v>
      </c>
      <c r="O31" s="217">
        <f t="shared" si="5"/>
        <v>2975</v>
      </c>
      <c r="P31" s="217">
        <f t="shared" si="5"/>
        <v>2975</v>
      </c>
      <c r="Q31" s="217">
        <f t="shared" si="5"/>
        <v>2975</v>
      </c>
      <c r="R31" s="217">
        <f t="shared" si="5"/>
        <v>2295</v>
      </c>
      <c r="S31" s="217">
        <f t="shared" si="5"/>
        <v>2295</v>
      </c>
      <c r="T31" s="217">
        <f t="shared" si="5"/>
        <v>2295</v>
      </c>
      <c r="U31" s="217">
        <f t="shared" si="5"/>
        <v>2295</v>
      </c>
      <c r="V31" s="217">
        <f t="shared" si="5"/>
        <v>2295</v>
      </c>
      <c r="W31" s="217">
        <f t="shared" si="5"/>
        <v>2295</v>
      </c>
      <c r="X31" s="217">
        <f t="shared" si="5"/>
        <v>2295</v>
      </c>
    </row>
    <row r="32" spans="1:24" s="154" customFormat="1" ht="12.75" hidden="1" customHeight="1" x14ac:dyDescent="0.2">
      <c r="A32" s="195" t="s">
        <v>190</v>
      </c>
      <c r="B32" s="217">
        <f t="shared" ref="B32:X32" si="6">B14*0.85</f>
        <v>4590</v>
      </c>
      <c r="C32" s="217">
        <f t="shared" si="6"/>
        <v>5950</v>
      </c>
      <c r="D32" s="217">
        <f t="shared" si="6"/>
        <v>5950</v>
      </c>
      <c r="E32" s="217">
        <f t="shared" si="6"/>
        <v>5950</v>
      </c>
      <c r="F32" s="217">
        <f t="shared" si="6"/>
        <v>5950</v>
      </c>
      <c r="G32" s="217">
        <f t="shared" si="6"/>
        <v>5950</v>
      </c>
      <c r="H32" s="217">
        <f t="shared" si="6"/>
        <v>5950</v>
      </c>
      <c r="I32" s="217">
        <f t="shared" si="6"/>
        <v>5950</v>
      </c>
      <c r="J32" s="217">
        <f t="shared" si="6"/>
        <v>5950</v>
      </c>
      <c r="K32" s="217">
        <f t="shared" si="6"/>
        <v>5950</v>
      </c>
      <c r="L32" s="217">
        <f t="shared" si="6"/>
        <v>5950</v>
      </c>
      <c r="M32" s="217">
        <f t="shared" si="6"/>
        <v>5950</v>
      </c>
      <c r="N32" s="217">
        <f t="shared" si="6"/>
        <v>5950</v>
      </c>
      <c r="O32" s="217">
        <f t="shared" si="6"/>
        <v>5950</v>
      </c>
      <c r="P32" s="217">
        <f t="shared" si="6"/>
        <v>5950</v>
      </c>
      <c r="Q32" s="217">
        <f t="shared" si="6"/>
        <v>5950</v>
      </c>
      <c r="R32" s="217">
        <f t="shared" si="6"/>
        <v>4590</v>
      </c>
      <c r="S32" s="217">
        <f t="shared" si="6"/>
        <v>4590</v>
      </c>
      <c r="T32" s="217">
        <f t="shared" si="6"/>
        <v>4590</v>
      </c>
      <c r="U32" s="217">
        <f t="shared" si="6"/>
        <v>4590</v>
      </c>
      <c r="V32" s="217">
        <f t="shared" si="6"/>
        <v>4590</v>
      </c>
      <c r="W32" s="217">
        <f t="shared" si="6"/>
        <v>4590</v>
      </c>
      <c r="X32" s="217">
        <f t="shared" si="6"/>
        <v>4590</v>
      </c>
    </row>
    <row r="33" spans="1:24" s="154" customFormat="1" hidden="1" x14ac:dyDescent="0.2">
      <c r="A33" s="193"/>
    </row>
    <row r="34" spans="1:24" ht="24" x14ac:dyDescent="0.2">
      <c r="A34" s="177" t="s">
        <v>191</v>
      </c>
    </row>
    <row r="35" spans="1:24" ht="12" customHeight="1" x14ac:dyDescent="0.2">
      <c r="A35" s="167" t="s">
        <v>196</v>
      </c>
    </row>
    <row r="36" spans="1:24" ht="21.75" customHeight="1" x14ac:dyDescent="0.2">
      <c r="A36" s="88" t="s">
        <v>62</v>
      </c>
      <c r="B36" s="115" t="e">
        <f t="shared" ref="B36:X37" si="7">B2</f>
        <v>#REF!</v>
      </c>
      <c r="C36" s="115" t="e">
        <f t="shared" si="7"/>
        <v>#REF!</v>
      </c>
      <c r="D36" s="115" t="e">
        <f t="shared" si="7"/>
        <v>#REF!</v>
      </c>
      <c r="E36" s="115" t="e">
        <f t="shared" si="7"/>
        <v>#REF!</v>
      </c>
      <c r="F36" s="115" t="e">
        <f t="shared" si="7"/>
        <v>#REF!</v>
      </c>
      <c r="G36" s="115" t="e">
        <f t="shared" si="7"/>
        <v>#REF!</v>
      </c>
      <c r="H36" s="115" t="e">
        <f t="shared" si="7"/>
        <v>#REF!</v>
      </c>
      <c r="I36" s="115" t="e">
        <f t="shared" si="7"/>
        <v>#REF!</v>
      </c>
      <c r="J36" s="115" t="e">
        <f t="shared" si="7"/>
        <v>#REF!</v>
      </c>
      <c r="K36" s="115" t="e">
        <f t="shared" si="7"/>
        <v>#REF!</v>
      </c>
      <c r="L36" s="115" t="e">
        <f t="shared" si="7"/>
        <v>#REF!</v>
      </c>
      <c r="M36" s="115" t="e">
        <f t="shared" si="7"/>
        <v>#REF!</v>
      </c>
      <c r="N36" s="115" t="e">
        <f t="shared" si="7"/>
        <v>#REF!</v>
      </c>
      <c r="O36" s="115" t="e">
        <f t="shared" si="7"/>
        <v>#REF!</v>
      </c>
      <c r="P36" s="115" t="e">
        <f t="shared" si="7"/>
        <v>#REF!</v>
      </c>
      <c r="Q36" s="115" t="e">
        <f t="shared" si="7"/>
        <v>#REF!</v>
      </c>
      <c r="R36" s="115" t="e">
        <f t="shared" si="7"/>
        <v>#REF!</v>
      </c>
      <c r="S36" s="115" t="e">
        <f t="shared" si="7"/>
        <v>#REF!</v>
      </c>
      <c r="T36" s="115" t="e">
        <f t="shared" si="7"/>
        <v>#REF!</v>
      </c>
      <c r="U36" s="115" t="e">
        <f t="shared" si="7"/>
        <v>#REF!</v>
      </c>
      <c r="V36" s="115" t="e">
        <f t="shared" si="7"/>
        <v>#REF!</v>
      </c>
      <c r="W36" s="115" t="e">
        <f t="shared" si="7"/>
        <v>#REF!</v>
      </c>
      <c r="X36" s="115" t="e">
        <f t="shared" si="7"/>
        <v>#REF!</v>
      </c>
    </row>
    <row r="37" spans="1:24" ht="21.75" customHeight="1" x14ac:dyDescent="0.2">
      <c r="A37" s="104"/>
      <c r="B37" s="115" t="e">
        <f t="shared" si="7"/>
        <v>#REF!</v>
      </c>
      <c r="C37" s="115" t="e">
        <f t="shared" si="7"/>
        <v>#REF!</v>
      </c>
      <c r="D37" s="115" t="e">
        <f t="shared" si="7"/>
        <v>#REF!</v>
      </c>
      <c r="E37" s="115" t="e">
        <f t="shared" si="7"/>
        <v>#REF!</v>
      </c>
      <c r="F37" s="115" t="e">
        <f t="shared" si="7"/>
        <v>#REF!</v>
      </c>
      <c r="G37" s="115" t="e">
        <f t="shared" si="7"/>
        <v>#REF!</v>
      </c>
      <c r="H37" s="115" t="e">
        <f t="shared" si="7"/>
        <v>#REF!</v>
      </c>
      <c r="I37" s="115" t="e">
        <f t="shared" si="7"/>
        <v>#REF!</v>
      </c>
      <c r="J37" s="115" t="e">
        <f t="shared" si="7"/>
        <v>#REF!</v>
      </c>
      <c r="K37" s="115" t="e">
        <f t="shared" si="7"/>
        <v>#REF!</v>
      </c>
      <c r="L37" s="115" t="e">
        <f t="shared" si="7"/>
        <v>#REF!</v>
      </c>
      <c r="M37" s="115" t="e">
        <f t="shared" si="7"/>
        <v>#REF!</v>
      </c>
      <c r="N37" s="115" t="e">
        <f t="shared" si="7"/>
        <v>#REF!</v>
      </c>
      <c r="O37" s="115" t="e">
        <f t="shared" si="7"/>
        <v>#REF!</v>
      </c>
      <c r="P37" s="115" t="e">
        <f t="shared" si="7"/>
        <v>#REF!</v>
      </c>
      <c r="Q37" s="115" t="e">
        <f t="shared" si="7"/>
        <v>#REF!</v>
      </c>
      <c r="R37" s="115" t="e">
        <f t="shared" si="7"/>
        <v>#REF!</v>
      </c>
      <c r="S37" s="115" t="e">
        <f t="shared" si="7"/>
        <v>#REF!</v>
      </c>
      <c r="T37" s="115" t="e">
        <f t="shared" si="7"/>
        <v>#REF!</v>
      </c>
      <c r="U37" s="115" t="e">
        <f t="shared" si="7"/>
        <v>#REF!</v>
      </c>
      <c r="V37" s="115" t="e">
        <f t="shared" si="7"/>
        <v>#REF!</v>
      </c>
      <c r="W37" s="115" t="e">
        <f t="shared" si="7"/>
        <v>#REF!</v>
      </c>
      <c r="X37" s="115" t="e">
        <f t="shared" si="7"/>
        <v>#REF!</v>
      </c>
    </row>
    <row r="38" spans="1:24" x14ac:dyDescent="0.2">
      <c r="A38" s="163" t="s">
        <v>63</v>
      </c>
      <c r="B38" s="166"/>
      <c r="C38" s="166"/>
      <c r="D38" s="166"/>
      <c r="E38" s="166"/>
      <c r="F38" s="166"/>
      <c r="G38" s="166"/>
      <c r="H38" s="166"/>
      <c r="I38" s="166"/>
      <c r="J38" s="166"/>
      <c r="K38" s="166"/>
      <c r="L38" s="166"/>
      <c r="M38" s="166"/>
      <c r="N38" s="166"/>
      <c r="O38" s="166"/>
      <c r="P38" s="166"/>
      <c r="Q38" s="166"/>
      <c r="R38" s="166"/>
      <c r="S38" s="166"/>
      <c r="T38" s="166"/>
      <c r="U38" s="166"/>
      <c r="V38" s="166"/>
      <c r="W38" s="166"/>
      <c r="X38" s="166"/>
    </row>
    <row r="39" spans="1:24" s="154" customFormat="1" x14ac:dyDescent="0.2">
      <c r="A39" s="163">
        <v>1</v>
      </c>
      <c r="B39" s="57" t="e">
        <f t="shared" ref="B39:X40" si="8">B22+B31</f>
        <v>#REF!</v>
      </c>
      <c r="C39" s="57" t="e">
        <f t="shared" si="8"/>
        <v>#REF!</v>
      </c>
      <c r="D39" s="57" t="e">
        <f t="shared" si="8"/>
        <v>#REF!</v>
      </c>
      <c r="E39" s="57" t="e">
        <f t="shared" si="8"/>
        <v>#REF!</v>
      </c>
      <c r="F39" s="57" t="e">
        <f t="shared" si="8"/>
        <v>#REF!</v>
      </c>
      <c r="G39" s="57" t="e">
        <f t="shared" si="8"/>
        <v>#REF!</v>
      </c>
      <c r="H39" s="57" t="e">
        <f t="shared" si="8"/>
        <v>#REF!</v>
      </c>
      <c r="I39" s="57" t="e">
        <f t="shared" si="8"/>
        <v>#REF!</v>
      </c>
      <c r="J39" s="57" t="e">
        <f t="shared" si="8"/>
        <v>#REF!</v>
      </c>
      <c r="K39" s="57" t="e">
        <f t="shared" si="8"/>
        <v>#REF!</v>
      </c>
      <c r="L39" s="57" t="e">
        <f t="shared" si="8"/>
        <v>#REF!</v>
      </c>
      <c r="M39" s="57" t="e">
        <f t="shared" si="8"/>
        <v>#REF!</v>
      </c>
      <c r="N39" s="57" t="e">
        <f t="shared" si="8"/>
        <v>#REF!</v>
      </c>
      <c r="O39" s="57" t="e">
        <f t="shared" si="8"/>
        <v>#REF!</v>
      </c>
      <c r="P39" s="57" t="e">
        <f t="shared" si="8"/>
        <v>#REF!</v>
      </c>
      <c r="Q39" s="57" t="e">
        <f t="shared" si="8"/>
        <v>#REF!</v>
      </c>
      <c r="R39" s="57" t="e">
        <f t="shared" si="8"/>
        <v>#REF!</v>
      </c>
      <c r="S39" s="57" t="e">
        <f t="shared" si="8"/>
        <v>#REF!</v>
      </c>
      <c r="T39" s="57" t="e">
        <f t="shared" si="8"/>
        <v>#REF!</v>
      </c>
      <c r="U39" s="57" t="e">
        <f t="shared" si="8"/>
        <v>#REF!</v>
      </c>
      <c r="V39" s="57" t="e">
        <f t="shared" si="8"/>
        <v>#REF!</v>
      </c>
      <c r="W39" s="57" t="e">
        <f t="shared" si="8"/>
        <v>#REF!</v>
      </c>
      <c r="X39" s="57" t="e">
        <f t="shared" si="8"/>
        <v>#REF!</v>
      </c>
    </row>
    <row r="40" spans="1:24" s="154" customFormat="1" x14ac:dyDescent="0.2">
      <c r="A40" s="163">
        <v>2</v>
      </c>
      <c r="B40" s="57" t="e">
        <f t="shared" si="8"/>
        <v>#REF!</v>
      </c>
      <c r="C40" s="57" t="e">
        <f t="shared" si="8"/>
        <v>#REF!</v>
      </c>
      <c r="D40" s="57" t="e">
        <f t="shared" si="8"/>
        <v>#REF!</v>
      </c>
      <c r="E40" s="57" t="e">
        <f t="shared" si="8"/>
        <v>#REF!</v>
      </c>
      <c r="F40" s="57" t="e">
        <f t="shared" si="8"/>
        <v>#REF!</v>
      </c>
      <c r="G40" s="57" t="e">
        <f t="shared" si="8"/>
        <v>#REF!</v>
      </c>
      <c r="H40" s="57" t="e">
        <f t="shared" si="8"/>
        <v>#REF!</v>
      </c>
      <c r="I40" s="57" t="e">
        <f t="shared" si="8"/>
        <v>#REF!</v>
      </c>
      <c r="J40" s="57" t="e">
        <f t="shared" si="8"/>
        <v>#REF!</v>
      </c>
      <c r="K40" s="57" t="e">
        <f t="shared" si="8"/>
        <v>#REF!</v>
      </c>
      <c r="L40" s="57" t="e">
        <f t="shared" si="8"/>
        <v>#REF!</v>
      </c>
      <c r="M40" s="57" t="e">
        <f t="shared" si="8"/>
        <v>#REF!</v>
      </c>
      <c r="N40" s="57" t="e">
        <f t="shared" si="8"/>
        <v>#REF!</v>
      </c>
      <c r="O40" s="57" t="e">
        <f t="shared" si="8"/>
        <v>#REF!</v>
      </c>
      <c r="P40" s="57" t="e">
        <f t="shared" si="8"/>
        <v>#REF!</v>
      </c>
      <c r="Q40" s="57" t="e">
        <f t="shared" si="8"/>
        <v>#REF!</v>
      </c>
      <c r="R40" s="57" t="e">
        <f t="shared" si="8"/>
        <v>#REF!</v>
      </c>
      <c r="S40" s="57" t="e">
        <f t="shared" si="8"/>
        <v>#REF!</v>
      </c>
      <c r="T40" s="57" t="e">
        <f t="shared" si="8"/>
        <v>#REF!</v>
      </c>
      <c r="U40" s="57" t="e">
        <f t="shared" si="8"/>
        <v>#REF!</v>
      </c>
      <c r="V40" s="57" t="e">
        <f t="shared" si="8"/>
        <v>#REF!</v>
      </c>
      <c r="W40" s="57" t="e">
        <f t="shared" si="8"/>
        <v>#REF!</v>
      </c>
      <c r="X40" s="57" t="e">
        <f t="shared" si="8"/>
        <v>#REF!</v>
      </c>
    </row>
    <row r="41" spans="1:24" s="154" customFormat="1" x14ac:dyDescent="0.2">
      <c r="A41" s="163" t="s">
        <v>175</v>
      </c>
      <c r="B41" s="57"/>
      <c r="C41" s="57"/>
      <c r="D41" s="57"/>
      <c r="E41" s="57"/>
      <c r="F41" s="57"/>
      <c r="G41" s="57"/>
      <c r="H41" s="57"/>
      <c r="I41" s="57"/>
      <c r="J41" s="57"/>
      <c r="K41" s="57"/>
      <c r="L41" s="57"/>
      <c r="M41" s="57"/>
      <c r="N41" s="57"/>
      <c r="O41" s="57"/>
      <c r="P41" s="57"/>
      <c r="Q41" s="57"/>
      <c r="R41" s="57"/>
      <c r="S41" s="57"/>
      <c r="T41" s="57"/>
      <c r="U41" s="57"/>
      <c r="V41" s="57"/>
      <c r="W41" s="57"/>
      <c r="X41" s="57"/>
    </row>
    <row r="42" spans="1:24" s="154" customFormat="1" x14ac:dyDescent="0.2">
      <c r="A42" s="163">
        <v>1</v>
      </c>
      <c r="B42" s="57" t="e">
        <f t="shared" ref="B42:X43" si="9">B25+B31</f>
        <v>#REF!</v>
      </c>
      <c r="C42" s="57" t="e">
        <f t="shared" si="9"/>
        <v>#REF!</v>
      </c>
      <c r="D42" s="57" t="e">
        <f t="shared" si="9"/>
        <v>#REF!</v>
      </c>
      <c r="E42" s="57" t="e">
        <f t="shared" si="9"/>
        <v>#REF!</v>
      </c>
      <c r="F42" s="57" t="e">
        <f t="shared" si="9"/>
        <v>#REF!</v>
      </c>
      <c r="G42" s="57" t="e">
        <f t="shared" si="9"/>
        <v>#REF!</v>
      </c>
      <c r="H42" s="57" t="e">
        <f t="shared" si="9"/>
        <v>#REF!</v>
      </c>
      <c r="I42" s="57" t="e">
        <f t="shared" si="9"/>
        <v>#REF!</v>
      </c>
      <c r="J42" s="57" t="e">
        <f t="shared" si="9"/>
        <v>#REF!</v>
      </c>
      <c r="K42" s="57" t="e">
        <f t="shared" si="9"/>
        <v>#REF!</v>
      </c>
      <c r="L42" s="57" t="e">
        <f t="shared" si="9"/>
        <v>#REF!</v>
      </c>
      <c r="M42" s="57" t="e">
        <f t="shared" si="9"/>
        <v>#REF!</v>
      </c>
      <c r="N42" s="57" t="e">
        <f t="shared" si="9"/>
        <v>#REF!</v>
      </c>
      <c r="O42" s="57" t="e">
        <f t="shared" si="9"/>
        <v>#REF!</v>
      </c>
      <c r="P42" s="57" t="e">
        <f t="shared" si="9"/>
        <v>#REF!</v>
      </c>
      <c r="Q42" s="57" t="e">
        <f t="shared" si="9"/>
        <v>#REF!</v>
      </c>
      <c r="R42" s="57" t="e">
        <f t="shared" si="9"/>
        <v>#REF!</v>
      </c>
      <c r="S42" s="57" t="e">
        <f t="shared" si="9"/>
        <v>#REF!</v>
      </c>
      <c r="T42" s="57" t="e">
        <f t="shared" si="9"/>
        <v>#REF!</v>
      </c>
      <c r="U42" s="57" t="e">
        <f t="shared" si="9"/>
        <v>#REF!</v>
      </c>
      <c r="V42" s="57" t="e">
        <f t="shared" si="9"/>
        <v>#REF!</v>
      </c>
      <c r="W42" s="57" t="e">
        <f t="shared" si="9"/>
        <v>#REF!</v>
      </c>
      <c r="X42" s="57" t="e">
        <f t="shared" si="9"/>
        <v>#REF!</v>
      </c>
    </row>
    <row r="43" spans="1:24" s="154" customFormat="1" x14ac:dyDescent="0.2">
      <c r="A43" s="163">
        <v>2</v>
      </c>
      <c r="B43" s="57" t="e">
        <f t="shared" si="9"/>
        <v>#REF!</v>
      </c>
      <c r="C43" s="57" t="e">
        <f t="shared" si="9"/>
        <v>#REF!</v>
      </c>
      <c r="D43" s="57" t="e">
        <f t="shared" si="9"/>
        <v>#REF!</v>
      </c>
      <c r="E43" s="57" t="e">
        <f t="shared" si="9"/>
        <v>#REF!</v>
      </c>
      <c r="F43" s="57" t="e">
        <f t="shared" si="9"/>
        <v>#REF!</v>
      </c>
      <c r="G43" s="57" t="e">
        <f t="shared" si="9"/>
        <v>#REF!</v>
      </c>
      <c r="H43" s="57" t="e">
        <f t="shared" si="9"/>
        <v>#REF!</v>
      </c>
      <c r="I43" s="57" t="e">
        <f t="shared" si="9"/>
        <v>#REF!</v>
      </c>
      <c r="J43" s="57" t="e">
        <f t="shared" si="9"/>
        <v>#REF!</v>
      </c>
      <c r="K43" s="57" t="e">
        <f t="shared" si="9"/>
        <v>#REF!</v>
      </c>
      <c r="L43" s="57" t="e">
        <f t="shared" si="9"/>
        <v>#REF!</v>
      </c>
      <c r="M43" s="57" t="e">
        <f t="shared" si="9"/>
        <v>#REF!</v>
      </c>
      <c r="N43" s="57" t="e">
        <f t="shared" si="9"/>
        <v>#REF!</v>
      </c>
      <c r="O43" s="57" t="e">
        <f t="shared" si="9"/>
        <v>#REF!</v>
      </c>
      <c r="P43" s="57" t="e">
        <f t="shared" si="9"/>
        <v>#REF!</v>
      </c>
      <c r="Q43" s="57" t="e">
        <f t="shared" si="9"/>
        <v>#REF!</v>
      </c>
      <c r="R43" s="57" t="e">
        <f t="shared" si="9"/>
        <v>#REF!</v>
      </c>
      <c r="S43" s="57" t="e">
        <f t="shared" si="9"/>
        <v>#REF!</v>
      </c>
      <c r="T43" s="57" t="e">
        <f t="shared" si="9"/>
        <v>#REF!</v>
      </c>
      <c r="U43" s="57" t="e">
        <f t="shared" si="9"/>
        <v>#REF!</v>
      </c>
      <c r="V43" s="57" t="e">
        <f t="shared" si="9"/>
        <v>#REF!</v>
      </c>
      <c r="W43" s="57" t="e">
        <f t="shared" si="9"/>
        <v>#REF!</v>
      </c>
      <c r="X43" s="57" t="e">
        <f t="shared" si="9"/>
        <v>#REF!</v>
      </c>
    </row>
    <row r="44" spans="1:24" s="154" customFormat="1" x14ac:dyDescent="0.2">
      <c r="A44" s="163" t="s">
        <v>176</v>
      </c>
      <c r="B44" s="57"/>
      <c r="C44" s="57"/>
      <c r="D44" s="57"/>
      <c r="E44" s="57"/>
      <c r="F44" s="57"/>
      <c r="G44" s="57"/>
      <c r="H44" s="57"/>
      <c r="I44" s="57"/>
      <c r="J44" s="57"/>
      <c r="K44" s="57"/>
      <c r="L44" s="57"/>
      <c r="M44" s="57"/>
      <c r="N44" s="57"/>
      <c r="O44" s="57"/>
      <c r="P44" s="57"/>
      <c r="Q44" s="57"/>
      <c r="R44" s="57"/>
      <c r="S44" s="57"/>
      <c r="T44" s="57"/>
      <c r="U44" s="57"/>
      <c r="V44" s="57"/>
      <c r="W44" s="57"/>
      <c r="X44" s="57"/>
    </row>
    <row r="45" spans="1:24" s="154" customFormat="1" x14ac:dyDescent="0.2">
      <c r="A45" s="163">
        <v>1</v>
      </c>
      <c r="B45" s="57" t="e">
        <f t="shared" ref="B45:X46" si="10">B28+B31</f>
        <v>#REF!</v>
      </c>
      <c r="C45" s="57" t="e">
        <f t="shared" si="10"/>
        <v>#REF!</v>
      </c>
      <c r="D45" s="57" t="e">
        <f t="shared" si="10"/>
        <v>#REF!</v>
      </c>
      <c r="E45" s="57" t="e">
        <f t="shared" si="10"/>
        <v>#REF!</v>
      </c>
      <c r="F45" s="57" t="e">
        <f t="shared" si="10"/>
        <v>#REF!</v>
      </c>
      <c r="G45" s="57" t="e">
        <f t="shared" si="10"/>
        <v>#REF!</v>
      </c>
      <c r="H45" s="57" t="e">
        <f t="shared" si="10"/>
        <v>#REF!</v>
      </c>
      <c r="I45" s="57" t="e">
        <f t="shared" si="10"/>
        <v>#REF!</v>
      </c>
      <c r="J45" s="57" t="e">
        <f t="shared" si="10"/>
        <v>#REF!</v>
      </c>
      <c r="K45" s="57" t="e">
        <f t="shared" si="10"/>
        <v>#REF!</v>
      </c>
      <c r="L45" s="57" t="e">
        <f t="shared" si="10"/>
        <v>#REF!</v>
      </c>
      <c r="M45" s="57" t="e">
        <f t="shared" si="10"/>
        <v>#REF!</v>
      </c>
      <c r="N45" s="57" t="e">
        <f t="shared" si="10"/>
        <v>#REF!</v>
      </c>
      <c r="O45" s="57" t="e">
        <f t="shared" si="10"/>
        <v>#REF!</v>
      </c>
      <c r="P45" s="57" t="e">
        <f t="shared" si="10"/>
        <v>#REF!</v>
      </c>
      <c r="Q45" s="57" t="e">
        <f t="shared" si="10"/>
        <v>#REF!</v>
      </c>
      <c r="R45" s="57" t="e">
        <f t="shared" si="10"/>
        <v>#REF!</v>
      </c>
      <c r="S45" s="57" t="e">
        <f t="shared" si="10"/>
        <v>#REF!</v>
      </c>
      <c r="T45" s="57" t="e">
        <f t="shared" si="10"/>
        <v>#REF!</v>
      </c>
      <c r="U45" s="57" t="e">
        <f t="shared" si="10"/>
        <v>#REF!</v>
      </c>
      <c r="V45" s="57" t="e">
        <f t="shared" si="10"/>
        <v>#REF!</v>
      </c>
      <c r="W45" s="57" t="e">
        <f t="shared" si="10"/>
        <v>#REF!</v>
      </c>
      <c r="X45" s="57" t="e">
        <f t="shared" si="10"/>
        <v>#REF!</v>
      </c>
    </row>
    <row r="46" spans="1:24" s="154" customFormat="1" x14ac:dyDescent="0.2">
      <c r="A46" s="163">
        <v>2</v>
      </c>
      <c r="B46" s="57" t="e">
        <f t="shared" si="10"/>
        <v>#REF!</v>
      </c>
      <c r="C46" s="57" t="e">
        <f t="shared" si="10"/>
        <v>#REF!</v>
      </c>
      <c r="D46" s="57" t="e">
        <f t="shared" si="10"/>
        <v>#REF!</v>
      </c>
      <c r="E46" s="57" t="e">
        <f t="shared" si="10"/>
        <v>#REF!</v>
      </c>
      <c r="F46" s="57" t="e">
        <f t="shared" si="10"/>
        <v>#REF!</v>
      </c>
      <c r="G46" s="57" t="e">
        <f t="shared" si="10"/>
        <v>#REF!</v>
      </c>
      <c r="H46" s="57" t="e">
        <f t="shared" si="10"/>
        <v>#REF!</v>
      </c>
      <c r="I46" s="57" t="e">
        <f t="shared" si="10"/>
        <v>#REF!</v>
      </c>
      <c r="J46" s="57" t="e">
        <f t="shared" si="10"/>
        <v>#REF!</v>
      </c>
      <c r="K46" s="57" t="e">
        <f t="shared" si="10"/>
        <v>#REF!</v>
      </c>
      <c r="L46" s="57" t="e">
        <f t="shared" si="10"/>
        <v>#REF!</v>
      </c>
      <c r="M46" s="57" t="e">
        <f t="shared" si="10"/>
        <v>#REF!</v>
      </c>
      <c r="N46" s="57" t="e">
        <f t="shared" si="10"/>
        <v>#REF!</v>
      </c>
      <c r="O46" s="57" t="e">
        <f t="shared" si="10"/>
        <v>#REF!</v>
      </c>
      <c r="P46" s="57" t="e">
        <f t="shared" si="10"/>
        <v>#REF!</v>
      </c>
      <c r="Q46" s="57" t="e">
        <f t="shared" si="10"/>
        <v>#REF!</v>
      </c>
      <c r="R46" s="57" t="e">
        <f t="shared" si="10"/>
        <v>#REF!</v>
      </c>
      <c r="S46" s="57" t="e">
        <f t="shared" si="10"/>
        <v>#REF!</v>
      </c>
      <c r="T46" s="57" t="e">
        <f t="shared" si="10"/>
        <v>#REF!</v>
      </c>
      <c r="U46" s="57" t="e">
        <f t="shared" si="10"/>
        <v>#REF!</v>
      </c>
      <c r="V46" s="57" t="e">
        <f t="shared" si="10"/>
        <v>#REF!</v>
      </c>
      <c r="W46" s="57" t="e">
        <f t="shared" si="10"/>
        <v>#REF!</v>
      </c>
      <c r="X46" s="57" t="e">
        <f t="shared" si="10"/>
        <v>#REF!</v>
      </c>
    </row>
    <row r="47" spans="1:24" s="154" customFormat="1" x14ac:dyDescent="0.2">
      <c r="A47" s="193"/>
      <c r="B47" s="194"/>
      <c r="C47" s="194"/>
      <c r="D47" s="194"/>
      <c r="E47" s="194"/>
      <c r="F47" s="194"/>
      <c r="G47" s="194"/>
      <c r="H47" s="194"/>
      <c r="I47" s="194"/>
      <c r="J47" s="194"/>
      <c r="K47" s="194"/>
      <c r="L47" s="194"/>
      <c r="M47" s="194"/>
      <c r="N47" s="194"/>
      <c r="O47" s="194"/>
      <c r="P47" s="194"/>
      <c r="Q47" s="194"/>
      <c r="R47" s="194"/>
      <c r="S47" s="194"/>
      <c r="T47" s="194"/>
      <c r="U47" s="194"/>
    </row>
    <row r="48" spans="1:24" x14ac:dyDescent="0.2">
      <c r="A48" s="295" t="s">
        <v>172</v>
      </c>
    </row>
    <row r="49" spans="1:7" x14ac:dyDescent="0.2">
      <c r="A49" s="295"/>
    </row>
    <row r="50" spans="1:7" x14ac:dyDescent="0.2">
      <c r="A50" s="89"/>
    </row>
    <row r="51" spans="1:7" s="154" customFormat="1" ht="12.75" customHeight="1" x14ac:dyDescent="0.2">
      <c r="A51" s="318" t="s">
        <v>263</v>
      </c>
      <c r="B51" s="319"/>
      <c r="C51" s="319"/>
      <c r="D51" s="319"/>
      <c r="E51" s="319"/>
      <c r="F51" s="319"/>
      <c r="G51" s="319"/>
    </row>
    <row r="52" spans="1:7" s="154" customFormat="1" ht="12.75" customHeight="1" x14ac:dyDescent="0.2">
      <c r="A52" s="318"/>
      <c r="B52" s="319"/>
      <c r="C52" s="319"/>
      <c r="D52" s="319"/>
      <c r="E52" s="319"/>
      <c r="F52" s="319"/>
      <c r="G52" s="319"/>
    </row>
    <row r="53" spans="1:7" s="154" customFormat="1" ht="12.75" customHeight="1" x14ac:dyDescent="0.2">
      <c r="A53" s="318"/>
      <c r="B53" s="319"/>
      <c r="C53" s="319"/>
      <c r="D53" s="319"/>
      <c r="E53" s="319"/>
      <c r="F53" s="319"/>
      <c r="G53" s="319"/>
    </row>
    <row r="54" spans="1:7" s="154" customFormat="1" ht="28.5" customHeight="1" x14ac:dyDescent="0.2">
      <c r="A54" s="318"/>
      <c r="B54" s="319"/>
      <c r="C54" s="319"/>
      <c r="D54" s="319"/>
      <c r="E54" s="319"/>
      <c r="F54" s="319"/>
      <c r="G54" s="319"/>
    </row>
    <row r="55" spans="1:7" s="154" customFormat="1" ht="12.75" customHeight="1" x14ac:dyDescent="0.2">
      <c r="A55" s="318"/>
      <c r="B55" s="319"/>
      <c r="C55" s="319"/>
      <c r="D55" s="319"/>
      <c r="E55" s="319"/>
      <c r="F55" s="319"/>
      <c r="G55" s="319"/>
    </row>
    <row r="56" spans="1:7" s="154" customFormat="1" ht="12.75" customHeight="1" x14ac:dyDescent="0.2">
      <c r="A56" s="318"/>
      <c r="B56" s="319"/>
      <c r="C56" s="319"/>
      <c r="D56" s="319"/>
      <c r="E56" s="319"/>
      <c r="F56" s="319"/>
      <c r="G56" s="319"/>
    </row>
    <row r="57" spans="1:7" s="154" customFormat="1" ht="12.75" customHeight="1" x14ac:dyDescent="0.2"/>
    <row r="58" spans="1:7" x14ac:dyDescent="0.2">
      <c r="A58" s="190" t="s">
        <v>83</v>
      </c>
    </row>
    <row r="59" spans="1:7" s="154" customFormat="1" ht="34.5" customHeight="1" x14ac:dyDescent="0.2">
      <c r="A59" s="185" t="s">
        <v>265</v>
      </c>
    </row>
    <row r="60" spans="1:7" s="154" customFormat="1" ht="34.5" customHeight="1" x14ac:dyDescent="0.2">
      <c r="A60" s="213" t="s">
        <v>272</v>
      </c>
    </row>
    <row r="61" spans="1:7" x14ac:dyDescent="0.2">
      <c r="A61" s="33"/>
    </row>
    <row r="62" spans="1:7" x14ac:dyDescent="0.2">
      <c r="A62" s="174" t="s">
        <v>74</v>
      </c>
    </row>
    <row r="63" spans="1:7" x14ac:dyDescent="0.2">
      <c r="A63" s="178" t="s">
        <v>75</v>
      </c>
    </row>
    <row r="64" spans="1:7" ht="24" x14ac:dyDescent="0.2">
      <c r="A64" s="175" t="s">
        <v>76</v>
      </c>
    </row>
    <row r="65" spans="1:1" ht="24" x14ac:dyDescent="0.2">
      <c r="A65" s="175" t="s">
        <v>89</v>
      </c>
    </row>
    <row r="66" spans="1:1" x14ac:dyDescent="0.2">
      <c r="A66" s="175" t="s">
        <v>78</v>
      </c>
    </row>
    <row r="67" spans="1:1" ht="24" x14ac:dyDescent="0.2">
      <c r="A67" s="175" t="s">
        <v>79</v>
      </c>
    </row>
    <row r="68" spans="1:1" ht="24" x14ac:dyDescent="0.2">
      <c r="A68" s="175" t="s">
        <v>187</v>
      </c>
    </row>
    <row r="69" spans="1:1" x14ac:dyDescent="0.2">
      <c r="A69" s="175"/>
    </row>
    <row r="70" spans="1:1" ht="24" x14ac:dyDescent="0.2">
      <c r="A70" s="191" t="s">
        <v>93</v>
      </c>
    </row>
    <row r="71" spans="1:1" ht="9.75" customHeight="1" x14ac:dyDescent="0.2">
      <c r="A71" s="191"/>
    </row>
    <row r="72" spans="1:1" ht="196.5" customHeight="1" x14ac:dyDescent="0.2">
      <c r="A72" s="192" t="s">
        <v>264</v>
      </c>
    </row>
    <row r="73" spans="1:1" ht="12.75" customHeight="1" x14ac:dyDescent="0.2">
      <c r="A73" s="192"/>
    </row>
    <row r="74" spans="1:1" ht="24" x14ac:dyDescent="0.2">
      <c r="A74" s="190" t="s">
        <v>95</v>
      </c>
    </row>
    <row r="75" spans="1:1" ht="36" hidden="1" x14ac:dyDescent="0.2">
      <c r="A75" s="219" t="s">
        <v>270</v>
      </c>
    </row>
    <row r="76" spans="1:1" s="154" customFormat="1" ht="34.5" customHeight="1" x14ac:dyDescent="0.2">
      <c r="A76" s="204" t="s">
        <v>266</v>
      </c>
    </row>
    <row r="77" spans="1:1" ht="36" x14ac:dyDescent="0.2">
      <c r="A77" s="204" t="s">
        <v>267</v>
      </c>
    </row>
    <row r="78" spans="1:1" x14ac:dyDescent="0.2">
      <c r="A78" s="31"/>
    </row>
    <row r="79" spans="1:1" x14ac:dyDescent="0.2">
      <c r="A79" s="171" t="s">
        <v>81</v>
      </c>
    </row>
    <row r="80" spans="1:1" ht="108" customHeight="1" x14ac:dyDescent="0.2">
      <c r="A80" s="220" t="s">
        <v>273</v>
      </c>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sheetData>
  <mergeCells count="2">
    <mergeCell ref="A48:A49"/>
    <mergeCell ref="A51:G56"/>
  </mergeCells>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139"/>
  <sheetViews>
    <sheetView topLeftCell="A19" workbookViewId="0">
      <pane xSplit="1" topLeftCell="B1" activePane="topRight" state="frozen"/>
      <selection activeCell="A10" sqref="A10"/>
      <selection pane="topRight" activeCell="A19" sqref="A19:A23"/>
    </sheetView>
  </sheetViews>
  <sheetFormatPr defaultColWidth="10" defaultRowHeight="12.75" x14ac:dyDescent="0.2"/>
  <cols>
    <col min="1" max="1" width="46.5703125" style="32" customWidth="1"/>
    <col min="2" max="16384" width="10" style="31"/>
  </cols>
  <sheetData>
    <row r="1" spans="1:6" ht="23.25" customHeight="1" x14ac:dyDescent="0.2">
      <c r="A1" s="180" t="s">
        <v>61</v>
      </c>
    </row>
    <row r="2" spans="1:6" ht="23.25" customHeight="1" x14ac:dyDescent="0.2">
      <c r="A2" s="177" t="s">
        <v>191</v>
      </c>
    </row>
    <row r="3" spans="1:6" ht="23.25" customHeight="1" x14ac:dyDescent="0.2">
      <c r="A3" s="167" t="s">
        <v>274</v>
      </c>
    </row>
    <row r="4" spans="1:6" ht="23.25" customHeight="1" x14ac:dyDescent="0.2">
      <c r="A4" s="88" t="s">
        <v>62</v>
      </c>
      <c r="B4" s="115" t="e">
        <f>'Отдыхай и Катай FIT18+25 Мант'!B4</f>
        <v>#REF!</v>
      </c>
      <c r="C4" s="115" t="e">
        <f>'Отдыхай и Катай FIT18+25 Мант'!#REF!</f>
        <v>#REF!</v>
      </c>
      <c r="D4" s="115" t="e">
        <f>'Отдыхай и Катай FIT18+25 Мант'!#REF!</f>
        <v>#REF!</v>
      </c>
      <c r="E4" s="115" t="e">
        <f>'Отдыхай и Катай FIT18+25 Мант'!#REF!</f>
        <v>#REF!</v>
      </c>
      <c r="F4" s="115" t="e">
        <f>'Отдыхай и Катай FIT18+25 Мант'!#REF!</f>
        <v>#REF!</v>
      </c>
    </row>
    <row r="5" spans="1:6" ht="23.25" customHeight="1" x14ac:dyDescent="0.2">
      <c r="A5" s="104"/>
      <c r="B5" s="115" t="e">
        <f>'Отдыхай и Катай FIT18+25 Мант'!B5</f>
        <v>#REF!</v>
      </c>
      <c r="C5" s="115" t="e">
        <f>'Отдыхай и Катай FIT18+25 Мант'!#REF!</f>
        <v>#REF!</v>
      </c>
      <c r="D5" s="115" t="e">
        <f>'Отдыхай и Катай FIT18+25 Мант'!#REF!</f>
        <v>#REF!</v>
      </c>
      <c r="E5" s="115" t="e">
        <f>'Отдыхай и Катай FIT18+25 Мант'!#REF!</f>
        <v>#REF!</v>
      </c>
      <c r="F5" s="115" t="e">
        <f>'Отдыхай и Катай FIT18+25 Мант'!#REF!</f>
        <v>#REF!</v>
      </c>
    </row>
    <row r="6" spans="1:6" x14ac:dyDescent="0.2">
      <c r="A6" s="163" t="s">
        <v>63</v>
      </c>
      <c r="B6" s="182"/>
      <c r="C6" s="182"/>
      <c r="D6" s="182"/>
      <c r="E6" s="182"/>
      <c r="F6" s="182"/>
    </row>
    <row r="7" spans="1:6" x14ac:dyDescent="0.2">
      <c r="A7" s="163">
        <v>1</v>
      </c>
      <c r="B7" s="148" t="e">
        <f>'BAR BB| Open rates'!#REF!*0.9*0.85</f>
        <v>#REF!</v>
      </c>
      <c r="C7" s="148" t="e">
        <f>'BAR BB| Open rates'!#REF!*0.9*0.85</f>
        <v>#REF!</v>
      </c>
      <c r="D7" s="148" t="e">
        <f>'BAR BB| Open rates'!#REF!*0.9*0.85</f>
        <v>#REF!</v>
      </c>
      <c r="E7" s="148" t="e">
        <f>'BAR BB| Open rates'!#REF!*0.9*0.85</f>
        <v>#REF!</v>
      </c>
      <c r="F7" s="148" t="e">
        <f>'BAR BB| Open rates'!#REF!*0.9*0.85</f>
        <v>#REF!</v>
      </c>
    </row>
    <row r="8" spans="1:6" x14ac:dyDescent="0.2">
      <c r="A8" s="163">
        <v>2</v>
      </c>
      <c r="B8" s="148" t="e">
        <f>'BAR BB| Open rates'!#REF!*0.9*0.85</f>
        <v>#REF!</v>
      </c>
      <c r="C8" s="148" t="e">
        <f>'BAR BB| Open rates'!#REF!*0.9*0.85</f>
        <v>#REF!</v>
      </c>
      <c r="D8" s="148" t="e">
        <f>'BAR BB| Open rates'!#REF!*0.9*0.85</f>
        <v>#REF!</v>
      </c>
      <c r="E8" s="148" t="e">
        <f>'BAR BB| Open rates'!#REF!*0.9*0.85</f>
        <v>#REF!</v>
      </c>
      <c r="F8" s="148" t="e">
        <f>'BAR BB| Open rates'!#REF!*0.9*0.85</f>
        <v>#REF!</v>
      </c>
    </row>
    <row r="9" spans="1:6" x14ac:dyDescent="0.2">
      <c r="A9" s="163" t="s">
        <v>175</v>
      </c>
    </row>
    <row r="10" spans="1:6" x14ac:dyDescent="0.2">
      <c r="A10" s="163">
        <v>1</v>
      </c>
      <c r="B10" s="148" t="e">
        <f>'BAR BB| Open rates'!#REF!*0.9*0.85</f>
        <v>#REF!</v>
      </c>
      <c r="C10" s="148" t="e">
        <f>'BAR BB| Open rates'!#REF!*0.9*0.85</f>
        <v>#REF!</v>
      </c>
      <c r="D10" s="148" t="e">
        <f>'BAR BB| Open rates'!#REF!*0.9*0.85</f>
        <v>#REF!</v>
      </c>
      <c r="E10" s="148" t="e">
        <f>'BAR BB| Open rates'!#REF!*0.9*0.85</f>
        <v>#REF!</v>
      </c>
      <c r="F10" s="148" t="e">
        <f>'BAR BB| Open rates'!#REF!*0.9*0.85</f>
        <v>#REF!</v>
      </c>
    </row>
    <row r="11" spans="1:6" x14ac:dyDescent="0.2">
      <c r="A11" s="163">
        <v>2</v>
      </c>
      <c r="B11" s="148" t="e">
        <f>'BAR BB| Open rates'!#REF!*0.9*0.85</f>
        <v>#REF!</v>
      </c>
      <c r="C11" s="148" t="e">
        <f>'BAR BB| Open rates'!#REF!*0.9*0.85</f>
        <v>#REF!</v>
      </c>
      <c r="D11" s="148" t="e">
        <f>'BAR BB| Open rates'!#REF!*0.9*0.85</f>
        <v>#REF!</v>
      </c>
      <c r="E11" s="148" t="e">
        <f>'BAR BB| Open rates'!#REF!*0.9*0.85</f>
        <v>#REF!</v>
      </c>
      <c r="F11" s="148" t="e">
        <f>'BAR BB| Open rates'!#REF!*0.9*0.85</f>
        <v>#REF!</v>
      </c>
    </row>
    <row r="12" spans="1:6" x14ac:dyDescent="0.2">
      <c r="A12" s="163" t="s">
        <v>176</v>
      </c>
    </row>
    <row r="13" spans="1:6" x14ac:dyDescent="0.2">
      <c r="A13" s="163">
        <v>1</v>
      </c>
      <c r="B13" s="148" t="e">
        <f>'BAR BB| Open rates'!#REF!*0.9*0.85</f>
        <v>#REF!</v>
      </c>
      <c r="C13" s="148" t="e">
        <f>'BAR BB| Open rates'!#REF!*0.9*0.85</f>
        <v>#REF!</v>
      </c>
      <c r="D13" s="148" t="e">
        <f>'BAR BB| Open rates'!#REF!*0.9*0.85</f>
        <v>#REF!</v>
      </c>
      <c r="E13" s="148" t="e">
        <f>'BAR BB| Open rates'!#REF!*0.9*0.85</f>
        <v>#REF!</v>
      </c>
      <c r="F13" s="148" t="e">
        <f>'BAR BB| Open rates'!#REF!*0.9*0.85</f>
        <v>#REF!</v>
      </c>
    </row>
    <row r="14" spans="1:6" x14ac:dyDescent="0.2">
      <c r="A14" s="163">
        <v>2</v>
      </c>
      <c r="B14" s="148" t="e">
        <f>'BAR BB| Open rates'!#REF!*0.9*0.85</f>
        <v>#REF!</v>
      </c>
      <c r="C14" s="148" t="e">
        <f>'BAR BB| Open rates'!#REF!*0.9*0.85</f>
        <v>#REF!</v>
      </c>
      <c r="D14" s="148" t="e">
        <f>'BAR BB| Open rates'!#REF!*0.9*0.85</f>
        <v>#REF!</v>
      </c>
      <c r="E14" s="148" t="e">
        <f>'BAR BB| Open rates'!#REF!*0.9*0.85</f>
        <v>#REF!</v>
      </c>
      <c r="F14" s="148" t="e">
        <f>'BAR BB| Open rates'!#REF!*0.9*0.85</f>
        <v>#REF!</v>
      </c>
    </row>
    <row r="15" spans="1:6" s="154" customFormat="1" x14ac:dyDescent="0.2">
      <c r="A15" s="193"/>
    </row>
    <row r="16" spans="1:6" ht="12.75" customHeight="1" x14ac:dyDescent="0.2">
      <c r="A16" s="295" t="s">
        <v>172</v>
      </c>
    </row>
    <row r="17" spans="1:1" x14ac:dyDescent="0.2">
      <c r="A17" s="295"/>
    </row>
    <row r="18" spans="1:1" ht="13.5" thickBot="1" x14ac:dyDescent="0.25">
      <c r="A18" s="89"/>
    </row>
    <row r="19" spans="1:1" s="154" customFormat="1" ht="278.25" customHeight="1" thickBot="1" x14ac:dyDescent="0.25">
      <c r="A19" s="265" t="s">
        <v>383</v>
      </c>
    </row>
    <row r="20" spans="1:1" s="154" customFormat="1" ht="12.75" customHeight="1" x14ac:dyDescent="0.2"/>
    <row r="21" spans="1:1" x14ac:dyDescent="0.2">
      <c r="A21" s="190" t="s">
        <v>83</v>
      </c>
    </row>
    <row r="22" spans="1:1" s="154" customFormat="1" ht="34.5" customHeight="1" x14ac:dyDescent="0.2">
      <c r="A22" s="213" t="s">
        <v>381</v>
      </c>
    </row>
    <row r="23" spans="1:1" s="154" customFormat="1" ht="51.75" customHeight="1" x14ac:dyDescent="0.2">
      <c r="A23" s="213" t="s">
        <v>382</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264</v>
      </c>
    </row>
    <row r="36" spans="1:1" ht="12.75" customHeight="1" x14ac:dyDescent="0.2">
      <c r="A36" s="192"/>
    </row>
    <row r="37" spans="1:1" ht="24" x14ac:dyDescent="0.2">
      <c r="A37" s="190" t="s">
        <v>95</v>
      </c>
    </row>
    <row r="38" spans="1:1" s="154" customFormat="1" ht="36" hidden="1" x14ac:dyDescent="0.2">
      <c r="A38" s="219" t="s">
        <v>270</v>
      </c>
    </row>
    <row r="39" spans="1:1" s="154" customFormat="1" ht="24.75" customHeight="1" x14ac:dyDescent="0.2">
      <c r="A39" s="266" t="s">
        <v>367</v>
      </c>
    </row>
    <row r="40" spans="1:1" x14ac:dyDescent="0.2">
      <c r="A40" s="6"/>
    </row>
    <row r="41" spans="1:1" x14ac:dyDescent="0.2">
      <c r="A41" s="171" t="s">
        <v>81</v>
      </c>
    </row>
    <row r="42" spans="1:1" ht="87.75" customHeight="1" x14ac:dyDescent="0.2">
      <c r="A42" s="186" t="s">
        <v>338</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sheetData>
  <mergeCells count="1">
    <mergeCell ref="A16:A17"/>
  </mergeCells>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6"/>
  <sheetViews>
    <sheetView workbookViewId="0">
      <pane xSplit="1" topLeftCell="B1" activePane="topRight" state="frozen"/>
      <selection activeCell="A10" sqref="A10"/>
      <selection pane="topRight" activeCell="C1" sqref="C1:F1048576"/>
    </sheetView>
  </sheetViews>
  <sheetFormatPr defaultColWidth="10" defaultRowHeight="12.75" x14ac:dyDescent="0.2"/>
  <cols>
    <col min="1" max="1" width="46.5703125" style="32" customWidth="1"/>
    <col min="2" max="16384" width="10" style="31"/>
  </cols>
  <sheetData>
    <row r="1" spans="1:2" ht="24" x14ac:dyDescent="0.2">
      <c r="A1" s="180" t="s">
        <v>61</v>
      </c>
    </row>
    <row r="2" spans="1:2" ht="24" x14ac:dyDescent="0.2">
      <c r="A2" s="177" t="s">
        <v>191</v>
      </c>
    </row>
    <row r="3" spans="1:2" x14ac:dyDescent="0.2">
      <c r="A3" s="167" t="s">
        <v>342</v>
      </c>
    </row>
    <row r="4" spans="1:2" ht="21.75" customHeight="1" x14ac:dyDescent="0.2">
      <c r="A4" s="88" t="s">
        <v>62</v>
      </c>
      <c r="B4" s="115" t="e">
        <f>'BAR BB| Open rates'!#REF!</f>
        <v>#REF!</v>
      </c>
    </row>
    <row r="5" spans="1:2" ht="21.75" customHeight="1" x14ac:dyDescent="0.2">
      <c r="A5" s="104"/>
      <c r="B5" s="115" t="e">
        <f>'BAR BB| Open rates'!#REF!</f>
        <v>#REF!</v>
      </c>
    </row>
    <row r="6" spans="1:2" x14ac:dyDescent="0.2">
      <c r="A6" s="163" t="s">
        <v>63</v>
      </c>
      <c r="B6" s="182"/>
    </row>
    <row r="7" spans="1:2" x14ac:dyDescent="0.2">
      <c r="A7" s="163">
        <v>1</v>
      </c>
      <c r="B7" s="181" t="e">
        <f>'BAR BB| Open rates'!#REF!*0.9*0.9</f>
        <v>#REF!</v>
      </c>
    </row>
    <row r="8" spans="1:2" x14ac:dyDescent="0.2">
      <c r="A8" s="163">
        <v>2</v>
      </c>
      <c r="B8" s="181" t="e">
        <f>'BAR BB| Open rates'!#REF!*0.9*0.9</f>
        <v>#REF!</v>
      </c>
    </row>
    <row r="9" spans="1:2" x14ac:dyDescent="0.2">
      <c r="A9" s="163" t="s">
        <v>175</v>
      </c>
      <c r="B9" s="181"/>
    </row>
    <row r="10" spans="1:2" x14ac:dyDescent="0.2">
      <c r="A10" s="163">
        <v>1</v>
      </c>
      <c r="B10" s="181" t="e">
        <f>'BAR BB| Open rates'!#REF!*0.9*0.9</f>
        <v>#REF!</v>
      </c>
    </row>
    <row r="11" spans="1:2" x14ac:dyDescent="0.2">
      <c r="A11" s="163">
        <v>2</v>
      </c>
      <c r="B11" s="181" t="e">
        <f>'BAR BB| Open rates'!#REF!*0.9*0.9</f>
        <v>#REF!</v>
      </c>
    </row>
    <row r="12" spans="1:2" x14ac:dyDescent="0.2">
      <c r="A12" s="163" t="s">
        <v>176</v>
      </c>
      <c r="B12" s="181"/>
    </row>
    <row r="13" spans="1:2" x14ac:dyDescent="0.2">
      <c r="A13" s="163">
        <v>1</v>
      </c>
      <c r="B13" s="181" t="e">
        <f>'BAR BB| Open rates'!#REF!*0.9*0.9</f>
        <v>#REF!</v>
      </c>
    </row>
    <row r="14" spans="1:2" x14ac:dyDescent="0.2">
      <c r="A14" s="163">
        <v>2</v>
      </c>
      <c r="B14" s="181" t="e">
        <f>'BAR BB| Open rates'!#REF!*0.9*0.9</f>
        <v>#REF!</v>
      </c>
    </row>
    <row r="15" spans="1:2" x14ac:dyDescent="0.2">
      <c r="A15" s="89"/>
    </row>
    <row r="16" spans="1:2" ht="12.75" customHeight="1" x14ac:dyDescent="0.2">
      <c r="A16" s="295" t="s">
        <v>172</v>
      </c>
    </row>
    <row r="17" spans="1:1" x14ac:dyDescent="0.2">
      <c r="A17" s="295"/>
    </row>
    <row r="18" spans="1:1" ht="13.5" thickBot="1" x14ac:dyDescent="0.25">
      <c r="A18" s="89"/>
    </row>
    <row r="19" spans="1:1" s="154" customFormat="1" ht="278.25" customHeight="1" thickBot="1" x14ac:dyDescent="0.25">
      <c r="A19" s="265" t="s">
        <v>383</v>
      </c>
    </row>
    <row r="20" spans="1:1" s="154" customFormat="1" ht="12.75" customHeight="1" x14ac:dyDescent="0.2"/>
    <row r="21" spans="1:1" x14ac:dyDescent="0.2">
      <c r="A21" s="190" t="s">
        <v>83</v>
      </c>
    </row>
    <row r="22" spans="1:1" s="154" customFormat="1" ht="34.5" customHeight="1" x14ac:dyDescent="0.2">
      <c r="A22" s="213" t="s">
        <v>381</v>
      </c>
    </row>
    <row r="23" spans="1:1" s="154" customFormat="1" ht="51.75" customHeight="1" x14ac:dyDescent="0.2">
      <c r="A23" s="213" t="s">
        <v>382</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264</v>
      </c>
    </row>
    <row r="36" spans="1:1" ht="12.75" customHeight="1" x14ac:dyDescent="0.2">
      <c r="A36" s="192"/>
    </row>
    <row r="37" spans="1:1" ht="24" x14ac:dyDescent="0.2">
      <c r="A37" s="190" t="s">
        <v>95</v>
      </c>
    </row>
    <row r="38" spans="1:1" s="154" customFormat="1" ht="36" hidden="1" x14ac:dyDescent="0.2">
      <c r="A38" s="219" t="s">
        <v>270</v>
      </c>
    </row>
    <row r="39" spans="1:1" s="154" customFormat="1" ht="24.75" customHeight="1" x14ac:dyDescent="0.2">
      <c r="A39" s="266" t="s">
        <v>367</v>
      </c>
    </row>
    <row r="40" spans="1:1" x14ac:dyDescent="0.2">
      <c r="A40" s="6"/>
    </row>
    <row r="41" spans="1:1" x14ac:dyDescent="0.2">
      <c r="A41" s="171" t="s">
        <v>81</v>
      </c>
    </row>
    <row r="42" spans="1:1" ht="87.75" customHeight="1" x14ac:dyDescent="0.2">
      <c r="A42" s="186" t="s">
        <v>338</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6"/>
  <sheetViews>
    <sheetView workbookViewId="0">
      <pane xSplit="1" topLeftCell="B1" activePane="topRight" state="frozen"/>
      <selection activeCell="A10" sqref="A10"/>
      <selection pane="topRight" activeCell="C1" sqref="C1:F1048576"/>
    </sheetView>
  </sheetViews>
  <sheetFormatPr defaultColWidth="10" defaultRowHeight="12.75" x14ac:dyDescent="0.2"/>
  <cols>
    <col min="1" max="1" width="46.5703125" style="32" customWidth="1"/>
    <col min="2" max="16384" width="10" style="31"/>
  </cols>
  <sheetData>
    <row r="1" spans="1:2" ht="24" x14ac:dyDescent="0.2">
      <c r="A1" s="180" t="s">
        <v>61</v>
      </c>
    </row>
    <row r="2" spans="1:2" ht="24" x14ac:dyDescent="0.2">
      <c r="A2" s="177" t="s">
        <v>191</v>
      </c>
    </row>
    <row r="3" spans="1:2" x14ac:dyDescent="0.2">
      <c r="A3" s="167" t="s">
        <v>343</v>
      </c>
    </row>
    <row r="4" spans="1:2" ht="21.75" customHeight="1" x14ac:dyDescent="0.2">
      <c r="A4" s="88" t="s">
        <v>62</v>
      </c>
      <c r="B4" s="115" t="e">
        <f>'BAR BB| Open rates'!#REF!</f>
        <v>#REF!</v>
      </c>
    </row>
    <row r="5" spans="1:2" ht="21.75" customHeight="1" x14ac:dyDescent="0.2">
      <c r="A5" s="104"/>
      <c r="B5" s="115" t="e">
        <f>'BAR BB| Open rates'!#REF!</f>
        <v>#REF!</v>
      </c>
    </row>
    <row r="6" spans="1:2" x14ac:dyDescent="0.2">
      <c r="A6" s="145" t="s">
        <v>63</v>
      </c>
      <c r="B6" s="182"/>
    </row>
    <row r="7" spans="1:2" x14ac:dyDescent="0.2">
      <c r="A7" s="145">
        <v>1</v>
      </c>
      <c r="B7" s="181" t="e">
        <f>'BAR BB| Open rates'!#REF!*0.9</f>
        <v>#REF!</v>
      </c>
    </row>
    <row r="8" spans="1:2" x14ac:dyDescent="0.2">
      <c r="A8" s="145">
        <v>2</v>
      </c>
      <c r="B8" s="181" t="e">
        <f>'BAR BB| Open rates'!#REF!*0.9</f>
        <v>#REF!</v>
      </c>
    </row>
    <row r="9" spans="1:2" x14ac:dyDescent="0.2">
      <c r="A9" s="145" t="s">
        <v>175</v>
      </c>
      <c r="B9" s="181"/>
    </row>
    <row r="10" spans="1:2" x14ac:dyDescent="0.2">
      <c r="A10" s="145">
        <v>1</v>
      </c>
      <c r="B10" s="181" t="e">
        <f>'BAR BB| Open rates'!#REF!*0.9</f>
        <v>#REF!</v>
      </c>
    </row>
    <row r="11" spans="1:2" x14ac:dyDescent="0.2">
      <c r="A11" s="145">
        <v>2</v>
      </c>
      <c r="B11" s="181" t="e">
        <f>'BAR BB| Open rates'!#REF!*0.9</f>
        <v>#REF!</v>
      </c>
    </row>
    <row r="12" spans="1:2" x14ac:dyDescent="0.2">
      <c r="A12" s="145" t="s">
        <v>176</v>
      </c>
      <c r="B12" s="181"/>
    </row>
    <row r="13" spans="1:2" x14ac:dyDescent="0.2">
      <c r="A13" s="145">
        <v>1</v>
      </c>
      <c r="B13" s="181" t="e">
        <f>'BAR BB| Open rates'!#REF!*0.9</f>
        <v>#REF!</v>
      </c>
    </row>
    <row r="14" spans="1:2" x14ac:dyDescent="0.2">
      <c r="A14" s="145">
        <v>2</v>
      </c>
      <c r="B14" s="181" t="e">
        <f>'BAR BB| Open rates'!#REF!*0.9</f>
        <v>#REF!</v>
      </c>
    </row>
    <row r="15" spans="1:2" x14ac:dyDescent="0.2">
      <c r="A15" s="89"/>
    </row>
    <row r="16" spans="1:2" ht="12.75" customHeight="1" x14ac:dyDescent="0.2">
      <c r="A16" s="295" t="s">
        <v>172</v>
      </c>
    </row>
    <row r="17" spans="1:1" x14ac:dyDescent="0.2">
      <c r="A17" s="295"/>
    </row>
    <row r="18" spans="1:1" ht="13.5" thickBot="1" x14ac:dyDescent="0.25">
      <c r="A18" s="89"/>
    </row>
    <row r="19" spans="1:1" s="154" customFormat="1" ht="278.25" customHeight="1" thickBot="1" x14ac:dyDescent="0.25">
      <c r="A19" s="265" t="s">
        <v>383</v>
      </c>
    </row>
    <row r="20" spans="1:1" s="154" customFormat="1" ht="12.75" customHeight="1" x14ac:dyDescent="0.2"/>
    <row r="21" spans="1:1" x14ac:dyDescent="0.2">
      <c r="A21" s="190" t="s">
        <v>83</v>
      </c>
    </row>
    <row r="22" spans="1:1" s="154" customFormat="1" ht="34.5" customHeight="1" x14ac:dyDescent="0.2">
      <c r="A22" s="213" t="s">
        <v>381</v>
      </c>
    </row>
    <row r="23" spans="1:1" s="154" customFormat="1" ht="51.75" customHeight="1" x14ac:dyDescent="0.2">
      <c r="A23" s="213" t="s">
        <v>382</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264</v>
      </c>
    </row>
    <row r="36" spans="1:1" ht="12.75" customHeight="1" x14ac:dyDescent="0.2">
      <c r="A36" s="192"/>
    </row>
    <row r="37" spans="1:1" ht="24" x14ac:dyDescent="0.2">
      <c r="A37" s="190" t="s">
        <v>95</v>
      </c>
    </row>
    <row r="38" spans="1:1" s="154" customFormat="1" ht="36" hidden="1" x14ac:dyDescent="0.2">
      <c r="A38" s="219" t="s">
        <v>270</v>
      </c>
    </row>
    <row r="39" spans="1:1" s="154" customFormat="1" ht="24.75" customHeight="1" x14ac:dyDescent="0.2">
      <c r="A39" s="266" t="s">
        <v>367</v>
      </c>
    </row>
    <row r="40" spans="1:1" x14ac:dyDescent="0.2">
      <c r="A40" s="6"/>
    </row>
    <row r="41" spans="1:1" x14ac:dyDescent="0.2">
      <c r="A41" s="171" t="s">
        <v>81</v>
      </c>
    </row>
    <row r="42" spans="1:1" ht="87.75" customHeight="1" x14ac:dyDescent="0.2">
      <c r="A42" s="186" t="s">
        <v>338</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53"/>
  <sheetViews>
    <sheetView workbookViewId="0">
      <pane xSplit="1" topLeftCell="B1" activePane="topRight" state="frozen"/>
      <selection activeCell="A10" sqref="A10"/>
      <selection pane="topRight" activeCell="D10" sqref="D10"/>
    </sheetView>
  </sheetViews>
  <sheetFormatPr defaultColWidth="10" defaultRowHeight="12.75" x14ac:dyDescent="0.2"/>
  <cols>
    <col min="1" max="1" width="46.5703125" style="32" customWidth="1"/>
    <col min="2" max="16384" width="10" style="31"/>
  </cols>
  <sheetData>
    <row r="1" spans="1:4" x14ac:dyDescent="0.2">
      <c r="A1" s="63" t="s">
        <v>61</v>
      </c>
    </row>
    <row r="2" spans="1:4" ht="33" customHeight="1" x14ac:dyDescent="0.2">
      <c r="A2" s="177" t="s">
        <v>300</v>
      </c>
    </row>
    <row r="3" spans="1:4" x14ac:dyDescent="0.2">
      <c r="A3" s="167" t="s">
        <v>297</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rates'!#REF!*0.9*0.87+25</f>
        <v>#REF!</v>
      </c>
      <c r="C7" s="57" t="e">
        <f>'BAR BB| Open rates'!#REF!*0.9*0.87+25</f>
        <v>#REF!</v>
      </c>
      <c r="D7" s="57" t="e">
        <f>'BAR BB| Open rates'!#REF!*0.9*0.87+25</f>
        <v>#REF!</v>
      </c>
    </row>
    <row r="8" spans="1:4" x14ac:dyDescent="0.2">
      <c r="A8" s="163">
        <v>2</v>
      </c>
      <c r="B8" s="57" t="e">
        <f>'BAR BB| Open rates'!#REF!*0.9*0.87+25</f>
        <v>#REF!</v>
      </c>
      <c r="C8" s="57" t="e">
        <f>'BAR BB| Open rates'!#REF!*0.9*0.87+25</f>
        <v>#REF!</v>
      </c>
      <c r="D8" s="57" t="e">
        <f>'BAR BB| Open rates'!#REF!*0.9*0.87+25</f>
        <v>#REF!</v>
      </c>
    </row>
    <row r="9" spans="1:4" x14ac:dyDescent="0.2">
      <c r="A9" s="163" t="s">
        <v>175</v>
      </c>
      <c r="B9" s="57"/>
      <c r="C9" s="57"/>
      <c r="D9" s="57"/>
    </row>
    <row r="10" spans="1:4" x14ac:dyDescent="0.2">
      <c r="A10" s="163">
        <v>1</v>
      </c>
      <c r="B10" s="57" t="e">
        <f>'BAR BB| Open rates'!#REF!*0.9*0.87+25</f>
        <v>#REF!</v>
      </c>
      <c r="C10" s="57" t="e">
        <f>'BAR BB| Open rates'!#REF!*0.9*0.87+25</f>
        <v>#REF!</v>
      </c>
      <c r="D10" s="57" t="e">
        <f>'BAR BB| Open rates'!#REF!*0.9*0.87+25</f>
        <v>#REF!</v>
      </c>
    </row>
    <row r="11" spans="1:4" x14ac:dyDescent="0.2">
      <c r="A11" s="163">
        <v>2</v>
      </c>
      <c r="B11" s="57" t="e">
        <f>'BAR BB| Open rates'!#REF!*0.9*0.87+25</f>
        <v>#REF!</v>
      </c>
      <c r="C11" s="57" t="e">
        <f>'BAR BB| Open rates'!#REF!*0.9*0.87+25</f>
        <v>#REF!</v>
      </c>
      <c r="D11" s="57" t="e">
        <f>'BAR BB| Open rates'!#REF!*0.9*0.87+25</f>
        <v>#REF!</v>
      </c>
    </row>
    <row r="12" spans="1:4" x14ac:dyDescent="0.2">
      <c r="A12" s="163" t="s">
        <v>176</v>
      </c>
      <c r="B12" s="57"/>
      <c r="C12" s="57"/>
      <c r="D12" s="57"/>
    </row>
    <row r="13" spans="1:4" x14ac:dyDescent="0.2">
      <c r="A13" s="163">
        <v>1</v>
      </c>
      <c r="B13" s="57" t="e">
        <f>'BAR BB| Open rates'!#REF!*0.9*0.87+25</f>
        <v>#REF!</v>
      </c>
      <c r="C13" s="57" t="e">
        <f>'BAR BB| Open rates'!#REF!*0.9*0.87+25</f>
        <v>#REF!</v>
      </c>
      <c r="D13" s="57" t="e">
        <f>'BAR BB| Open rates'!#REF!*0.9*0.87+25</f>
        <v>#REF!</v>
      </c>
    </row>
    <row r="14" spans="1:4" x14ac:dyDescent="0.2">
      <c r="A14" s="163">
        <v>2</v>
      </c>
      <c r="B14" s="57" t="e">
        <f>'BAR BB| Open rates'!#REF!*0.9*0.87+25</f>
        <v>#REF!</v>
      </c>
      <c r="C14" s="57" t="e">
        <f>'BAR BB| Open rates'!#REF!*0.9*0.87+25</f>
        <v>#REF!</v>
      </c>
      <c r="D14" s="57" t="e">
        <f>'BAR BB| Open rates'!#REF!*0.9*0.87+25</f>
        <v>#REF!</v>
      </c>
    </row>
    <row r="15" spans="1:4" x14ac:dyDescent="0.2">
      <c r="A15" s="89"/>
    </row>
    <row r="16" spans="1:4" x14ac:dyDescent="0.2">
      <c r="A16" s="295" t="s">
        <v>172</v>
      </c>
    </row>
    <row r="17" spans="1:1" x14ac:dyDescent="0.2">
      <c r="A17" s="295"/>
    </row>
    <row r="18" spans="1:1" x14ac:dyDescent="0.2">
      <c r="A18" s="89"/>
    </row>
    <row r="19" spans="1:1" s="154" customFormat="1" ht="45" customHeight="1" x14ac:dyDescent="0.2">
      <c r="A19" s="323" t="s">
        <v>276</v>
      </c>
    </row>
    <row r="20" spans="1:1" s="154" customFormat="1" ht="45" customHeight="1" x14ac:dyDescent="0.2">
      <c r="A20" s="323"/>
    </row>
    <row r="21" spans="1:1" s="154" customFormat="1" ht="45" customHeight="1" x14ac:dyDescent="0.2">
      <c r="A21" s="323"/>
    </row>
    <row r="22" spans="1:1" s="154" customFormat="1" ht="27.75" customHeight="1" x14ac:dyDescent="0.2">
      <c r="A22" s="323"/>
    </row>
    <row r="23" spans="1:1" ht="12.75" customHeight="1" x14ac:dyDescent="0.2">
      <c r="A23" s="31"/>
    </row>
    <row r="24" spans="1:1" x14ac:dyDescent="0.2">
      <c r="A24" s="177" t="s">
        <v>83</v>
      </c>
    </row>
    <row r="25" spans="1:1" ht="24" x14ac:dyDescent="0.2">
      <c r="A25" s="157" t="s">
        <v>277</v>
      </c>
    </row>
    <row r="26" spans="1:1" ht="24" x14ac:dyDescent="0.2">
      <c r="A26" s="157" t="s">
        <v>278</v>
      </c>
    </row>
    <row r="27" spans="1:1" x14ac:dyDescent="0.2">
      <c r="A27" s="33"/>
    </row>
    <row r="28" spans="1:1" x14ac:dyDescent="0.2">
      <c r="A28" s="174" t="s">
        <v>74</v>
      </c>
    </row>
    <row r="29" spans="1:1" ht="24" x14ac:dyDescent="0.2">
      <c r="A29" s="179" t="s">
        <v>201</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ht="15.75" customHeight="1" x14ac:dyDescent="0.2">
      <c r="A39" s="221"/>
    </row>
    <row r="40" spans="1:1" ht="15.75" customHeight="1" x14ac:dyDescent="0.2">
      <c r="A40" s="320" t="s">
        <v>303</v>
      </c>
    </row>
    <row r="41" spans="1:1" ht="15" customHeight="1" x14ac:dyDescent="0.2">
      <c r="A41" s="321"/>
    </row>
    <row r="42" spans="1:1" ht="15" customHeight="1" x14ac:dyDescent="0.2">
      <c r="A42" s="322"/>
    </row>
    <row r="43" spans="1:1" x14ac:dyDescent="0.2">
      <c r="A43" s="69"/>
    </row>
    <row r="44" spans="1:1" ht="36" x14ac:dyDescent="0.2">
      <c r="A44" s="206" t="s">
        <v>203</v>
      </c>
    </row>
    <row r="45" spans="1:1" s="154" customFormat="1" ht="27.75" customHeight="1" x14ac:dyDescent="0.2">
      <c r="A45" s="204" t="s">
        <v>279</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301</v>
      </c>
    </row>
    <row r="52" spans="1:1" x14ac:dyDescent="0.2">
      <c r="A52" s="170"/>
    </row>
    <row r="53" spans="1:1" s="154" customFormat="1" ht="24" x14ac:dyDescent="0.2">
      <c r="A53" s="207" t="s">
        <v>280</v>
      </c>
    </row>
    <row r="54" spans="1:1" s="154" customFormat="1" x14ac:dyDescent="0.2">
      <c r="A54" s="205" t="s">
        <v>204</v>
      </c>
    </row>
    <row r="55" spans="1:1" s="154" customFormat="1" ht="12.75" customHeight="1" x14ac:dyDescent="0.2">
      <c r="A55" s="205"/>
    </row>
    <row r="56" spans="1:1" s="154" customFormat="1" ht="24" x14ac:dyDescent="0.2">
      <c r="A56" s="207" t="s">
        <v>281</v>
      </c>
    </row>
    <row r="57" spans="1:1" s="154" customFormat="1" x14ac:dyDescent="0.2">
      <c r="A57" s="208" t="s">
        <v>282</v>
      </c>
    </row>
    <row r="58" spans="1:1" s="154" customFormat="1" ht="13.5" customHeight="1" x14ac:dyDescent="0.2">
      <c r="A58" s="176"/>
    </row>
    <row r="59" spans="1:1" s="154" customFormat="1" ht="24" x14ac:dyDescent="0.2">
      <c r="A59" s="207" t="s">
        <v>283</v>
      </c>
    </row>
    <row r="60" spans="1:1" s="154" customFormat="1" x14ac:dyDescent="0.2">
      <c r="A60" s="208" t="s">
        <v>284</v>
      </c>
    </row>
    <row r="61" spans="1:1" s="154" customFormat="1" ht="12.75" customHeight="1" x14ac:dyDescent="0.2">
      <c r="A61" s="176"/>
    </row>
    <row r="62" spans="1:1" s="154" customFormat="1" x14ac:dyDescent="0.2">
      <c r="A62" s="207" t="s">
        <v>268</v>
      </c>
    </row>
    <row r="63" spans="1:1" s="154" customFormat="1" x14ac:dyDescent="0.2">
      <c r="A63" s="205" t="s">
        <v>208</v>
      </c>
    </row>
    <row r="64" spans="1:1" s="154" customFormat="1" x14ac:dyDescent="0.2">
      <c r="A64" s="215"/>
    </row>
    <row r="65" spans="1:1" s="154" customFormat="1" ht="23.25" customHeight="1" x14ac:dyDescent="0.2">
      <c r="A65" s="207" t="s">
        <v>285</v>
      </c>
    </row>
    <row r="66" spans="1:1" s="154" customFormat="1" x14ac:dyDescent="0.2">
      <c r="A66" s="208" t="s">
        <v>286</v>
      </c>
    </row>
    <row r="67" spans="1:1" s="154" customFormat="1" x14ac:dyDescent="0.2">
      <c r="A67" s="208"/>
    </row>
    <row r="68" spans="1:1" s="154" customFormat="1" x14ac:dyDescent="0.2">
      <c r="A68" s="207" t="s">
        <v>287</v>
      </c>
    </row>
    <row r="69" spans="1:1" s="154" customFormat="1" x14ac:dyDescent="0.2">
      <c r="A69" s="208" t="s">
        <v>288</v>
      </c>
    </row>
    <row r="70" spans="1:1" s="154" customFormat="1" x14ac:dyDescent="0.2">
      <c r="A70" s="205"/>
    </row>
    <row r="71" spans="1:1" ht="24" x14ac:dyDescent="0.2">
      <c r="A71" s="177" t="s">
        <v>302</v>
      </c>
    </row>
    <row r="72" spans="1:1" s="154" customFormat="1" ht="24" x14ac:dyDescent="0.2">
      <c r="A72" s="207" t="s">
        <v>289</v>
      </c>
    </row>
    <row r="73" spans="1:1" s="154" customFormat="1" x14ac:dyDescent="0.2">
      <c r="A73" s="205" t="s">
        <v>205</v>
      </c>
    </row>
    <row r="74" spans="1:1" s="154" customFormat="1" x14ac:dyDescent="0.2">
      <c r="A74" s="176"/>
    </row>
    <row r="75" spans="1:1" s="154" customFormat="1" ht="30" customHeight="1" x14ac:dyDescent="0.2">
      <c r="A75" s="207" t="s">
        <v>290</v>
      </c>
    </row>
    <row r="76" spans="1:1" s="154" customFormat="1" x14ac:dyDescent="0.2">
      <c r="A76" s="205" t="s">
        <v>291</v>
      </c>
    </row>
    <row r="77" spans="1:1" s="154" customFormat="1" x14ac:dyDescent="0.2">
      <c r="A77" s="176"/>
    </row>
    <row r="78" spans="1:1" s="154" customFormat="1" ht="24" x14ac:dyDescent="0.2">
      <c r="A78" s="207" t="s">
        <v>292</v>
      </c>
    </row>
    <row r="79" spans="1:1" s="154" customFormat="1" x14ac:dyDescent="0.2">
      <c r="A79" s="205" t="s">
        <v>293</v>
      </c>
    </row>
    <row r="80" spans="1:1" s="154" customFormat="1" x14ac:dyDescent="0.2">
      <c r="A80" s="176"/>
    </row>
    <row r="81" spans="1:1" s="154" customFormat="1" x14ac:dyDescent="0.2">
      <c r="A81" s="207" t="s">
        <v>269</v>
      </c>
    </row>
    <row r="82" spans="1:1" s="154" customFormat="1" x14ac:dyDescent="0.2">
      <c r="A82" s="205" t="s">
        <v>209</v>
      </c>
    </row>
    <row r="83" spans="1:1" s="154" customFormat="1" x14ac:dyDescent="0.2">
      <c r="A83" s="176"/>
    </row>
    <row r="84" spans="1:1" s="154" customFormat="1" ht="24" x14ac:dyDescent="0.2">
      <c r="A84" s="207" t="s">
        <v>294</v>
      </c>
    </row>
    <row r="85" spans="1:1" s="154" customFormat="1" x14ac:dyDescent="0.2">
      <c r="A85" s="205" t="s">
        <v>295</v>
      </c>
    </row>
    <row r="86" spans="1:1" x14ac:dyDescent="0.2">
      <c r="A86" s="170"/>
    </row>
    <row r="87" spans="1:1" x14ac:dyDescent="0.2">
      <c r="A87" s="207" t="s">
        <v>296</v>
      </c>
    </row>
    <row r="88" spans="1:1" x14ac:dyDescent="0.2">
      <c r="A88" s="205" t="s">
        <v>288</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53"/>
  <sheetViews>
    <sheetView workbookViewId="0">
      <pane xSplit="1" topLeftCell="B1" activePane="topRight" state="frozen"/>
      <selection activeCell="A10" sqref="A10"/>
      <selection pane="topRight" activeCell="D11" sqref="D11"/>
    </sheetView>
  </sheetViews>
  <sheetFormatPr defaultColWidth="10" defaultRowHeight="12.75" x14ac:dyDescent="0.2"/>
  <cols>
    <col min="1" max="1" width="46.5703125" style="32" customWidth="1"/>
    <col min="2" max="16384" width="10" style="31"/>
  </cols>
  <sheetData>
    <row r="1" spans="1:4" x14ac:dyDescent="0.2">
      <c r="A1" s="63" t="s">
        <v>61</v>
      </c>
    </row>
    <row r="2" spans="1:4" ht="24" customHeight="1" x14ac:dyDescent="0.2">
      <c r="A2" s="177" t="s">
        <v>300</v>
      </c>
    </row>
    <row r="3" spans="1:4" x14ac:dyDescent="0.2">
      <c r="A3" s="167" t="s">
        <v>297</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rates'!#REF!*0.9*0.87+25</f>
        <v>#REF!</v>
      </c>
      <c r="C7" s="57" t="e">
        <f>'BAR BB| Open rates'!#REF!*0.9*0.87+25</f>
        <v>#REF!</v>
      </c>
      <c r="D7" s="57" t="e">
        <f>'BAR BB| Open rates'!#REF!*0.9*0.87+25</f>
        <v>#REF!</v>
      </c>
    </row>
    <row r="8" spans="1:4" x14ac:dyDescent="0.2">
      <c r="A8" s="163">
        <v>2</v>
      </c>
      <c r="B8" s="57" t="e">
        <f>'BAR BB| Open rates'!#REF!*0.9*0.87+25</f>
        <v>#REF!</v>
      </c>
      <c r="C8" s="57" t="e">
        <f>'BAR BB| Open rates'!#REF!*0.9*0.87+25</f>
        <v>#REF!</v>
      </c>
      <c r="D8" s="57" t="e">
        <f>'BAR BB| Open rates'!#REF!*0.9*0.87+25</f>
        <v>#REF!</v>
      </c>
    </row>
    <row r="9" spans="1:4" x14ac:dyDescent="0.2">
      <c r="A9" s="163" t="s">
        <v>175</v>
      </c>
      <c r="B9" s="57"/>
      <c r="C9" s="57"/>
      <c r="D9" s="57"/>
    </row>
    <row r="10" spans="1:4" x14ac:dyDescent="0.2">
      <c r="A10" s="163">
        <v>1</v>
      </c>
      <c r="B10" s="57" t="e">
        <f>'BAR BB| Open rates'!#REF!*0.9*0.87+25</f>
        <v>#REF!</v>
      </c>
      <c r="C10" s="57" t="e">
        <f>'BAR BB| Open rates'!#REF!*0.9*0.87+25</f>
        <v>#REF!</v>
      </c>
      <c r="D10" s="57" t="e">
        <f>'BAR BB| Open rates'!#REF!*0.9*0.87+25</f>
        <v>#REF!</v>
      </c>
    </row>
    <row r="11" spans="1:4" x14ac:dyDescent="0.2">
      <c r="A11" s="163">
        <v>2</v>
      </c>
      <c r="B11" s="57" t="e">
        <f>'BAR BB| Open rates'!#REF!*0.9*0.87+25</f>
        <v>#REF!</v>
      </c>
      <c r="C11" s="57" t="e">
        <f>'BAR BB| Open rates'!#REF!*0.9*0.87+25</f>
        <v>#REF!</v>
      </c>
      <c r="D11" s="57" t="e">
        <f>'BAR BB| Open rates'!#REF!*0.9*0.87+25</f>
        <v>#REF!</v>
      </c>
    </row>
    <row r="12" spans="1:4" x14ac:dyDescent="0.2">
      <c r="A12" s="163" t="s">
        <v>176</v>
      </c>
      <c r="B12" s="57"/>
      <c r="C12" s="57"/>
      <c r="D12" s="57"/>
    </row>
    <row r="13" spans="1:4" x14ac:dyDescent="0.2">
      <c r="A13" s="163">
        <v>1</v>
      </c>
      <c r="B13" s="57" t="e">
        <f>'BAR BB| Open rates'!#REF!*0.9*0.87+25</f>
        <v>#REF!</v>
      </c>
      <c r="C13" s="57" t="e">
        <f>'BAR BB| Open rates'!#REF!*0.9*0.87+25</f>
        <v>#REF!</v>
      </c>
      <c r="D13" s="57" t="e">
        <f>'BAR BB| Open rates'!#REF!*0.9*0.87+25</f>
        <v>#REF!</v>
      </c>
    </row>
    <row r="14" spans="1:4" x14ac:dyDescent="0.2">
      <c r="A14" s="163">
        <v>2</v>
      </c>
      <c r="B14" s="57" t="e">
        <f>'BAR BB| Open rates'!#REF!*0.9*0.87+25</f>
        <v>#REF!</v>
      </c>
      <c r="C14" s="57" t="e">
        <f>'BAR BB| Open rates'!#REF!*0.9*0.87+25</f>
        <v>#REF!</v>
      </c>
      <c r="D14" s="57" t="e">
        <f>'BAR BB| Open rates'!#REF!*0.9*0.87+25</f>
        <v>#REF!</v>
      </c>
    </row>
    <row r="15" spans="1:4" x14ac:dyDescent="0.2">
      <c r="A15" s="89"/>
    </row>
    <row r="16" spans="1:4" x14ac:dyDescent="0.2">
      <c r="A16" s="295" t="s">
        <v>172</v>
      </c>
    </row>
    <row r="17" spans="1:1" x14ac:dyDescent="0.2">
      <c r="A17" s="295"/>
    </row>
    <row r="18" spans="1:1" x14ac:dyDescent="0.2">
      <c r="A18" s="89"/>
    </row>
    <row r="19" spans="1:1" s="154" customFormat="1" ht="41.25" customHeight="1" x14ac:dyDescent="0.2">
      <c r="A19" s="323" t="s">
        <v>276</v>
      </c>
    </row>
    <row r="20" spans="1:1" s="154" customFormat="1" ht="41.25" customHeight="1" x14ac:dyDescent="0.2">
      <c r="A20" s="323"/>
    </row>
    <row r="21" spans="1:1" s="154" customFormat="1" ht="41.25" customHeight="1" x14ac:dyDescent="0.2">
      <c r="A21" s="323"/>
    </row>
    <row r="22" spans="1:1" s="154" customFormat="1" ht="41.25" customHeight="1" x14ac:dyDescent="0.2">
      <c r="A22" s="323"/>
    </row>
    <row r="23" spans="1:1" ht="12.75" customHeight="1" x14ac:dyDescent="0.2">
      <c r="A23" s="31"/>
    </row>
    <row r="24" spans="1:1" x14ac:dyDescent="0.2">
      <c r="A24" s="177" t="s">
        <v>83</v>
      </c>
    </row>
    <row r="25" spans="1:1" ht="24" x14ac:dyDescent="0.2">
      <c r="A25" s="157" t="s">
        <v>277</v>
      </c>
    </row>
    <row r="26" spans="1:1" ht="24" x14ac:dyDescent="0.2">
      <c r="A26" s="157" t="s">
        <v>278</v>
      </c>
    </row>
    <row r="27" spans="1:1" x14ac:dyDescent="0.2">
      <c r="A27" s="33"/>
    </row>
    <row r="28" spans="1:1" x14ac:dyDescent="0.2">
      <c r="A28" s="174" t="s">
        <v>74</v>
      </c>
    </row>
    <row r="29" spans="1:1" ht="24" x14ac:dyDescent="0.2">
      <c r="A29" s="179" t="s">
        <v>201</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ht="15.75" customHeight="1" x14ac:dyDescent="0.2">
      <c r="A39" s="221"/>
    </row>
    <row r="40" spans="1:1" ht="15.75" customHeight="1" x14ac:dyDescent="0.2">
      <c r="A40" s="320" t="s">
        <v>303</v>
      </c>
    </row>
    <row r="41" spans="1:1" ht="15" customHeight="1" x14ac:dyDescent="0.2">
      <c r="A41" s="321"/>
    </row>
    <row r="42" spans="1:1" ht="15" customHeight="1" x14ac:dyDescent="0.2">
      <c r="A42" s="322"/>
    </row>
    <row r="43" spans="1:1" x14ac:dyDescent="0.2">
      <c r="A43" s="69"/>
    </row>
    <row r="44" spans="1:1" ht="36" x14ac:dyDescent="0.2">
      <c r="A44" s="206" t="s">
        <v>203</v>
      </c>
    </row>
    <row r="45" spans="1:1" s="154" customFormat="1" ht="27.75" customHeight="1" x14ac:dyDescent="0.2">
      <c r="A45" s="204" t="s">
        <v>279</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301</v>
      </c>
    </row>
    <row r="52" spans="1:1" x14ac:dyDescent="0.2">
      <c r="A52" s="170"/>
    </row>
    <row r="53" spans="1:1" s="154" customFormat="1" ht="24" x14ac:dyDescent="0.2">
      <c r="A53" s="207" t="s">
        <v>280</v>
      </c>
    </row>
    <row r="54" spans="1:1" s="154" customFormat="1" x14ac:dyDescent="0.2">
      <c r="A54" s="205" t="s">
        <v>204</v>
      </c>
    </row>
    <row r="55" spans="1:1" s="154" customFormat="1" ht="12.75" customHeight="1" x14ac:dyDescent="0.2">
      <c r="A55" s="205"/>
    </row>
    <row r="56" spans="1:1" s="154" customFormat="1" ht="24" x14ac:dyDescent="0.2">
      <c r="A56" s="207" t="s">
        <v>281</v>
      </c>
    </row>
    <row r="57" spans="1:1" s="154" customFormat="1" x14ac:dyDescent="0.2">
      <c r="A57" s="208" t="s">
        <v>282</v>
      </c>
    </row>
    <row r="58" spans="1:1" s="154" customFormat="1" ht="13.5" customHeight="1" x14ac:dyDescent="0.2">
      <c r="A58" s="176"/>
    </row>
    <row r="59" spans="1:1" s="154" customFormat="1" ht="24" x14ac:dyDescent="0.2">
      <c r="A59" s="207" t="s">
        <v>283</v>
      </c>
    </row>
    <row r="60" spans="1:1" s="154" customFormat="1" x14ac:dyDescent="0.2">
      <c r="A60" s="208" t="s">
        <v>284</v>
      </c>
    </row>
    <row r="61" spans="1:1" s="154" customFormat="1" ht="12.75" customHeight="1" x14ac:dyDescent="0.2">
      <c r="A61" s="176"/>
    </row>
    <row r="62" spans="1:1" s="154" customFormat="1" x14ac:dyDescent="0.2">
      <c r="A62" s="207" t="s">
        <v>268</v>
      </c>
    </row>
    <row r="63" spans="1:1" s="154" customFormat="1" x14ac:dyDescent="0.2">
      <c r="A63" s="205" t="s">
        <v>208</v>
      </c>
    </row>
    <row r="64" spans="1:1" s="154" customFormat="1" x14ac:dyDescent="0.2">
      <c r="A64" s="215"/>
    </row>
    <row r="65" spans="1:1" s="154" customFormat="1" ht="23.25" customHeight="1" x14ac:dyDescent="0.2">
      <c r="A65" s="207" t="s">
        <v>285</v>
      </c>
    </row>
    <row r="66" spans="1:1" s="154" customFormat="1" x14ac:dyDescent="0.2">
      <c r="A66" s="208" t="s">
        <v>286</v>
      </c>
    </row>
    <row r="67" spans="1:1" s="154" customFormat="1" x14ac:dyDescent="0.2">
      <c r="A67" s="208"/>
    </row>
    <row r="68" spans="1:1" s="154" customFormat="1" x14ac:dyDescent="0.2">
      <c r="A68" s="207" t="s">
        <v>287</v>
      </c>
    </row>
    <row r="69" spans="1:1" s="154" customFormat="1" x14ac:dyDescent="0.2">
      <c r="A69" s="208" t="s">
        <v>288</v>
      </c>
    </row>
    <row r="70" spans="1:1" s="154" customFormat="1" x14ac:dyDescent="0.2">
      <c r="A70" s="205"/>
    </row>
    <row r="71" spans="1:1" ht="24" x14ac:dyDescent="0.2">
      <c r="A71" s="177" t="s">
        <v>302</v>
      </c>
    </row>
    <row r="72" spans="1:1" s="154" customFormat="1" ht="24" x14ac:dyDescent="0.2">
      <c r="A72" s="207" t="s">
        <v>289</v>
      </c>
    </row>
    <row r="73" spans="1:1" s="154" customFormat="1" x14ac:dyDescent="0.2">
      <c r="A73" s="205" t="s">
        <v>205</v>
      </c>
    </row>
    <row r="74" spans="1:1" s="154" customFormat="1" x14ac:dyDescent="0.2">
      <c r="A74" s="176"/>
    </row>
    <row r="75" spans="1:1" s="154" customFormat="1" ht="30" customHeight="1" x14ac:dyDescent="0.2">
      <c r="A75" s="207" t="s">
        <v>290</v>
      </c>
    </row>
    <row r="76" spans="1:1" s="154" customFormat="1" x14ac:dyDescent="0.2">
      <c r="A76" s="205" t="s">
        <v>291</v>
      </c>
    </row>
    <row r="77" spans="1:1" s="154" customFormat="1" x14ac:dyDescent="0.2">
      <c r="A77" s="176"/>
    </row>
    <row r="78" spans="1:1" s="154" customFormat="1" ht="24" x14ac:dyDescent="0.2">
      <c r="A78" s="207" t="s">
        <v>292</v>
      </c>
    </row>
    <row r="79" spans="1:1" s="154" customFormat="1" x14ac:dyDescent="0.2">
      <c r="A79" s="205" t="s">
        <v>293</v>
      </c>
    </row>
    <row r="80" spans="1:1" s="154" customFormat="1" x14ac:dyDescent="0.2">
      <c r="A80" s="176"/>
    </row>
    <row r="81" spans="1:1" s="154" customFormat="1" x14ac:dyDescent="0.2">
      <c r="A81" s="207" t="s">
        <v>269</v>
      </c>
    </row>
    <row r="82" spans="1:1" s="154" customFormat="1" x14ac:dyDescent="0.2">
      <c r="A82" s="205" t="s">
        <v>209</v>
      </c>
    </row>
    <row r="83" spans="1:1" s="154" customFormat="1" x14ac:dyDescent="0.2">
      <c r="A83" s="176"/>
    </row>
    <row r="84" spans="1:1" s="154" customFormat="1" ht="24" x14ac:dyDescent="0.2">
      <c r="A84" s="207" t="s">
        <v>294</v>
      </c>
    </row>
    <row r="85" spans="1:1" s="154" customFormat="1" x14ac:dyDescent="0.2">
      <c r="A85" s="205" t="s">
        <v>295</v>
      </c>
    </row>
    <row r="86" spans="1:1" x14ac:dyDescent="0.2">
      <c r="A86" s="170"/>
    </row>
    <row r="87" spans="1:1" x14ac:dyDescent="0.2">
      <c r="A87" s="207" t="s">
        <v>296</v>
      </c>
    </row>
    <row r="88" spans="1:1" x14ac:dyDescent="0.2">
      <c r="A88" s="205" t="s">
        <v>288</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53"/>
  <sheetViews>
    <sheetView workbookViewId="0">
      <pane xSplit="1" topLeftCell="B1" activePane="topRight" state="frozen"/>
      <selection activeCell="A10" sqref="A10"/>
      <selection pane="topRight" activeCell="D12" sqref="D12"/>
    </sheetView>
  </sheetViews>
  <sheetFormatPr defaultColWidth="10" defaultRowHeight="12.75" x14ac:dyDescent="0.2"/>
  <cols>
    <col min="1" max="1" width="46.5703125" style="32" customWidth="1"/>
    <col min="2" max="16384" width="10" style="31"/>
  </cols>
  <sheetData>
    <row r="1" spans="1:4" x14ac:dyDescent="0.2">
      <c r="A1" s="63" t="s">
        <v>61</v>
      </c>
    </row>
    <row r="2" spans="1:4" ht="28.5" customHeight="1" x14ac:dyDescent="0.2">
      <c r="A2" s="177" t="s">
        <v>300</v>
      </c>
    </row>
    <row r="3" spans="1:4" x14ac:dyDescent="0.2">
      <c r="A3" s="167" t="s">
        <v>298</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rates'!#REF!*0.9*0.85+35</f>
        <v>#REF!</v>
      </c>
      <c r="C7" s="57" t="e">
        <f>'BAR BB| Open rates'!#REF!*0.9*0.85+35</f>
        <v>#REF!</v>
      </c>
      <c r="D7" s="57" t="e">
        <f>'BAR BB| Open rates'!#REF!*0.9*0.85+35</f>
        <v>#REF!</v>
      </c>
    </row>
    <row r="8" spans="1:4" x14ac:dyDescent="0.2">
      <c r="A8" s="163">
        <v>2</v>
      </c>
      <c r="B8" s="57" t="e">
        <f>'BAR BB| Open rates'!#REF!*0.9*0.85+35</f>
        <v>#REF!</v>
      </c>
      <c r="C8" s="57" t="e">
        <f>'BAR BB| Open rates'!#REF!*0.9*0.85+35</f>
        <v>#REF!</v>
      </c>
      <c r="D8" s="57" t="e">
        <f>'BAR BB| Open rates'!#REF!*0.9*0.85+35</f>
        <v>#REF!</v>
      </c>
    </row>
    <row r="9" spans="1:4" x14ac:dyDescent="0.2">
      <c r="A9" s="163" t="s">
        <v>175</v>
      </c>
      <c r="B9" s="57"/>
      <c r="C9" s="57"/>
      <c r="D9" s="57"/>
    </row>
    <row r="10" spans="1:4" x14ac:dyDescent="0.2">
      <c r="A10" s="163">
        <v>1</v>
      </c>
      <c r="B10" s="57" t="e">
        <f>'BAR BB| Open rates'!#REF!*0.9*0.85+35</f>
        <v>#REF!</v>
      </c>
      <c r="C10" s="57" t="e">
        <f>'BAR BB| Open rates'!#REF!*0.9*0.85+35</f>
        <v>#REF!</v>
      </c>
      <c r="D10" s="57" t="e">
        <f>'BAR BB| Open rates'!#REF!*0.9*0.85+35</f>
        <v>#REF!</v>
      </c>
    </row>
    <row r="11" spans="1:4" x14ac:dyDescent="0.2">
      <c r="A11" s="163">
        <v>2</v>
      </c>
      <c r="B11" s="57" t="e">
        <f>'BAR BB| Open rates'!#REF!*0.9*0.85+35</f>
        <v>#REF!</v>
      </c>
      <c r="C11" s="57" t="e">
        <f>'BAR BB| Open rates'!#REF!*0.9*0.85+35</f>
        <v>#REF!</v>
      </c>
      <c r="D11" s="57" t="e">
        <f>'BAR BB| Open rates'!#REF!*0.9*0.85+35</f>
        <v>#REF!</v>
      </c>
    </row>
    <row r="12" spans="1:4" x14ac:dyDescent="0.2">
      <c r="A12" s="163" t="s">
        <v>176</v>
      </c>
      <c r="B12" s="57"/>
      <c r="C12" s="57"/>
      <c r="D12" s="57"/>
    </row>
    <row r="13" spans="1:4" x14ac:dyDescent="0.2">
      <c r="A13" s="163">
        <v>1</v>
      </c>
      <c r="B13" s="57" t="e">
        <f>'BAR BB| Open rates'!#REF!*0.9*0.85+35</f>
        <v>#REF!</v>
      </c>
      <c r="C13" s="57" t="e">
        <f>'BAR BB| Open rates'!#REF!*0.9*0.85+35</f>
        <v>#REF!</v>
      </c>
      <c r="D13" s="57" t="e">
        <f>'BAR BB| Open rates'!#REF!*0.9*0.85+35</f>
        <v>#REF!</v>
      </c>
    </row>
    <row r="14" spans="1:4" x14ac:dyDescent="0.2">
      <c r="A14" s="163">
        <v>2</v>
      </c>
      <c r="B14" s="57" t="e">
        <f>'BAR BB| Open rates'!#REF!*0.9*0.85+35</f>
        <v>#REF!</v>
      </c>
      <c r="C14" s="57" t="e">
        <f>'BAR BB| Open rates'!#REF!*0.9*0.85+35</f>
        <v>#REF!</v>
      </c>
      <c r="D14" s="57" t="e">
        <f>'BAR BB| Open rates'!#REF!*0.9*0.85+35</f>
        <v>#REF!</v>
      </c>
    </row>
    <row r="15" spans="1:4" x14ac:dyDescent="0.2">
      <c r="A15" s="89"/>
    </row>
    <row r="16" spans="1:4" x14ac:dyDescent="0.2">
      <c r="A16" s="295" t="s">
        <v>172</v>
      </c>
    </row>
    <row r="17" spans="1:1" x14ac:dyDescent="0.2">
      <c r="A17" s="295"/>
    </row>
    <row r="18" spans="1:1" x14ac:dyDescent="0.2">
      <c r="A18" s="89"/>
    </row>
    <row r="19" spans="1:1" s="154" customFormat="1" ht="42.75" customHeight="1" x14ac:dyDescent="0.2">
      <c r="A19" s="323" t="s">
        <v>276</v>
      </c>
    </row>
    <row r="20" spans="1:1" s="154" customFormat="1" ht="42.75" customHeight="1" x14ac:dyDescent="0.2">
      <c r="A20" s="323"/>
    </row>
    <row r="21" spans="1:1" s="154" customFormat="1" ht="42.75" customHeight="1" x14ac:dyDescent="0.2">
      <c r="A21" s="323"/>
    </row>
    <row r="22" spans="1:1" s="154" customFormat="1" ht="42.75" customHeight="1" x14ac:dyDescent="0.2">
      <c r="A22" s="323"/>
    </row>
    <row r="23" spans="1:1" ht="12.75" customHeight="1" x14ac:dyDescent="0.2">
      <c r="A23" s="31"/>
    </row>
    <row r="24" spans="1:1" x14ac:dyDescent="0.2">
      <c r="A24" s="177" t="s">
        <v>83</v>
      </c>
    </row>
    <row r="25" spans="1:1" ht="24" x14ac:dyDescent="0.2">
      <c r="A25" s="157" t="s">
        <v>277</v>
      </c>
    </row>
    <row r="26" spans="1:1" ht="24" x14ac:dyDescent="0.2">
      <c r="A26" s="157" t="s">
        <v>278</v>
      </c>
    </row>
    <row r="27" spans="1:1" x14ac:dyDescent="0.2">
      <c r="A27" s="33"/>
    </row>
    <row r="28" spans="1:1" x14ac:dyDescent="0.2">
      <c r="A28" s="174" t="s">
        <v>74</v>
      </c>
    </row>
    <row r="29" spans="1:1" ht="24" x14ac:dyDescent="0.2">
      <c r="A29" s="179" t="s">
        <v>201</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ht="15.75" customHeight="1" x14ac:dyDescent="0.2">
      <c r="A39" s="221"/>
    </row>
    <row r="40" spans="1:1" ht="15.75" customHeight="1" x14ac:dyDescent="0.2">
      <c r="A40" s="320" t="s">
        <v>303</v>
      </c>
    </row>
    <row r="41" spans="1:1" ht="15" customHeight="1" x14ac:dyDescent="0.2">
      <c r="A41" s="321"/>
    </row>
    <row r="42" spans="1:1" ht="15" customHeight="1" x14ac:dyDescent="0.2">
      <c r="A42" s="322"/>
    </row>
    <row r="43" spans="1:1" x14ac:dyDescent="0.2">
      <c r="A43" s="69"/>
    </row>
    <row r="44" spans="1:1" ht="36" x14ac:dyDescent="0.2">
      <c r="A44" s="206" t="s">
        <v>203</v>
      </c>
    </row>
    <row r="45" spans="1:1" s="154" customFormat="1" ht="27.75" customHeight="1" x14ac:dyDescent="0.2">
      <c r="A45" s="204" t="s">
        <v>279</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301</v>
      </c>
    </row>
    <row r="52" spans="1:1" x14ac:dyDescent="0.2">
      <c r="A52" s="170"/>
    </row>
    <row r="53" spans="1:1" s="154" customFormat="1" ht="24" x14ac:dyDescent="0.2">
      <c r="A53" s="207" t="s">
        <v>280</v>
      </c>
    </row>
    <row r="54" spans="1:1" s="154" customFormat="1" x14ac:dyDescent="0.2">
      <c r="A54" s="205" t="s">
        <v>204</v>
      </c>
    </row>
    <row r="55" spans="1:1" s="154" customFormat="1" ht="12.75" customHeight="1" x14ac:dyDescent="0.2">
      <c r="A55" s="205"/>
    </row>
    <row r="56" spans="1:1" s="154" customFormat="1" ht="24" x14ac:dyDescent="0.2">
      <c r="A56" s="207" t="s">
        <v>281</v>
      </c>
    </row>
    <row r="57" spans="1:1" s="154" customFormat="1" x14ac:dyDescent="0.2">
      <c r="A57" s="208" t="s">
        <v>282</v>
      </c>
    </row>
    <row r="58" spans="1:1" s="154" customFormat="1" ht="13.5" customHeight="1" x14ac:dyDescent="0.2">
      <c r="A58" s="176"/>
    </row>
    <row r="59" spans="1:1" s="154" customFormat="1" ht="24" x14ac:dyDescent="0.2">
      <c r="A59" s="207" t="s">
        <v>283</v>
      </c>
    </row>
    <row r="60" spans="1:1" s="154" customFormat="1" x14ac:dyDescent="0.2">
      <c r="A60" s="208" t="s">
        <v>284</v>
      </c>
    </row>
    <row r="61" spans="1:1" s="154" customFormat="1" ht="12.75" customHeight="1" x14ac:dyDescent="0.2">
      <c r="A61" s="176"/>
    </row>
    <row r="62" spans="1:1" s="154" customFormat="1" x14ac:dyDescent="0.2">
      <c r="A62" s="207" t="s">
        <v>268</v>
      </c>
    </row>
    <row r="63" spans="1:1" s="154" customFormat="1" x14ac:dyDescent="0.2">
      <c r="A63" s="205" t="s">
        <v>208</v>
      </c>
    </row>
    <row r="64" spans="1:1" s="154" customFormat="1" x14ac:dyDescent="0.2">
      <c r="A64" s="215"/>
    </row>
    <row r="65" spans="1:1" s="154" customFormat="1" ht="23.25" customHeight="1" x14ac:dyDescent="0.2">
      <c r="A65" s="207" t="s">
        <v>285</v>
      </c>
    </row>
    <row r="66" spans="1:1" s="154" customFormat="1" x14ac:dyDescent="0.2">
      <c r="A66" s="208" t="s">
        <v>286</v>
      </c>
    </row>
    <row r="67" spans="1:1" s="154" customFormat="1" x14ac:dyDescent="0.2">
      <c r="A67" s="208"/>
    </row>
    <row r="68" spans="1:1" s="154" customFormat="1" x14ac:dyDescent="0.2">
      <c r="A68" s="207" t="s">
        <v>287</v>
      </c>
    </row>
    <row r="69" spans="1:1" s="154" customFormat="1" x14ac:dyDescent="0.2">
      <c r="A69" s="208" t="s">
        <v>288</v>
      </c>
    </row>
    <row r="70" spans="1:1" s="154" customFormat="1" x14ac:dyDescent="0.2">
      <c r="A70" s="205"/>
    </row>
    <row r="71" spans="1:1" ht="24" x14ac:dyDescent="0.2">
      <c r="A71" s="177" t="s">
        <v>302</v>
      </c>
    </row>
    <row r="72" spans="1:1" s="154" customFormat="1" ht="24" x14ac:dyDescent="0.2">
      <c r="A72" s="207" t="s">
        <v>289</v>
      </c>
    </row>
    <row r="73" spans="1:1" s="154" customFormat="1" x14ac:dyDescent="0.2">
      <c r="A73" s="205" t="s">
        <v>205</v>
      </c>
    </row>
    <row r="74" spans="1:1" s="154" customFormat="1" x14ac:dyDescent="0.2">
      <c r="A74" s="176"/>
    </row>
    <row r="75" spans="1:1" s="154" customFormat="1" ht="30" customHeight="1" x14ac:dyDescent="0.2">
      <c r="A75" s="207" t="s">
        <v>290</v>
      </c>
    </row>
    <row r="76" spans="1:1" s="154" customFormat="1" x14ac:dyDescent="0.2">
      <c r="A76" s="205" t="s">
        <v>291</v>
      </c>
    </row>
    <row r="77" spans="1:1" s="154" customFormat="1" x14ac:dyDescent="0.2">
      <c r="A77" s="176"/>
    </row>
    <row r="78" spans="1:1" s="154" customFormat="1" ht="24" x14ac:dyDescent="0.2">
      <c r="A78" s="207" t="s">
        <v>292</v>
      </c>
    </row>
    <row r="79" spans="1:1" s="154" customFormat="1" x14ac:dyDescent="0.2">
      <c r="A79" s="205" t="s">
        <v>293</v>
      </c>
    </row>
    <row r="80" spans="1:1" s="154" customFormat="1" x14ac:dyDescent="0.2">
      <c r="A80" s="176"/>
    </row>
    <row r="81" spans="1:1" s="154" customFormat="1" x14ac:dyDescent="0.2">
      <c r="A81" s="207" t="s">
        <v>269</v>
      </c>
    </row>
    <row r="82" spans="1:1" s="154" customFormat="1" x14ac:dyDescent="0.2">
      <c r="A82" s="205" t="s">
        <v>209</v>
      </c>
    </row>
    <row r="83" spans="1:1" s="154" customFormat="1" x14ac:dyDescent="0.2">
      <c r="A83" s="176"/>
    </row>
    <row r="84" spans="1:1" s="154" customFormat="1" ht="24" x14ac:dyDescent="0.2">
      <c r="A84" s="207" t="s">
        <v>294</v>
      </c>
    </row>
    <row r="85" spans="1:1" s="154" customFormat="1" x14ac:dyDescent="0.2">
      <c r="A85" s="205" t="s">
        <v>295</v>
      </c>
    </row>
    <row r="86" spans="1:1" x14ac:dyDescent="0.2">
      <c r="A86" s="170"/>
    </row>
    <row r="87" spans="1:1" x14ac:dyDescent="0.2">
      <c r="A87" s="207" t="s">
        <v>296</v>
      </c>
    </row>
    <row r="88" spans="1:1" x14ac:dyDescent="0.2">
      <c r="A88" s="205" t="s">
        <v>288</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76"/>
  <sheetViews>
    <sheetView showGridLines="0" zoomScaleNormal="100" workbookViewId="0">
      <pane xSplit="1" ySplit="4" topLeftCell="B31" activePane="bottomRight" state="frozen"/>
      <selection pane="topRight" activeCell="B1" sqref="B1"/>
      <selection pane="bottomLeft" activeCell="A5" sqref="A5"/>
      <selection pane="bottomRight" activeCell="AY53" sqref="AY53"/>
    </sheetView>
  </sheetViews>
  <sheetFormatPr defaultColWidth="10" defaultRowHeight="12.75" x14ac:dyDescent="0.2"/>
  <cols>
    <col min="1" max="1" width="47.140625" style="32" customWidth="1"/>
    <col min="2" max="16384" width="10" style="32"/>
  </cols>
  <sheetData>
    <row r="1" spans="1:51" ht="27" customHeight="1" x14ac:dyDescent="0.2">
      <c r="A1" s="180" t="str">
        <f>'BAR BB| Open rates'!A1</f>
        <v>Сочи Марриотт Красная Поляна 5*/ Sochi Marriott Krasnaya Polyana 5*</v>
      </c>
    </row>
    <row r="2" spans="1:51" x14ac:dyDescent="0.2">
      <c r="A2" s="11" t="s">
        <v>199</v>
      </c>
    </row>
    <row r="3" spans="1:51" s="33" customFormat="1" ht="26.25" customHeight="1" x14ac:dyDescent="0.2">
      <c r="A3" s="64" t="s">
        <v>62</v>
      </c>
      <c r="B3" s="108">
        <f>'BAR BB| Open rates'!B3</f>
        <v>45772</v>
      </c>
      <c r="C3" s="108">
        <f>'BAR BB| Open rates'!C3</f>
        <v>45773</v>
      </c>
      <c r="D3" s="108">
        <f>'BAR BB| Open rates'!D3</f>
        <v>45774</v>
      </c>
      <c r="E3" s="108">
        <f>'BAR BB| Open rates'!E3</f>
        <v>45778</v>
      </c>
      <c r="F3" s="108">
        <f>'BAR BB| Open rates'!F3</f>
        <v>45781</v>
      </c>
      <c r="G3" s="108">
        <f>'BAR BB| Open rates'!G3</f>
        <v>45782</v>
      </c>
      <c r="H3" s="108">
        <f>'BAR BB| Open rates'!H3</f>
        <v>45785</v>
      </c>
      <c r="I3" s="108">
        <f>'BAR BB| Open rates'!I3</f>
        <v>45787</v>
      </c>
      <c r="J3" s="108">
        <f>'BAR BB| Open rates'!J3</f>
        <v>45788</v>
      </c>
      <c r="K3" s="108">
        <f>'BAR BB| Open rates'!K3</f>
        <v>45793</v>
      </c>
      <c r="L3" s="108">
        <f>'BAR BB| Open rates'!L3</f>
        <v>45795</v>
      </c>
      <c r="M3" s="108">
        <f>'BAR BB| Open rates'!M3</f>
        <v>45799</v>
      </c>
      <c r="N3" s="108">
        <f>'BAR BB| Open rates'!N3</f>
        <v>45802</v>
      </c>
      <c r="O3" s="108">
        <f>'BAR BB| Open rates'!O3</f>
        <v>45807</v>
      </c>
      <c r="P3" s="108">
        <f>'BAR BB| Open rates'!P3</f>
        <v>45809</v>
      </c>
      <c r="Q3" s="108">
        <f>'BAR BB| Open rates'!Q3</f>
        <v>45810</v>
      </c>
      <c r="R3" s="108">
        <f>'BAR BB| Open rates'!R3</f>
        <v>45816</v>
      </c>
      <c r="S3" s="108">
        <f>'BAR BB| Open rates'!S3</f>
        <v>45821</v>
      </c>
      <c r="T3" s="108">
        <f>'BAR BB| Open rates'!T3</f>
        <v>45823</v>
      </c>
      <c r="U3" s="108">
        <f>'BAR BB| Open rates'!U3</f>
        <v>45828</v>
      </c>
      <c r="V3" s="108">
        <f>'BAR BB| Open rates'!V3</f>
        <v>45831</v>
      </c>
      <c r="W3" s="108">
        <f>'BAR BB| Open rates'!W3</f>
        <v>45832</v>
      </c>
      <c r="X3" s="108">
        <f>'BAR BB| Open rates'!X3</f>
        <v>45835</v>
      </c>
      <c r="Y3" s="108">
        <f>'BAR BB| Open rates'!Y3</f>
        <v>45836</v>
      </c>
      <c r="Z3" s="108">
        <f>'BAR BB| Open rates'!Z3</f>
        <v>45837</v>
      </c>
      <c r="AA3" s="108">
        <f>'BAR BB| Open rates'!AA3</f>
        <v>45839</v>
      </c>
      <c r="AB3" s="108">
        <f>'BAR BB| Open rates'!AB3</f>
        <v>45842</v>
      </c>
      <c r="AC3" s="108">
        <f>'BAR BB| Open rates'!AC3</f>
        <v>45844</v>
      </c>
      <c r="AD3" s="108">
        <f>'BAR BB| Open rates'!AD3</f>
        <v>45849</v>
      </c>
      <c r="AE3" s="108">
        <f>'BAR BB| Open rates'!AE3</f>
        <v>45851</v>
      </c>
      <c r="AF3" s="108">
        <f>'BAR BB| Open rates'!AF3</f>
        <v>45856</v>
      </c>
      <c r="AG3" s="108">
        <f>'BAR BB| Open rates'!AG3</f>
        <v>45858</v>
      </c>
      <c r="AH3" s="108">
        <f>'BAR BB| Open rates'!AH3</f>
        <v>45863</v>
      </c>
      <c r="AI3" s="108">
        <f>'BAR BB| Open rates'!AI3</f>
        <v>45865</v>
      </c>
      <c r="AJ3" s="108">
        <f>'BAR BB| Open rates'!AJ3</f>
        <v>45870</v>
      </c>
      <c r="AK3" s="108">
        <f>'BAR BB| Open rates'!AK3</f>
        <v>45873</v>
      </c>
      <c r="AL3" s="108">
        <f>'BAR BB| Open rates'!AL3</f>
        <v>45879</v>
      </c>
      <c r="AM3" s="108">
        <f>'BAR BB| Open rates'!AM3</f>
        <v>45884</v>
      </c>
      <c r="AN3" s="108">
        <f>'BAR BB| Open rates'!AN3</f>
        <v>45886</v>
      </c>
      <c r="AO3" s="108">
        <f>'BAR BB| Open rates'!AO3</f>
        <v>45891</v>
      </c>
      <c r="AP3" s="108">
        <f>'BAR BB| Open rates'!AP3</f>
        <v>45893</v>
      </c>
      <c r="AQ3" s="108">
        <f>'BAR BB| Open rates'!AQ3</f>
        <v>45901</v>
      </c>
      <c r="AR3" s="108">
        <f>'BAR BB| Open rates'!AR3</f>
        <v>45905</v>
      </c>
      <c r="AS3" s="108">
        <f>'BAR BB| Open rates'!AS3</f>
        <v>45907</v>
      </c>
      <c r="AT3" s="108">
        <f>'BAR BB| Open rates'!AT3</f>
        <v>45912</v>
      </c>
      <c r="AU3" s="108">
        <f>'BAR BB| Open rates'!AU3</f>
        <v>45914</v>
      </c>
      <c r="AV3" s="108">
        <f>'BAR BB| Open rates'!AV3</f>
        <v>45919</v>
      </c>
      <c r="AW3" s="108">
        <f>'BAR BB| Open rates'!AW3</f>
        <v>45921</v>
      </c>
      <c r="AX3" s="108">
        <f>'BAR BB| Open rates'!AX3</f>
        <v>45926</v>
      </c>
      <c r="AY3" s="108">
        <f>'BAR BB| Open rates'!AY3</f>
        <v>45928</v>
      </c>
    </row>
    <row r="4" spans="1:51" s="33" customFormat="1" ht="26.25" customHeight="1" x14ac:dyDescent="0.2">
      <c r="A4" s="49"/>
      <c r="B4" s="108">
        <f>'BAR BB| Open rates'!B4</f>
        <v>45772</v>
      </c>
      <c r="C4" s="108">
        <f>'BAR BB| Open rates'!C4</f>
        <v>45773</v>
      </c>
      <c r="D4" s="108">
        <f>'BAR BB| Open rates'!D4</f>
        <v>45777</v>
      </c>
      <c r="E4" s="108">
        <f>'BAR BB| Open rates'!E4</f>
        <v>45780</v>
      </c>
      <c r="F4" s="108">
        <f>'BAR BB| Open rates'!F4</f>
        <v>45781</v>
      </c>
      <c r="G4" s="108">
        <f>'BAR BB| Open rates'!G4</f>
        <v>45784</v>
      </c>
      <c r="H4" s="108">
        <f>'BAR BB| Open rates'!H4</f>
        <v>45786</v>
      </c>
      <c r="I4" s="108">
        <f>'BAR BB| Open rates'!I4</f>
        <v>45787</v>
      </c>
      <c r="J4" s="108">
        <f>'BAR BB| Open rates'!J4</f>
        <v>45792</v>
      </c>
      <c r="K4" s="108">
        <f>'BAR BB| Open rates'!K4</f>
        <v>45794</v>
      </c>
      <c r="L4" s="108">
        <f>'BAR BB| Open rates'!L4</f>
        <v>45798</v>
      </c>
      <c r="M4" s="108">
        <f>'BAR BB| Open rates'!M4</f>
        <v>45801</v>
      </c>
      <c r="N4" s="108">
        <f>'BAR BB| Open rates'!N4</f>
        <v>45806</v>
      </c>
      <c r="O4" s="108">
        <f>'BAR BB| Open rates'!O4</f>
        <v>45808</v>
      </c>
      <c r="P4" s="108">
        <f>'BAR BB| Open rates'!P4</f>
        <v>45809</v>
      </c>
      <c r="Q4" s="108">
        <f>'BAR BB| Open rates'!Q4</f>
        <v>45815</v>
      </c>
      <c r="R4" s="108">
        <f>'BAR BB| Open rates'!R4</f>
        <v>45820</v>
      </c>
      <c r="S4" s="108">
        <f>'BAR BB| Open rates'!S4</f>
        <v>45822</v>
      </c>
      <c r="T4" s="108">
        <f>'BAR BB| Open rates'!T4</f>
        <v>45827</v>
      </c>
      <c r="U4" s="108">
        <f>'BAR BB| Open rates'!U4</f>
        <v>45830</v>
      </c>
      <c r="V4" s="108">
        <f>'BAR BB| Open rates'!V4</f>
        <v>45831</v>
      </c>
      <c r="W4" s="108">
        <f>'BAR BB| Open rates'!W4</f>
        <v>45834</v>
      </c>
      <c r="X4" s="108">
        <f>'BAR BB| Open rates'!X4</f>
        <v>45835</v>
      </c>
      <c r="Y4" s="108">
        <f>'BAR BB| Open rates'!Y4</f>
        <v>45836</v>
      </c>
      <c r="Z4" s="108">
        <f>'BAR BB| Open rates'!Z4</f>
        <v>45838</v>
      </c>
      <c r="AA4" s="108">
        <f>'BAR BB| Open rates'!AA4</f>
        <v>45841</v>
      </c>
      <c r="AB4" s="108">
        <f>'BAR BB| Open rates'!AB4</f>
        <v>45843</v>
      </c>
      <c r="AC4" s="108">
        <f>'BAR BB| Open rates'!AC4</f>
        <v>45848</v>
      </c>
      <c r="AD4" s="108">
        <f>'BAR BB| Open rates'!AD4</f>
        <v>45850</v>
      </c>
      <c r="AE4" s="108">
        <f>'BAR BB| Open rates'!AE4</f>
        <v>45855</v>
      </c>
      <c r="AF4" s="108">
        <f>'BAR BB| Open rates'!AF4</f>
        <v>45857</v>
      </c>
      <c r="AG4" s="108">
        <f>'BAR BB| Open rates'!AG4</f>
        <v>45862</v>
      </c>
      <c r="AH4" s="108">
        <f>'BAR BB| Open rates'!AH4</f>
        <v>45864</v>
      </c>
      <c r="AI4" s="108">
        <f>'BAR BB| Open rates'!AI4</f>
        <v>45869</v>
      </c>
      <c r="AJ4" s="108">
        <f>'BAR BB| Open rates'!AJ4</f>
        <v>45872</v>
      </c>
      <c r="AK4" s="108">
        <f>'BAR BB| Open rates'!AK4</f>
        <v>45878</v>
      </c>
      <c r="AL4" s="108">
        <f>'BAR BB| Open rates'!AL4</f>
        <v>45883</v>
      </c>
      <c r="AM4" s="108">
        <f>'BAR BB| Open rates'!AM4</f>
        <v>45885</v>
      </c>
      <c r="AN4" s="108">
        <f>'BAR BB| Open rates'!AN4</f>
        <v>45890</v>
      </c>
      <c r="AO4" s="108">
        <f>'BAR BB| Open rates'!AO4</f>
        <v>45892</v>
      </c>
      <c r="AP4" s="108">
        <f>'BAR BB| Open rates'!AP4</f>
        <v>45900</v>
      </c>
      <c r="AQ4" s="108">
        <f>'BAR BB| Open rates'!AQ4</f>
        <v>45904</v>
      </c>
      <c r="AR4" s="108">
        <f>'BAR BB| Open rates'!AR4</f>
        <v>45906</v>
      </c>
      <c r="AS4" s="108">
        <f>'BAR BB| Open rates'!AS4</f>
        <v>45911</v>
      </c>
      <c r="AT4" s="108">
        <f>'BAR BB| Open rates'!AT4</f>
        <v>45913</v>
      </c>
      <c r="AU4" s="108">
        <f>'BAR BB| Open rates'!AU4</f>
        <v>45918</v>
      </c>
      <c r="AV4" s="108">
        <f>'BAR BB| Open rates'!AV4</f>
        <v>45920</v>
      </c>
      <c r="AW4" s="108">
        <f>'BAR BB| Open rates'!AW4</f>
        <v>45925</v>
      </c>
      <c r="AX4" s="108">
        <f>'BAR BB| Open rates'!AX4</f>
        <v>45927</v>
      </c>
      <c r="AY4" s="108">
        <f>'BAR BB| Open rates'!AY4</f>
        <v>45930</v>
      </c>
    </row>
    <row r="5" spans="1:51" s="36" customFormat="1" ht="12" customHeight="1" x14ac:dyDescent="0.2">
      <c r="A5" s="184" t="s">
        <v>63</v>
      </c>
    </row>
    <row r="6" spans="1:51" s="36" customFormat="1" ht="12" customHeight="1" x14ac:dyDescent="0.2">
      <c r="A6" s="183">
        <v>1</v>
      </c>
      <c r="B6" s="43">
        <f>'BAR BB| Open rates'!B6*0.82</f>
        <v>9758</v>
      </c>
      <c r="C6" s="43">
        <f>'BAR BB| Open rates'!C6*0.82</f>
        <v>9758</v>
      </c>
      <c r="D6" s="43">
        <f>'BAR BB| Open rates'!D6*0.82</f>
        <v>9758</v>
      </c>
      <c r="E6" s="43">
        <f>'BAR BB| Open rates'!E6*0.82</f>
        <v>24436</v>
      </c>
      <c r="F6" s="43">
        <f>'BAR BB| Open rates'!F6*0.82</f>
        <v>17876</v>
      </c>
      <c r="G6" s="43">
        <f>'BAR BB| Open rates'!G6*0.82</f>
        <v>15415.999999999998</v>
      </c>
      <c r="H6" s="43">
        <f>'BAR BB| Open rates'!H6*0.82</f>
        <v>17876</v>
      </c>
      <c r="I6" s="43">
        <f>'BAR BB| Open rates'!I6*0.82</f>
        <v>15415.999999999998</v>
      </c>
      <c r="J6" s="43">
        <f>'BAR BB| Open rates'!J6*0.82</f>
        <v>12218</v>
      </c>
      <c r="K6" s="43">
        <f>'BAR BB| Open rates'!K6*0.82</f>
        <v>12218</v>
      </c>
      <c r="L6" s="43">
        <f>'BAR BB| Open rates'!L6*0.82</f>
        <v>12218</v>
      </c>
      <c r="M6" s="43">
        <f>'BAR BB| Open rates'!M6*0.82</f>
        <v>15415.999999999998</v>
      </c>
      <c r="N6" s="43">
        <f>'BAR BB| Open rates'!N6*0.82</f>
        <v>13612</v>
      </c>
      <c r="O6" s="43">
        <f>'BAR BB| Open rates'!O6*0.82</f>
        <v>15415.999999999998</v>
      </c>
      <c r="P6" s="43">
        <f>'BAR BB| Open rates'!P6*0.82</f>
        <v>15415.999999999998</v>
      </c>
      <c r="Q6" s="43">
        <f>'BAR BB| Open rates'!Q6*0.82</f>
        <v>17056</v>
      </c>
      <c r="R6" s="43">
        <f>'BAR BB| Open rates'!R6*0.82</f>
        <v>15415.999999999998</v>
      </c>
      <c r="S6" s="43">
        <f>'BAR BB| Open rates'!S6*0.82</f>
        <v>17056</v>
      </c>
      <c r="T6" s="43">
        <f>'BAR BB| Open rates'!T6*0.82</f>
        <v>15415.999999999998</v>
      </c>
      <c r="U6" s="43">
        <f>'BAR BB| Open rates'!U6*0.82</f>
        <v>13612</v>
      </c>
      <c r="V6" s="43">
        <f>'BAR BB| Open rates'!V6*0.82</f>
        <v>33374</v>
      </c>
      <c r="W6" s="43">
        <f>'BAR BB| Open rates'!W6*0.82</f>
        <v>39114</v>
      </c>
      <c r="X6" s="43">
        <f>'BAR BB| Open rates'!X6*0.82</f>
        <v>33374</v>
      </c>
      <c r="Y6" s="43">
        <f>'BAR BB| Open rates'!Y6*0.82</f>
        <v>13612</v>
      </c>
      <c r="Z6" s="43">
        <f>'BAR BB| Open rates'!Z6*0.82</f>
        <v>13612</v>
      </c>
      <c r="AA6" s="43">
        <f>'BAR BB| Open rates'!AA6*0.82</f>
        <v>22796</v>
      </c>
      <c r="AB6" s="43">
        <f>'BAR BB| Open rates'!AB6*0.82</f>
        <v>26076</v>
      </c>
      <c r="AC6" s="43">
        <f>'BAR BB| Open rates'!AC6*0.82</f>
        <v>22796</v>
      </c>
      <c r="AD6" s="43">
        <f>'BAR BB| Open rates'!AD6*0.82</f>
        <v>26076</v>
      </c>
      <c r="AE6" s="43">
        <f>'BAR BB| Open rates'!AE6*0.82</f>
        <v>22796</v>
      </c>
      <c r="AF6" s="43">
        <f>'BAR BB| Open rates'!AF6*0.82</f>
        <v>26076</v>
      </c>
      <c r="AG6" s="43">
        <f>'BAR BB| Open rates'!AG6*0.82</f>
        <v>22796</v>
      </c>
      <c r="AH6" s="43">
        <f>'BAR BB| Open rates'!AH6*0.82</f>
        <v>26076</v>
      </c>
      <c r="AI6" s="43">
        <f>'BAR BB| Open rates'!AI6*0.82</f>
        <v>22796</v>
      </c>
      <c r="AJ6" s="43">
        <f>'BAR BB| Open rates'!AJ6*0.82</f>
        <v>24436</v>
      </c>
      <c r="AK6" s="43">
        <f>'BAR BB| Open rates'!AK6*0.82</f>
        <v>24436</v>
      </c>
      <c r="AL6" s="43">
        <f>'BAR BB| Open rates'!AL6*0.82</f>
        <v>21156</v>
      </c>
      <c r="AM6" s="43">
        <f>'BAR BB| Open rates'!AM6*0.82</f>
        <v>24436</v>
      </c>
      <c r="AN6" s="43">
        <f>'BAR BB| Open rates'!AN6*0.82</f>
        <v>21156</v>
      </c>
      <c r="AO6" s="43">
        <f>'BAR BB| Open rates'!AO6*0.82</f>
        <v>24436</v>
      </c>
      <c r="AP6" s="43">
        <f>'BAR BB| Open rates'!AP6*0.82</f>
        <v>21156</v>
      </c>
      <c r="AQ6" s="43">
        <f>'BAR BB| Open rates'!AQ6*0.82</f>
        <v>15415.999999999998</v>
      </c>
      <c r="AR6" s="43">
        <f>'BAR BB| Open rates'!AR6*0.82</f>
        <v>17056</v>
      </c>
      <c r="AS6" s="43">
        <f>'BAR BB| Open rates'!AS6*0.82</f>
        <v>15415.999999999998</v>
      </c>
      <c r="AT6" s="43">
        <f>'BAR BB| Open rates'!AT6*0.82</f>
        <v>17056</v>
      </c>
      <c r="AU6" s="43">
        <f>'BAR BB| Open rates'!AU6*0.82</f>
        <v>15415.999999999998</v>
      </c>
      <c r="AV6" s="43">
        <f>'BAR BB| Open rates'!AV6*0.82</f>
        <v>17056</v>
      </c>
      <c r="AW6" s="43">
        <f>'BAR BB| Open rates'!AW6*0.82</f>
        <v>15415.999999999998</v>
      </c>
      <c r="AX6" s="43">
        <f>'BAR BB| Open rates'!AX6*0.82</f>
        <v>17056</v>
      </c>
      <c r="AY6" s="43">
        <f>'BAR BB| Open rates'!AY6*0.82</f>
        <v>15415.999999999998</v>
      </c>
    </row>
    <row r="7" spans="1:51" s="36" customFormat="1" ht="12" customHeight="1" x14ac:dyDescent="0.2">
      <c r="A7" s="183">
        <v>2</v>
      </c>
      <c r="B7" s="43">
        <f>'BAR BB| Open rates'!B7*0.82</f>
        <v>11808</v>
      </c>
      <c r="C7" s="43">
        <f>'BAR BB| Open rates'!C7*0.82</f>
        <v>11808</v>
      </c>
      <c r="D7" s="43">
        <f>'BAR BB| Open rates'!D7*0.82</f>
        <v>11808</v>
      </c>
      <c r="E7" s="43">
        <f>'BAR BB| Open rates'!E7*0.82</f>
        <v>26486</v>
      </c>
      <c r="F7" s="43">
        <f>'BAR BB| Open rates'!F7*0.82</f>
        <v>19926</v>
      </c>
      <c r="G7" s="43">
        <f>'BAR BB| Open rates'!G7*0.82</f>
        <v>17466</v>
      </c>
      <c r="H7" s="43">
        <f>'BAR BB| Open rates'!H7*0.82</f>
        <v>19926</v>
      </c>
      <c r="I7" s="43">
        <f>'BAR BB| Open rates'!I7*0.82</f>
        <v>17466</v>
      </c>
      <c r="J7" s="43">
        <f>'BAR BB| Open rates'!J7*0.82</f>
        <v>14268</v>
      </c>
      <c r="K7" s="43">
        <f>'BAR BB| Open rates'!K7*0.82</f>
        <v>14268</v>
      </c>
      <c r="L7" s="43">
        <f>'BAR BB| Open rates'!L7*0.82</f>
        <v>14268</v>
      </c>
      <c r="M7" s="43">
        <f>'BAR BB| Open rates'!M7*0.82</f>
        <v>17466</v>
      </c>
      <c r="N7" s="43">
        <f>'BAR BB| Open rates'!N7*0.82</f>
        <v>15661.999999999998</v>
      </c>
      <c r="O7" s="43">
        <f>'BAR BB| Open rates'!O7*0.82</f>
        <v>17466</v>
      </c>
      <c r="P7" s="43">
        <f>'BAR BB| Open rates'!P7*0.82</f>
        <v>17466</v>
      </c>
      <c r="Q7" s="43">
        <f>'BAR BB| Open rates'!Q7*0.82</f>
        <v>19106</v>
      </c>
      <c r="R7" s="43">
        <f>'BAR BB| Open rates'!R7*0.82</f>
        <v>17466</v>
      </c>
      <c r="S7" s="43">
        <f>'BAR BB| Open rates'!S7*0.82</f>
        <v>19106</v>
      </c>
      <c r="T7" s="43">
        <f>'BAR BB| Open rates'!T7*0.82</f>
        <v>17466</v>
      </c>
      <c r="U7" s="43">
        <f>'BAR BB| Open rates'!U7*0.82</f>
        <v>15661.999999999998</v>
      </c>
      <c r="V7" s="43">
        <f>'BAR BB| Open rates'!V7*0.82</f>
        <v>35424</v>
      </c>
      <c r="W7" s="43">
        <f>'BAR BB| Open rates'!W7*0.82</f>
        <v>41164</v>
      </c>
      <c r="X7" s="43">
        <f>'BAR BB| Open rates'!X7*0.82</f>
        <v>35424</v>
      </c>
      <c r="Y7" s="43">
        <f>'BAR BB| Open rates'!Y7*0.82</f>
        <v>15661.999999999998</v>
      </c>
      <c r="Z7" s="43">
        <f>'BAR BB| Open rates'!Z7*0.82</f>
        <v>15661.999999999998</v>
      </c>
      <c r="AA7" s="43">
        <f>'BAR BB| Open rates'!AA7*0.82</f>
        <v>24846</v>
      </c>
      <c r="AB7" s="43">
        <f>'BAR BB| Open rates'!AB7*0.82</f>
        <v>28126</v>
      </c>
      <c r="AC7" s="43">
        <f>'BAR BB| Open rates'!AC7*0.82</f>
        <v>24846</v>
      </c>
      <c r="AD7" s="43">
        <f>'BAR BB| Open rates'!AD7*0.82</f>
        <v>28126</v>
      </c>
      <c r="AE7" s="43">
        <f>'BAR BB| Open rates'!AE7*0.82</f>
        <v>24846</v>
      </c>
      <c r="AF7" s="43">
        <f>'BAR BB| Open rates'!AF7*0.82</f>
        <v>28126</v>
      </c>
      <c r="AG7" s="43">
        <f>'BAR BB| Open rates'!AG7*0.82</f>
        <v>24846</v>
      </c>
      <c r="AH7" s="43">
        <f>'BAR BB| Open rates'!AH7*0.82</f>
        <v>28126</v>
      </c>
      <c r="AI7" s="43">
        <f>'BAR BB| Open rates'!AI7*0.82</f>
        <v>24846</v>
      </c>
      <c r="AJ7" s="43">
        <f>'BAR BB| Open rates'!AJ7*0.82</f>
        <v>26486</v>
      </c>
      <c r="AK7" s="43">
        <f>'BAR BB| Open rates'!AK7*0.82</f>
        <v>26486</v>
      </c>
      <c r="AL7" s="43">
        <f>'BAR BB| Open rates'!AL7*0.82</f>
        <v>23206</v>
      </c>
      <c r="AM7" s="43">
        <f>'BAR BB| Open rates'!AM7*0.82</f>
        <v>26486</v>
      </c>
      <c r="AN7" s="43">
        <f>'BAR BB| Open rates'!AN7*0.82</f>
        <v>23206</v>
      </c>
      <c r="AO7" s="43">
        <f>'BAR BB| Open rates'!AO7*0.82</f>
        <v>26486</v>
      </c>
      <c r="AP7" s="43">
        <f>'BAR BB| Open rates'!AP7*0.82</f>
        <v>23206</v>
      </c>
      <c r="AQ7" s="43">
        <f>'BAR BB| Open rates'!AQ7*0.82</f>
        <v>17466</v>
      </c>
      <c r="AR7" s="43">
        <f>'BAR BB| Open rates'!AR7*0.82</f>
        <v>19106</v>
      </c>
      <c r="AS7" s="43">
        <f>'BAR BB| Open rates'!AS7*0.82</f>
        <v>17466</v>
      </c>
      <c r="AT7" s="43">
        <f>'BAR BB| Open rates'!AT7*0.82</f>
        <v>19106</v>
      </c>
      <c r="AU7" s="43">
        <f>'BAR BB| Open rates'!AU7*0.82</f>
        <v>17466</v>
      </c>
      <c r="AV7" s="43">
        <f>'BAR BB| Open rates'!AV7*0.82</f>
        <v>19106</v>
      </c>
      <c r="AW7" s="43">
        <f>'BAR BB| Open rates'!AW7*0.82</f>
        <v>17466</v>
      </c>
      <c r="AX7" s="43">
        <f>'BAR BB| Open rates'!AX7*0.82</f>
        <v>19106</v>
      </c>
      <c r="AY7" s="43">
        <f>'BAR BB| Open rates'!AY7*0.82</f>
        <v>17466</v>
      </c>
    </row>
    <row r="8" spans="1:51"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row>
    <row r="9" spans="1:51" s="36" customFormat="1" ht="12" customHeight="1" x14ac:dyDescent="0.2">
      <c r="A9" s="237">
        <v>1</v>
      </c>
      <c r="B9" s="43">
        <f>'BAR BB| Open rates'!B9*0.82</f>
        <v>12218</v>
      </c>
      <c r="C9" s="43">
        <f>'BAR BB| Open rates'!C9*0.82</f>
        <v>12218</v>
      </c>
      <c r="D9" s="43">
        <f>'BAR BB| Open rates'!D9*0.82</f>
        <v>12218</v>
      </c>
      <c r="E9" s="43">
        <f>'BAR BB| Open rates'!E9*0.82</f>
        <v>26896</v>
      </c>
      <c r="F9" s="43">
        <f>'BAR BB| Open rates'!F9*0.82</f>
        <v>20336</v>
      </c>
      <c r="G9" s="43">
        <f>'BAR BB| Open rates'!G9*0.82</f>
        <v>17876</v>
      </c>
      <c r="H9" s="43">
        <f>'BAR BB| Open rates'!H9*0.82</f>
        <v>20336</v>
      </c>
      <c r="I9" s="43">
        <f>'BAR BB| Open rates'!I9*0.82</f>
        <v>17876</v>
      </c>
      <c r="J9" s="43">
        <f>'BAR BB| Open rates'!J9*0.82</f>
        <v>14678</v>
      </c>
      <c r="K9" s="43">
        <f>'BAR BB| Open rates'!K9*0.82</f>
        <v>14678</v>
      </c>
      <c r="L9" s="43">
        <f>'BAR BB| Open rates'!L9*0.82</f>
        <v>14678</v>
      </c>
      <c r="M9" s="43">
        <f>'BAR BB| Open rates'!M9*0.82</f>
        <v>17876</v>
      </c>
      <c r="N9" s="43">
        <f>'BAR BB| Open rates'!N9*0.82</f>
        <v>16071.999999999998</v>
      </c>
      <c r="O9" s="43">
        <f>'BAR BB| Open rates'!O9*0.82</f>
        <v>17876</v>
      </c>
      <c r="P9" s="43">
        <f>'BAR BB| Open rates'!P9*0.82</f>
        <v>17876</v>
      </c>
      <c r="Q9" s="43">
        <f>'BAR BB| Open rates'!Q9*0.82</f>
        <v>19516</v>
      </c>
      <c r="R9" s="43">
        <f>'BAR BB| Open rates'!R9*0.82</f>
        <v>17876</v>
      </c>
      <c r="S9" s="43">
        <f>'BAR BB| Open rates'!S9*0.82</f>
        <v>19516</v>
      </c>
      <c r="T9" s="43">
        <f>'BAR BB| Open rates'!T9*0.82</f>
        <v>17876</v>
      </c>
      <c r="U9" s="43">
        <f>'BAR BB| Open rates'!U9*0.82</f>
        <v>16071.999999999998</v>
      </c>
      <c r="V9" s="43">
        <f>'BAR BB| Open rates'!V9*0.82</f>
        <v>35834</v>
      </c>
      <c r="W9" s="43">
        <f>'BAR BB| Open rates'!W9*0.82</f>
        <v>41574</v>
      </c>
      <c r="X9" s="43">
        <f>'BAR BB| Open rates'!X9*0.82</f>
        <v>35834</v>
      </c>
      <c r="Y9" s="43">
        <f>'BAR BB| Open rates'!Y9*0.82</f>
        <v>16071.999999999998</v>
      </c>
      <c r="Z9" s="43">
        <f>'BAR BB| Open rates'!Z9*0.82</f>
        <v>16071.999999999998</v>
      </c>
      <c r="AA9" s="43">
        <f>'BAR BB| Open rates'!AA9*0.82</f>
        <v>25256</v>
      </c>
      <c r="AB9" s="43">
        <f>'BAR BB| Open rates'!AB9*0.82</f>
        <v>28536</v>
      </c>
      <c r="AC9" s="43">
        <f>'BAR BB| Open rates'!AC9*0.82</f>
        <v>25256</v>
      </c>
      <c r="AD9" s="43">
        <f>'BAR BB| Open rates'!AD9*0.82</f>
        <v>28536</v>
      </c>
      <c r="AE9" s="43">
        <f>'BAR BB| Open rates'!AE9*0.82</f>
        <v>25256</v>
      </c>
      <c r="AF9" s="43">
        <f>'BAR BB| Open rates'!AF9*0.82</f>
        <v>28536</v>
      </c>
      <c r="AG9" s="43">
        <f>'BAR BB| Open rates'!AG9*0.82</f>
        <v>25256</v>
      </c>
      <c r="AH9" s="43">
        <f>'BAR BB| Open rates'!AH9*0.82</f>
        <v>28536</v>
      </c>
      <c r="AI9" s="43">
        <f>'BAR BB| Open rates'!AI9*0.82</f>
        <v>25256</v>
      </c>
      <c r="AJ9" s="43">
        <f>'BAR BB| Open rates'!AJ9*0.82</f>
        <v>26896</v>
      </c>
      <c r="AK9" s="43">
        <f>'BAR BB| Open rates'!AK9*0.82</f>
        <v>26896</v>
      </c>
      <c r="AL9" s="43">
        <f>'BAR BB| Open rates'!AL9*0.82</f>
        <v>23616</v>
      </c>
      <c r="AM9" s="43">
        <f>'BAR BB| Open rates'!AM9*0.82</f>
        <v>26896</v>
      </c>
      <c r="AN9" s="43">
        <f>'BAR BB| Open rates'!AN9*0.82</f>
        <v>23616</v>
      </c>
      <c r="AO9" s="43">
        <f>'BAR BB| Open rates'!AO9*0.82</f>
        <v>26896</v>
      </c>
      <c r="AP9" s="43">
        <f>'BAR BB| Open rates'!AP9*0.82</f>
        <v>23616</v>
      </c>
      <c r="AQ9" s="43">
        <f>'BAR BB| Open rates'!AQ9*0.82</f>
        <v>17876</v>
      </c>
      <c r="AR9" s="43">
        <f>'BAR BB| Open rates'!AR9*0.82</f>
        <v>19516</v>
      </c>
      <c r="AS9" s="43">
        <f>'BAR BB| Open rates'!AS9*0.82</f>
        <v>17876</v>
      </c>
      <c r="AT9" s="43">
        <f>'BAR BB| Open rates'!AT9*0.82</f>
        <v>19516</v>
      </c>
      <c r="AU9" s="43">
        <f>'BAR BB| Open rates'!AU9*0.82</f>
        <v>17876</v>
      </c>
      <c r="AV9" s="43">
        <f>'BAR BB| Open rates'!AV9*0.82</f>
        <v>19516</v>
      </c>
      <c r="AW9" s="43">
        <f>'BAR BB| Open rates'!AW9*0.82</f>
        <v>17876</v>
      </c>
      <c r="AX9" s="43">
        <f>'BAR BB| Open rates'!AX9*0.82</f>
        <v>19516</v>
      </c>
      <c r="AY9" s="43">
        <f>'BAR BB| Open rates'!AY9*0.82</f>
        <v>17876</v>
      </c>
    </row>
    <row r="10" spans="1:51" s="36" customFormat="1" ht="12" customHeight="1" x14ac:dyDescent="0.2">
      <c r="A10" s="237">
        <v>2</v>
      </c>
      <c r="B10" s="43">
        <f>'BAR BB| Open rates'!B10*0.82</f>
        <v>14268</v>
      </c>
      <c r="C10" s="43">
        <f>'BAR BB| Open rates'!C10*0.82</f>
        <v>14268</v>
      </c>
      <c r="D10" s="43">
        <f>'BAR BB| Open rates'!D10*0.82</f>
        <v>14268</v>
      </c>
      <c r="E10" s="43">
        <f>'BAR BB| Open rates'!E10*0.82</f>
        <v>28946</v>
      </c>
      <c r="F10" s="43">
        <f>'BAR BB| Open rates'!F10*0.82</f>
        <v>22386</v>
      </c>
      <c r="G10" s="43">
        <f>'BAR BB| Open rates'!G10*0.82</f>
        <v>19926</v>
      </c>
      <c r="H10" s="43">
        <f>'BAR BB| Open rates'!H10*0.82</f>
        <v>22386</v>
      </c>
      <c r="I10" s="43">
        <f>'BAR BB| Open rates'!I10*0.82</f>
        <v>19926</v>
      </c>
      <c r="J10" s="43">
        <f>'BAR BB| Open rates'!J10*0.82</f>
        <v>16728</v>
      </c>
      <c r="K10" s="43">
        <f>'BAR BB| Open rates'!K10*0.82</f>
        <v>16728</v>
      </c>
      <c r="L10" s="43">
        <f>'BAR BB| Open rates'!L10*0.82</f>
        <v>16728</v>
      </c>
      <c r="M10" s="43">
        <f>'BAR BB| Open rates'!M10*0.82</f>
        <v>19926</v>
      </c>
      <c r="N10" s="43">
        <f>'BAR BB| Open rates'!N10*0.82</f>
        <v>18122</v>
      </c>
      <c r="O10" s="43">
        <f>'BAR BB| Open rates'!O10*0.82</f>
        <v>19926</v>
      </c>
      <c r="P10" s="43">
        <f>'BAR BB| Open rates'!P10*0.82</f>
        <v>19926</v>
      </c>
      <c r="Q10" s="43">
        <f>'BAR BB| Open rates'!Q10*0.82</f>
        <v>21566</v>
      </c>
      <c r="R10" s="43">
        <f>'BAR BB| Open rates'!R10*0.82</f>
        <v>19926</v>
      </c>
      <c r="S10" s="43">
        <f>'BAR BB| Open rates'!S10*0.82</f>
        <v>21566</v>
      </c>
      <c r="T10" s="43">
        <f>'BAR BB| Open rates'!T10*0.82</f>
        <v>19926</v>
      </c>
      <c r="U10" s="43">
        <f>'BAR BB| Open rates'!U10*0.82</f>
        <v>18122</v>
      </c>
      <c r="V10" s="43">
        <f>'BAR BB| Open rates'!V10*0.82</f>
        <v>37884</v>
      </c>
      <c r="W10" s="43">
        <f>'BAR BB| Open rates'!W10*0.82</f>
        <v>43624</v>
      </c>
      <c r="X10" s="43">
        <f>'BAR BB| Open rates'!X10*0.82</f>
        <v>37884</v>
      </c>
      <c r="Y10" s="43">
        <f>'BAR BB| Open rates'!Y10*0.82</f>
        <v>18122</v>
      </c>
      <c r="Z10" s="43">
        <f>'BAR BB| Open rates'!Z10*0.82</f>
        <v>18122</v>
      </c>
      <c r="AA10" s="43">
        <f>'BAR BB| Open rates'!AA10*0.82</f>
        <v>27306</v>
      </c>
      <c r="AB10" s="43">
        <f>'BAR BB| Open rates'!AB10*0.82</f>
        <v>30585.999999999996</v>
      </c>
      <c r="AC10" s="43">
        <f>'BAR BB| Open rates'!AC10*0.82</f>
        <v>27306</v>
      </c>
      <c r="AD10" s="43">
        <f>'BAR BB| Open rates'!AD10*0.82</f>
        <v>30585.999999999996</v>
      </c>
      <c r="AE10" s="43">
        <f>'BAR BB| Open rates'!AE10*0.82</f>
        <v>27306</v>
      </c>
      <c r="AF10" s="43">
        <f>'BAR BB| Open rates'!AF10*0.82</f>
        <v>30585.999999999996</v>
      </c>
      <c r="AG10" s="43">
        <f>'BAR BB| Open rates'!AG10*0.82</f>
        <v>27306</v>
      </c>
      <c r="AH10" s="43">
        <f>'BAR BB| Open rates'!AH10*0.82</f>
        <v>30585.999999999996</v>
      </c>
      <c r="AI10" s="43">
        <f>'BAR BB| Open rates'!AI10*0.82</f>
        <v>27306</v>
      </c>
      <c r="AJ10" s="43">
        <f>'BAR BB| Open rates'!AJ10*0.82</f>
        <v>28946</v>
      </c>
      <c r="AK10" s="43">
        <f>'BAR BB| Open rates'!AK10*0.82</f>
        <v>28946</v>
      </c>
      <c r="AL10" s="43">
        <f>'BAR BB| Open rates'!AL10*0.82</f>
        <v>25666</v>
      </c>
      <c r="AM10" s="43">
        <f>'BAR BB| Open rates'!AM10*0.82</f>
        <v>28946</v>
      </c>
      <c r="AN10" s="43">
        <f>'BAR BB| Open rates'!AN10*0.82</f>
        <v>25666</v>
      </c>
      <c r="AO10" s="43">
        <f>'BAR BB| Open rates'!AO10*0.82</f>
        <v>28946</v>
      </c>
      <c r="AP10" s="43">
        <f>'BAR BB| Open rates'!AP10*0.82</f>
        <v>25666</v>
      </c>
      <c r="AQ10" s="43">
        <f>'BAR BB| Open rates'!AQ10*0.82</f>
        <v>19926</v>
      </c>
      <c r="AR10" s="43">
        <f>'BAR BB| Open rates'!AR10*0.82</f>
        <v>21566</v>
      </c>
      <c r="AS10" s="43">
        <f>'BAR BB| Open rates'!AS10*0.82</f>
        <v>19926</v>
      </c>
      <c r="AT10" s="43">
        <f>'BAR BB| Open rates'!AT10*0.82</f>
        <v>21566</v>
      </c>
      <c r="AU10" s="43">
        <f>'BAR BB| Open rates'!AU10*0.82</f>
        <v>19926</v>
      </c>
      <c r="AV10" s="43">
        <f>'BAR BB| Open rates'!AV10*0.82</f>
        <v>21566</v>
      </c>
      <c r="AW10" s="43">
        <f>'BAR BB| Open rates'!AW10*0.82</f>
        <v>19926</v>
      </c>
      <c r="AX10" s="43">
        <f>'BAR BB| Open rates'!AX10*0.82</f>
        <v>21566</v>
      </c>
      <c r="AY10" s="43">
        <f>'BAR BB| Open rates'!AY10*0.82</f>
        <v>19926</v>
      </c>
    </row>
    <row r="11" spans="1:51"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row>
    <row r="12" spans="1:51" s="36" customFormat="1" ht="12" customHeight="1" x14ac:dyDescent="0.2">
      <c r="A12" s="237">
        <v>1</v>
      </c>
      <c r="B12" s="43">
        <f>'BAR BB| Open rates'!B12*0.82</f>
        <v>15415.999999999998</v>
      </c>
      <c r="C12" s="43">
        <f>'BAR BB| Open rates'!C12*0.82</f>
        <v>15415.999999999998</v>
      </c>
      <c r="D12" s="43">
        <f>'BAR BB| Open rates'!D12*0.82</f>
        <v>15415.999999999998</v>
      </c>
      <c r="E12" s="43">
        <f>'BAR BB| Open rates'!E12*0.82</f>
        <v>30094</v>
      </c>
      <c r="F12" s="43">
        <f>'BAR BB| Open rates'!F12*0.82</f>
        <v>23534</v>
      </c>
      <c r="G12" s="43">
        <f>'BAR BB| Open rates'!G12*0.82</f>
        <v>21074</v>
      </c>
      <c r="H12" s="43">
        <f>'BAR BB| Open rates'!H12*0.82</f>
        <v>23534</v>
      </c>
      <c r="I12" s="43">
        <f>'BAR BB| Open rates'!I12*0.82</f>
        <v>21074</v>
      </c>
      <c r="J12" s="43">
        <f>'BAR BB| Open rates'!J12*0.82</f>
        <v>17876</v>
      </c>
      <c r="K12" s="43">
        <f>'BAR BB| Open rates'!K12*0.82</f>
        <v>17876</v>
      </c>
      <c r="L12" s="43">
        <f>'BAR BB| Open rates'!L12*0.82</f>
        <v>17876</v>
      </c>
      <c r="M12" s="43">
        <f>'BAR BB| Open rates'!M12*0.82</f>
        <v>21074</v>
      </c>
      <c r="N12" s="43">
        <f>'BAR BB| Open rates'!N12*0.82</f>
        <v>19270</v>
      </c>
      <c r="O12" s="43">
        <f>'BAR BB| Open rates'!O12*0.82</f>
        <v>21074</v>
      </c>
      <c r="P12" s="43">
        <f>'BAR BB| Open rates'!P12*0.82</f>
        <v>21074</v>
      </c>
      <c r="Q12" s="43">
        <f>'BAR BB| Open rates'!Q12*0.82</f>
        <v>22714</v>
      </c>
      <c r="R12" s="43">
        <f>'BAR BB| Open rates'!R12*0.82</f>
        <v>21074</v>
      </c>
      <c r="S12" s="43">
        <f>'BAR BB| Open rates'!S12*0.82</f>
        <v>22714</v>
      </c>
      <c r="T12" s="43">
        <f>'BAR BB| Open rates'!T12*0.82</f>
        <v>21074</v>
      </c>
      <c r="U12" s="43">
        <f>'BAR BB| Open rates'!U12*0.82</f>
        <v>19270</v>
      </c>
      <c r="V12" s="43">
        <f>'BAR BB| Open rates'!V12*0.82</f>
        <v>39032</v>
      </c>
      <c r="W12" s="43">
        <f>'BAR BB| Open rates'!W12*0.82</f>
        <v>44772</v>
      </c>
      <c r="X12" s="43">
        <f>'BAR BB| Open rates'!X12*0.82</f>
        <v>39032</v>
      </c>
      <c r="Y12" s="43">
        <f>'BAR BB| Open rates'!Y12*0.82</f>
        <v>19270</v>
      </c>
      <c r="Z12" s="43">
        <f>'BAR BB| Open rates'!Z12*0.82</f>
        <v>19270</v>
      </c>
      <c r="AA12" s="43">
        <f>'BAR BB| Open rates'!AA12*0.82</f>
        <v>28454</v>
      </c>
      <c r="AB12" s="43">
        <f>'BAR BB| Open rates'!AB12*0.82</f>
        <v>31733.999999999996</v>
      </c>
      <c r="AC12" s="43">
        <f>'BAR BB| Open rates'!AC12*0.82</f>
        <v>28454</v>
      </c>
      <c r="AD12" s="43">
        <f>'BAR BB| Open rates'!AD12*0.82</f>
        <v>31733.999999999996</v>
      </c>
      <c r="AE12" s="43">
        <f>'BAR BB| Open rates'!AE12*0.82</f>
        <v>28454</v>
      </c>
      <c r="AF12" s="43">
        <f>'BAR BB| Open rates'!AF12*0.82</f>
        <v>31733.999999999996</v>
      </c>
      <c r="AG12" s="43">
        <f>'BAR BB| Open rates'!AG12*0.82</f>
        <v>28454</v>
      </c>
      <c r="AH12" s="43">
        <f>'BAR BB| Open rates'!AH12*0.82</f>
        <v>31733.999999999996</v>
      </c>
      <c r="AI12" s="43">
        <f>'BAR BB| Open rates'!AI12*0.82</f>
        <v>28454</v>
      </c>
      <c r="AJ12" s="43">
        <f>'BAR BB| Open rates'!AJ12*0.82</f>
        <v>30094</v>
      </c>
      <c r="AK12" s="43">
        <f>'BAR BB| Open rates'!AK12*0.82</f>
        <v>30094</v>
      </c>
      <c r="AL12" s="43">
        <f>'BAR BB| Open rates'!AL12*0.82</f>
        <v>26814</v>
      </c>
      <c r="AM12" s="43">
        <f>'BAR BB| Open rates'!AM12*0.82</f>
        <v>30094</v>
      </c>
      <c r="AN12" s="43">
        <f>'BAR BB| Open rates'!AN12*0.82</f>
        <v>26814</v>
      </c>
      <c r="AO12" s="43">
        <f>'BAR BB| Open rates'!AO12*0.82</f>
        <v>30094</v>
      </c>
      <c r="AP12" s="43">
        <f>'BAR BB| Open rates'!AP12*0.82</f>
        <v>26814</v>
      </c>
      <c r="AQ12" s="43">
        <f>'BAR BB| Open rates'!AQ12*0.82</f>
        <v>21074</v>
      </c>
      <c r="AR12" s="43">
        <f>'BAR BB| Open rates'!AR12*0.82</f>
        <v>22714</v>
      </c>
      <c r="AS12" s="43">
        <f>'BAR BB| Open rates'!AS12*0.82</f>
        <v>21074</v>
      </c>
      <c r="AT12" s="43">
        <f>'BAR BB| Open rates'!AT12*0.82</f>
        <v>22714</v>
      </c>
      <c r="AU12" s="43">
        <f>'BAR BB| Open rates'!AU12*0.82</f>
        <v>21074</v>
      </c>
      <c r="AV12" s="43">
        <f>'BAR BB| Open rates'!AV12*0.82</f>
        <v>22714</v>
      </c>
      <c r="AW12" s="43">
        <f>'BAR BB| Open rates'!AW12*0.82</f>
        <v>21074</v>
      </c>
      <c r="AX12" s="43">
        <f>'BAR BB| Open rates'!AX12*0.82</f>
        <v>22714</v>
      </c>
      <c r="AY12" s="43">
        <f>'BAR BB| Open rates'!AY12*0.82</f>
        <v>21074</v>
      </c>
    </row>
    <row r="13" spans="1:51" s="36" customFormat="1" ht="12" customHeight="1" x14ac:dyDescent="0.2">
      <c r="A13" s="237">
        <v>2</v>
      </c>
      <c r="B13" s="43">
        <f>'BAR BB| Open rates'!B13*0.82</f>
        <v>17466</v>
      </c>
      <c r="C13" s="43">
        <f>'BAR BB| Open rates'!C13*0.82</f>
        <v>17466</v>
      </c>
      <c r="D13" s="43">
        <f>'BAR BB| Open rates'!D13*0.82</f>
        <v>17466</v>
      </c>
      <c r="E13" s="43">
        <f>'BAR BB| Open rates'!E13*0.82</f>
        <v>32143.999999999996</v>
      </c>
      <c r="F13" s="43">
        <f>'BAR BB| Open rates'!F13*0.82</f>
        <v>25584</v>
      </c>
      <c r="G13" s="43">
        <f>'BAR BB| Open rates'!G13*0.82</f>
        <v>23124</v>
      </c>
      <c r="H13" s="43">
        <f>'BAR BB| Open rates'!H13*0.82</f>
        <v>25584</v>
      </c>
      <c r="I13" s="43">
        <f>'BAR BB| Open rates'!I13*0.82</f>
        <v>23124</v>
      </c>
      <c r="J13" s="43">
        <f>'BAR BB| Open rates'!J13*0.82</f>
        <v>19926</v>
      </c>
      <c r="K13" s="43">
        <f>'BAR BB| Open rates'!K13*0.82</f>
        <v>19926</v>
      </c>
      <c r="L13" s="43">
        <f>'BAR BB| Open rates'!L13*0.82</f>
        <v>19926</v>
      </c>
      <c r="M13" s="43">
        <f>'BAR BB| Open rates'!M13*0.82</f>
        <v>23124</v>
      </c>
      <c r="N13" s="43">
        <f>'BAR BB| Open rates'!N13*0.82</f>
        <v>21320</v>
      </c>
      <c r="O13" s="43">
        <f>'BAR BB| Open rates'!O13*0.82</f>
        <v>23124</v>
      </c>
      <c r="P13" s="43">
        <f>'BAR BB| Open rates'!P13*0.82</f>
        <v>23124</v>
      </c>
      <c r="Q13" s="43">
        <f>'BAR BB| Open rates'!Q13*0.82</f>
        <v>24764</v>
      </c>
      <c r="R13" s="43">
        <f>'BAR BB| Open rates'!R13*0.82</f>
        <v>23124</v>
      </c>
      <c r="S13" s="43">
        <f>'BAR BB| Open rates'!S13*0.82</f>
        <v>24764</v>
      </c>
      <c r="T13" s="43">
        <f>'BAR BB| Open rates'!T13*0.82</f>
        <v>23124</v>
      </c>
      <c r="U13" s="43">
        <f>'BAR BB| Open rates'!U13*0.82</f>
        <v>21320</v>
      </c>
      <c r="V13" s="43">
        <f>'BAR BB| Open rates'!V13*0.82</f>
        <v>41082</v>
      </c>
      <c r="W13" s="43">
        <f>'BAR BB| Open rates'!W13*0.82</f>
        <v>46822</v>
      </c>
      <c r="X13" s="43">
        <f>'BAR BB| Open rates'!X13*0.82</f>
        <v>41082</v>
      </c>
      <c r="Y13" s="43">
        <f>'BAR BB| Open rates'!Y13*0.82</f>
        <v>21320</v>
      </c>
      <c r="Z13" s="43">
        <f>'BAR BB| Open rates'!Z13*0.82</f>
        <v>21320</v>
      </c>
      <c r="AA13" s="43">
        <f>'BAR BB| Open rates'!AA13*0.82</f>
        <v>30504</v>
      </c>
      <c r="AB13" s="43">
        <f>'BAR BB| Open rates'!AB13*0.82</f>
        <v>33784</v>
      </c>
      <c r="AC13" s="43">
        <f>'BAR BB| Open rates'!AC13*0.82</f>
        <v>30504</v>
      </c>
      <c r="AD13" s="43">
        <f>'BAR BB| Open rates'!AD13*0.82</f>
        <v>33784</v>
      </c>
      <c r="AE13" s="43">
        <f>'BAR BB| Open rates'!AE13*0.82</f>
        <v>30504</v>
      </c>
      <c r="AF13" s="43">
        <f>'BAR BB| Open rates'!AF13*0.82</f>
        <v>33784</v>
      </c>
      <c r="AG13" s="43">
        <f>'BAR BB| Open rates'!AG13*0.82</f>
        <v>30504</v>
      </c>
      <c r="AH13" s="43">
        <f>'BAR BB| Open rates'!AH13*0.82</f>
        <v>33784</v>
      </c>
      <c r="AI13" s="43">
        <f>'BAR BB| Open rates'!AI13*0.82</f>
        <v>30504</v>
      </c>
      <c r="AJ13" s="43">
        <f>'BAR BB| Open rates'!AJ13*0.82</f>
        <v>32143.999999999996</v>
      </c>
      <c r="AK13" s="43">
        <f>'BAR BB| Open rates'!AK13*0.82</f>
        <v>32143.999999999996</v>
      </c>
      <c r="AL13" s="43">
        <f>'BAR BB| Open rates'!AL13*0.82</f>
        <v>28864</v>
      </c>
      <c r="AM13" s="43">
        <f>'BAR BB| Open rates'!AM13*0.82</f>
        <v>32143.999999999996</v>
      </c>
      <c r="AN13" s="43">
        <f>'BAR BB| Open rates'!AN13*0.82</f>
        <v>28864</v>
      </c>
      <c r="AO13" s="43">
        <f>'BAR BB| Open rates'!AO13*0.82</f>
        <v>32143.999999999996</v>
      </c>
      <c r="AP13" s="43">
        <f>'BAR BB| Open rates'!AP13*0.82</f>
        <v>28864</v>
      </c>
      <c r="AQ13" s="43">
        <f>'BAR BB| Open rates'!AQ13*0.82</f>
        <v>23124</v>
      </c>
      <c r="AR13" s="43">
        <f>'BAR BB| Open rates'!AR13*0.82</f>
        <v>24764</v>
      </c>
      <c r="AS13" s="43">
        <f>'BAR BB| Open rates'!AS13*0.82</f>
        <v>23124</v>
      </c>
      <c r="AT13" s="43">
        <f>'BAR BB| Open rates'!AT13*0.82</f>
        <v>24764</v>
      </c>
      <c r="AU13" s="43">
        <f>'BAR BB| Open rates'!AU13*0.82</f>
        <v>23124</v>
      </c>
      <c r="AV13" s="43">
        <f>'BAR BB| Open rates'!AV13*0.82</f>
        <v>24764</v>
      </c>
      <c r="AW13" s="43">
        <f>'BAR BB| Open rates'!AW13*0.82</f>
        <v>23124</v>
      </c>
      <c r="AX13" s="43">
        <f>'BAR BB| Open rates'!AX13*0.82</f>
        <v>24764</v>
      </c>
      <c r="AY13" s="43">
        <f>'BAR BB| Open rates'!AY13*0.82</f>
        <v>23124</v>
      </c>
    </row>
    <row r="14" spans="1:51"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row>
    <row r="15" spans="1:51" s="36" customFormat="1" ht="12" customHeight="1" x14ac:dyDescent="0.2">
      <c r="A15" s="237">
        <v>1</v>
      </c>
      <c r="B15" s="43">
        <f>'BAR BB| Open rates'!B15*0.82</f>
        <v>21156</v>
      </c>
      <c r="C15" s="43">
        <f>'BAR BB| Open rates'!C15*0.82</f>
        <v>21156</v>
      </c>
      <c r="D15" s="43">
        <f>'BAR BB| Open rates'!D15*0.82</f>
        <v>21156</v>
      </c>
      <c r="E15" s="43">
        <f>'BAR BB| Open rates'!E15*0.82</f>
        <v>35834</v>
      </c>
      <c r="F15" s="43">
        <f>'BAR BB| Open rates'!F15*0.82</f>
        <v>29274</v>
      </c>
      <c r="G15" s="43">
        <f>'BAR BB| Open rates'!G15*0.82</f>
        <v>26814</v>
      </c>
      <c r="H15" s="43">
        <f>'BAR BB| Open rates'!H15*0.82</f>
        <v>29274</v>
      </c>
      <c r="I15" s="43">
        <f>'BAR BB| Open rates'!I15*0.82</f>
        <v>26814</v>
      </c>
      <c r="J15" s="43">
        <f>'BAR BB| Open rates'!J15*0.82</f>
        <v>23616</v>
      </c>
      <c r="K15" s="43">
        <f>'BAR BB| Open rates'!K15*0.82</f>
        <v>23616</v>
      </c>
      <c r="L15" s="43">
        <f>'BAR BB| Open rates'!L15*0.82</f>
        <v>23616</v>
      </c>
      <c r="M15" s="43">
        <f>'BAR BB| Open rates'!M15*0.82</f>
        <v>26814</v>
      </c>
      <c r="N15" s="43">
        <f>'BAR BB| Open rates'!N15*0.82</f>
        <v>25010</v>
      </c>
      <c r="O15" s="43">
        <f>'BAR BB| Open rates'!O15*0.82</f>
        <v>26814</v>
      </c>
      <c r="P15" s="43">
        <f>'BAR BB| Open rates'!P15*0.82</f>
        <v>26814</v>
      </c>
      <c r="Q15" s="43">
        <f>'BAR BB| Open rates'!Q15*0.82</f>
        <v>28454</v>
      </c>
      <c r="R15" s="43">
        <f>'BAR BB| Open rates'!R15*0.82</f>
        <v>26814</v>
      </c>
      <c r="S15" s="43">
        <f>'BAR BB| Open rates'!S15*0.82</f>
        <v>28454</v>
      </c>
      <c r="T15" s="43">
        <f>'BAR BB| Open rates'!T15*0.82</f>
        <v>26814</v>
      </c>
      <c r="U15" s="43">
        <f>'BAR BB| Open rates'!U15*0.82</f>
        <v>25010</v>
      </c>
      <c r="V15" s="43">
        <f>'BAR BB| Open rates'!V15*0.82</f>
        <v>44772</v>
      </c>
      <c r="W15" s="43">
        <f>'BAR BB| Open rates'!W15*0.82</f>
        <v>50512</v>
      </c>
      <c r="X15" s="43">
        <f>'BAR BB| Open rates'!X15*0.82</f>
        <v>44772</v>
      </c>
      <c r="Y15" s="43">
        <f>'BAR BB| Open rates'!Y15*0.82</f>
        <v>25010</v>
      </c>
      <c r="Z15" s="43">
        <f>'BAR BB| Open rates'!Z15*0.82</f>
        <v>25010</v>
      </c>
      <c r="AA15" s="43">
        <f>'BAR BB| Open rates'!AA15*0.82</f>
        <v>37474</v>
      </c>
      <c r="AB15" s="43">
        <f>'BAR BB| Open rates'!AB15*0.82</f>
        <v>40754</v>
      </c>
      <c r="AC15" s="43">
        <f>'BAR BB| Open rates'!AC15*0.82</f>
        <v>37474</v>
      </c>
      <c r="AD15" s="43">
        <f>'BAR BB| Open rates'!AD15*0.82</f>
        <v>40754</v>
      </c>
      <c r="AE15" s="43">
        <f>'BAR BB| Open rates'!AE15*0.82</f>
        <v>37474</v>
      </c>
      <c r="AF15" s="43">
        <f>'BAR BB| Open rates'!AF15*0.82</f>
        <v>40754</v>
      </c>
      <c r="AG15" s="43">
        <f>'BAR BB| Open rates'!AG15*0.82</f>
        <v>37474</v>
      </c>
      <c r="AH15" s="43">
        <f>'BAR BB| Open rates'!AH15*0.82</f>
        <v>40754</v>
      </c>
      <c r="AI15" s="43">
        <f>'BAR BB| Open rates'!AI15*0.82</f>
        <v>37474</v>
      </c>
      <c r="AJ15" s="43">
        <f>'BAR BB| Open rates'!AJ15*0.82</f>
        <v>39114</v>
      </c>
      <c r="AK15" s="43">
        <f>'BAR BB| Open rates'!AK15*0.82</f>
        <v>39114</v>
      </c>
      <c r="AL15" s="43">
        <f>'BAR BB| Open rates'!AL15*0.82</f>
        <v>35834</v>
      </c>
      <c r="AM15" s="43">
        <f>'BAR BB| Open rates'!AM15*0.82</f>
        <v>39114</v>
      </c>
      <c r="AN15" s="43">
        <f>'BAR BB| Open rates'!AN15*0.82</f>
        <v>35834</v>
      </c>
      <c r="AO15" s="43">
        <f>'BAR BB| Open rates'!AO15*0.82</f>
        <v>39114</v>
      </c>
      <c r="AP15" s="43">
        <f>'BAR BB| Open rates'!AP15*0.82</f>
        <v>35834</v>
      </c>
      <c r="AQ15" s="43">
        <f>'BAR BB| Open rates'!AQ15*0.82</f>
        <v>30094</v>
      </c>
      <c r="AR15" s="43">
        <f>'BAR BB| Open rates'!AR15*0.82</f>
        <v>31733.999999999996</v>
      </c>
      <c r="AS15" s="43">
        <f>'BAR BB| Open rates'!AS15*0.82</f>
        <v>30094</v>
      </c>
      <c r="AT15" s="43">
        <f>'BAR BB| Open rates'!AT15*0.82</f>
        <v>31733.999999999996</v>
      </c>
      <c r="AU15" s="43">
        <f>'BAR BB| Open rates'!AU15*0.82</f>
        <v>30094</v>
      </c>
      <c r="AV15" s="43">
        <f>'BAR BB| Open rates'!AV15*0.82</f>
        <v>31733.999999999996</v>
      </c>
      <c r="AW15" s="43">
        <f>'BAR BB| Open rates'!AW15*0.82</f>
        <v>30094</v>
      </c>
      <c r="AX15" s="43">
        <f>'BAR BB| Open rates'!AX15*0.82</f>
        <v>31733.999999999996</v>
      </c>
      <c r="AY15" s="43">
        <f>'BAR BB| Open rates'!AY15*0.82</f>
        <v>30094</v>
      </c>
    </row>
    <row r="16" spans="1:51" s="36" customFormat="1" ht="12" customHeight="1" x14ac:dyDescent="0.2">
      <c r="A16" s="237">
        <v>2</v>
      </c>
      <c r="B16" s="43">
        <f>'BAR BB| Open rates'!B16*0.82</f>
        <v>23206</v>
      </c>
      <c r="C16" s="43">
        <f>'BAR BB| Open rates'!C16*0.82</f>
        <v>23206</v>
      </c>
      <c r="D16" s="43">
        <f>'BAR BB| Open rates'!D16*0.82</f>
        <v>23206</v>
      </c>
      <c r="E16" s="43">
        <f>'BAR BB| Open rates'!E16*0.82</f>
        <v>37884</v>
      </c>
      <c r="F16" s="43">
        <f>'BAR BB| Open rates'!F16*0.82</f>
        <v>31323.999999999996</v>
      </c>
      <c r="G16" s="43">
        <f>'BAR BB| Open rates'!G16*0.82</f>
        <v>28864</v>
      </c>
      <c r="H16" s="43">
        <f>'BAR BB| Open rates'!H16*0.82</f>
        <v>31323.999999999996</v>
      </c>
      <c r="I16" s="43">
        <f>'BAR BB| Open rates'!I16*0.82</f>
        <v>28864</v>
      </c>
      <c r="J16" s="43">
        <f>'BAR BB| Open rates'!J16*0.82</f>
        <v>25666</v>
      </c>
      <c r="K16" s="43">
        <f>'BAR BB| Open rates'!K16*0.82</f>
        <v>25666</v>
      </c>
      <c r="L16" s="43">
        <f>'BAR BB| Open rates'!L16*0.82</f>
        <v>25666</v>
      </c>
      <c r="M16" s="43">
        <f>'BAR BB| Open rates'!M16*0.82</f>
        <v>28864</v>
      </c>
      <c r="N16" s="43">
        <f>'BAR BB| Open rates'!N16*0.82</f>
        <v>27060</v>
      </c>
      <c r="O16" s="43">
        <f>'BAR BB| Open rates'!O16*0.82</f>
        <v>28864</v>
      </c>
      <c r="P16" s="43">
        <f>'BAR BB| Open rates'!P16*0.82</f>
        <v>28864</v>
      </c>
      <c r="Q16" s="43">
        <f>'BAR BB| Open rates'!Q16*0.82</f>
        <v>30504</v>
      </c>
      <c r="R16" s="43">
        <f>'BAR BB| Open rates'!R16*0.82</f>
        <v>28864</v>
      </c>
      <c r="S16" s="43">
        <f>'BAR BB| Open rates'!S16*0.82</f>
        <v>30504</v>
      </c>
      <c r="T16" s="43">
        <f>'BAR BB| Open rates'!T16*0.82</f>
        <v>28864</v>
      </c>
      <c r="U16" s="43">
        <f>'BAR BB| Open rates'!U16*0.82</f>
        <v>27060</v>
      </c>
      <c r="V16" s="43">
        <f>'BAR BB| Open rates'!V16*0.82</f>
        <v>46822</v>
      </c>
      <c r="W16" s="43">
        <f>'BAR BB| Open rates'!W16*0.82</f>
        <v>52562</v>
      </c>
      <c r="X16" s="43">
        <f>'BAR BB| Open rates'!X16*0.82</f>
        <v>46822</v>
      </c>
      <c r="Y16" s="43">
        <f>'BAR BB| Open rates'!Y16*0.82</f>
        <v>27060</v>
      </c>
      <c r="Z16" s="43">
        <f>'BAR BB| Open rates'!Z16*0.82</f>
        <v>27060</v>
      </c>
      <c r="AA16" s="43">
        <f>'BAR BB| Open rates'!AA16*0.82</f>
        <v>39524</v>
      </c>
      <c r="AB16" s="43">
        <f>'BAR BB| Open rates'!AB16*0.82</f>
        <v>42804</v>
      </c>
      <c r="AC16" s="43">
        <f>'BAR BB| Open rates'!AC16*0.82</f>
        <v>39524</v>
      </c>
      <c r="AD16" s="43">
        <f>'BAR BB| Open rates'!AD16*0.82</f>
        <v>42804</v>
      </c>
      <c r="AE16" s="43">
        <f>'BAR BB| Open rates'!AE16*0.82</f>
        <v>39524</v>
      </c>
      <c r="AF16" s="43">
        <f>'BAR BB| Open rates'!AF16*0.82</f>
        <v>42804</v>
      </c>
      <c r="AG16" s="43">
        <f>'BAR BB| Open rates'!AG16*0.82</f>
        <v>39524</v>
      </c>
      <c r="AH16" s="43">
        <f>'BAR BB| Open rates'!AH16*0.82</f>
        <v>42804</v>
      </c>
      <c r="AI16" s="43">
        <f>'BAR BB| Open rates'!AI16*0.82</f>
        <v>39524</v>
      </c>
      <c r="AJ16" s="43">
        <f>'BAR BB| Open rates'!AJ16*0.82</f>
        <v>41164</v>
      </c>
      <c r="AK16" s="43">
        <f>'BAR BB| Open rates'!AK16*0.82</f>
        <v>41164</v>
      </c>
      <c r="AL16" s="43">
        <f>'BAR BB| Open rates'!AL16*0.82</f>
        <v>37884</v>
      </c>
      <c r="AM16" s="43">
        <f>'BAR BB| Open rates'!AM16*0.82</f>
        <v>41164</v>
      </c>
      <c r="AN16" s="43">
        <f>'BAR BB| Open rates'!AN16*0.82</f>
        <v>37884</v>
      </c>
      <c r="AO16" s="43">
        <f>'BAR BB| Open rates'!AO16*0.82</f>
        <v>41164</v>
      </c>
      <c r="AP16" s="43">
        <f>'BAR BB| Open rates'!AP16*0.82</f>
        <v>37884</v>
      </c>
      <c r="AQ16" s="43">
        <f>'BAR BB| Open rates'!AQ16*0.82</f>
        <v>32143.999999999996</v>
      </c>
      <c r="AR16" s="43">
        <f>'BAR BB| Open rates'!AR16*0.82</f>
        <v>33784</v>
      </c>
      <c r="AS16" s="43">
        <f>'BAR BB| Open rates'!AS16*0.82</f>
        <v>32143.999999999996</v>
      </c>
      <c r="AT16" s="43">
        <f>'BAR BB| Open rates'!AT16*0.82</f>
        <v>33784</v>
      </c>
      <c r="AU16" s="43">
        <f>'BAR BB| Open rates'!AU16*0.82</f>
        <v>32143.999999999996</v>
      </c>
      <c r="AV16" s="43">
        <f>'BAR BB| Open rates'!AV16*0.82</f>
        <v>33784</v>
      </c>
      <c r="AW16" s="43">
        <f>'BAR BB| Open rates'!AW16*0.82</f>
        <v>32143.999999999996</v>
      </c>
      <c r="AX16" s="43">
        <f>'BAR BB| Open rates'!AX16*0.82</f>
        <v>33784</v>
      </c>
      <c r="AY16" s="43">
        <f>'BAR BB| Open rates'!AY16*0.82</f>
        <v>32143.999999999996</v>
      </c>
    </row>
    <row r="17" spans="1:51"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row>
    <row r="18" spans="1:51" s="36" customFormat="1" ht="12" customHeight="1" x14ac:dyDescent="0.2">
      <c r="A18" s="237">
        <v>1</v>
      </c>
      <c r="B18" s="43">
        <f>'BAR BB| Open rates'!B18*0.82</f>
        <v>17958</v>
      </c>
      <c r="C18" s="43">
        <f>'BAR BB| Open rates'!C18*0.82</f>
        <v>17958</v>
      </c>
      <c r="D18" s="43">
        <f>'BAR BB| Open rates'!D18*0.82</f>
        <v>17958</v>
      </c>
      <c r="E18" s="43">
        <f>'BAR BB| Open rates'!E18*0.82</f>
        <v>32635.999999999996</v>
      </c>
      <c r="F18" s="43">
        <f>'BAR BB| Open rates'!F18*0.82</f>
        <v>26076</v>
      </c>
      <c r="G18" s="43">
        <f>'BAR BB| Open rates'!G18*0.82</f>
        <v>23616</v>
      </c>
      <c r="H18" s="43">
        <f>'BAR BB| Open rates'!H18*0.82</f>
        <v>26076</v>
      </c>
      <c r="I18" s="43">
        <f>'BAR BB| Open rates'!I18*0.82</f>
        <v>23616</v>
      </c>
      <c r="J18" s="43">
        <f>'BAR BB| Open rates'!J18*0.82</f>
        <v>20418</v>
      </c>
      <c r="K18" s="43">
        <f>'BAR BB| Open rates'!K18*0.82</f>
        <v>20418</v>
      </c>
      <c r="L18" s="43">
        <f>'BAR BB| Open rates'!L18*0.82</f>
        <v>20418</v>
      </c>
      <c r="M18" s="43">
        <f>'BAR BB| Open rates'!M18*0.82</f>
        <v>23616</v>
      </c>
      <c r="N18" s="43">
        <f>'BAR BB| Open rates'!N18*0.82</f>
        <v>21812</v>
      </c>
      <c r="O18" s="43">
        <f>'BAR BB| Open rates'!O18*0.82</f>
        <v>23616</v>
      </c>
      <c r="P18" s="43">
        <f>'BAR BB| Open rates'!P18*0.82</f>
        <v>23616</v>
      </c>
      <c r="Q18" s="43">
        <f>'BAR BB| Open rates'!Q18*0.82</f>
        <v>25256</v>
      </c>
      <c r="R18" s="43">
        <f>'BAR BB| Open rates'!R18*0.82</f>
        <v>23616</v>
      </c>
      <c r="S18" s="43">
        <f>'BAR BB| Open rates'!S18*0.82</f>
        <v>25256</v>
      </c>
      <c r="T18" s="43">
        <f>'BAR BB| Open rates'!T18*0.82</f>
        <v>23616</v>
      </c>
      <c r="U18" s="43">
        <f>'BAR BB| Open rates'!U18*0.82</f>
        <v>21812</v>
      </c>
      <c r="V18" s="43">
        <f>'BAR BB| Open rates'!V18*0.82</f>
        <v>41574</v>
      </c>
      <c r="W18" s="43">
        <f>'BAR BB| Open rates'!W18*0.82</f>
        <v>47314</v>
      </c>
      <c r="X18" s="43">
        <f>'BAR BB| Open rates'!X18*0.82</f>
        <v>41574</v>
      </c>
      <c r="Y18" s="43">
        <f>'BAR BB| Open rates'!Y18*0.82</f>
        <v>21812</v>
      </c>
      <c r="Z18" s="43">
        <f>'BAR BB| Open rates'!Z18*0.82</f>
        <v>21812</v>
      </c>
      <c r="AA18" s="43">
        <f>'BAR BB| Open rates'!AA18*0.82</f>
        <v>35834</v>
      </c>
      <c r="AB18" s="43">
        <f>'BAR BB| Open rates'!AB18*0.82</f>
        <v>39114</v>
      </c>
      <c r="AC18" s="43">
        <f>'BAR BB| Open rates'!AC18*0.82</f>
        <v>35834</v>
      </c>
      <c r="AD18" s="43">
        <f>'BAR BB| Open rates'!AD18*0.82</f>
        <v>39114</v>
      </c>
      <c r="AE18" s="43">
        <f>'BAR BB| Open rates'!AE18*0.82</f>
        <v>35834</v>
      </c>
      <c r="AF18" s="43">
        <f>'BAR BB| Open rates'!AF18*0.82</f>
        <v>39114</v>
      </c>
      <c r="AG18" s="43">
        <f>'BAR BB| Open rates'!AG18*0.82</f>
        <v>35834</v>
      </c>
      <c r="AH18" s="43">
        <f>'BAR BB| Open rates'!AH18*0.82</f>
        <v>39114</v>
      </c>
      <c r="AI18" s="43">
        <f>'BAR BB| Open rates'!AI18*0.82</f>
        <v>35834</v>
      </c>
      <c r="AJ18" s="43">
        <f>'BAR BB| Open rates'!AJ18*0.82</f>
        <v>37474</v>
      </c>
      <c r="AK18" s="43">
        <f>'BAR BB| Open rates'!AK18*0.82</f>
        <v>37474</v>
      </c>
      <c r="AL18" s="43">
        <f>'BAR BB| Open rates'!AL18*0.82</f>
        <v>34194</v>
      </c>
      <c r="AM18" s="43">
        <f>'BAR BB| Open rates'!AM18*0.82</f>
        <v>37474</v>
      </c>
      <c r="AN18" s="43">
        <f>'BAR BB| Open rates'!AN18*0.82</f>
        <v>34194</v>
      </c>
      <c r="AO18" s="43">
        <f>'BAR BB| Open rates'!AO18*0.82</f>
        <v>37474</v>
      </c>
      <c r="AP18" s="43">
        <f>'BAR BB| Open rates'!AP18*0.82</f>
        <v>34194</v>
      </c>
      <c r="AQ18" s="43">
        <f>'BAR BB| Open rates'!AQ18*0.82</f>
        <v>28454</v>
      </c>
      <c r="AR18" s="43">
        <f>'BAR BB| Open rates'!AR18*0.82</f>
        <v>30094</v>
      </c>
      <c r="AS18" s="43">
        <f>'BAR BB| Open rates'!AS18*0.82</f>
        <v>28454</v>
      </c>
      <c r="AT18" s="43">
        <f>'BAR BB| Open rates'!AT18*0.82</f>
        <v>30094</v>
      </c>
      <c r="AU18" s="43">
        <f>'BAR BB| Open rates'!AU18*0.82</f>
        <v>28454</v>
      </c>
      <c r="AV18" s="43">
        <f>'BAR BB| Open rates'!AV18*0.82</f>
        <v>30094</v>
      </c>
      <c r="AW18" s="43">
        <f>'BAR BB| Open rates'!AW18*0.82</f>
        <v>28454</v>
      </c>
      <c r="AX18" s="43">
        <f>'BAR BB| Open rates'!AX18*0.82</f>
        <v>30094</v>
      </c>
      <c r="AY18" s="43">
        <f>'BAR BB| Open rates'!AY18*0.82</f>
        <v>28454</v>
      </c>
    </row>
    <row r="19" spans="1:51" s="36" customFormat="1" ht="12" customHeight="1" x14ac:dyDescent="0.2">
      <c r="A19" s="237">
        <v>2</v>
      </c>
      <c r="B19" s="43">
        <f>'BAR BB| Open rates'!B19*0.82</f>
        <v>20008</v>
      </c>
      <c r="C19" s="43">
        <f>'BAR BB| Open rates'!C19*0.82</f>
        <v>20008</v>
      </c>
      <c r="D19" s="43">
        <f>'BAR BB| Open rates'!D19*0.82</f>
        <v>20008</v>
      </c>
      <c r="E19" s="43">
        <f>'BAR BB| Open rates'!E19*0.82</f>
        <v>34686</v>
      </c>
      <c r="F19" s="43">
        <f>'BAR BB| Open rates'!F19*0.82</f>
        <v>28126</v>
      </c>
      <c r="G19" s="43">
        <f>'BAR BB| Open rates'!G19*0.82</f>
        <v>25666</v>
      </c>
      <c r="H19" s="43">
        <f>'BAR BB| Open rates'!H19*0.82</f>
        <v>28126</v>
      </c>
      <c r="I19" s="43">
        <f>'BAR BB| Open rates'!I19*0.82</f>
        <v>25666</v>
      </c>
      <c r="J19" s="43">
        <f>'BAR BB| Open rates'!J19*0.82</f>
        <v>22468</v>
      </c>
      <c r="K19" s="43">
        <f>'BAR BB| Open rates'!K19*0.82</f>
        <v>22468</v>
      </c>
      <c r="L19" s="43">
        <f>'BAR BB| Open rates'!L19*0.82</f>
        <v>22468</v>
      </c>
      <c r="M19" s="43">
        <f>'BAR BB| Open rates'!M19*0.82</f>
        <v>25666</v>
      </c>
      <c r="N19" s="43">
        <f>'BAR BB| Open rates'!N19*0.82</f>
        <v>23862</v>
      </c>
      <c r="O19" s="43">
        <f>'BAR BB| Open rates'!O19*0.82</f>
        <v>25666</v>
      </c>
      <c r="P19" s="43">
        <f>'BAR BB| Open rates'!P19*0.82</f>
        <v>25666</v>
      </c>
      <c r="Q19" s="43">
        <f>'BAR BB| Open rates'!Q19*0.82</f>
        <v>27306</v>
      </c>
      <c r="R19" s="43">
        <f>'BAR BB| Open rates'!R19*0.82</f>
        <v>25666</v>
      </c>
      <c r="S19" s="43">
        <f>'BAR BB| Open rates'!S19*0.82</f>
        <v>27306</v>
      </c>
      <c r="T19" s="43">
        <f>'BAR BB| Open rates'!T19*0.82</f>
        <v>25666</v>
      </c>
      <c r="U19" s="43">
        <f>'BAR BB| Open rates'!U19*0.82</f>
        <v>23862</v>
      </c>
      <c r="V19" s="43">
        <f>'BAR BB| Open rates'!V19*0.82</f>
        <v>43624</v>
      </c>
      <c r="W19" s="43">
        <f>'BAR BB| Open rates'!W19*0.82</f>
        <v>49364</v>
      </c>
      <c r="X19" s="43">
        <f>'BAR BB| Open rates'!X19*0.82</f>
        <v>43624</v>
      </c>
      <c r="Y19" s="43">
        <f>'BAR BB| Open rates'!Y19*0.82</f>
        <v>23862</v>
      </c>
      <c r="Z19" s="43">
        <f>'BAR BB| Open rates'!Z19*0.82</f>
        <v>23862</v>
      </c>
      <c r="AA19" s="43">
        <f>'BAR BB| Open rates'!AA19*0.82</f>
        <v>37884</v>
      </c>
      <c r="AB19" s="43">
        <f>'BAR BB| Open rates'!AB19*0.82</f>
        <v>41164</v>
      </c>
      <c r="AC19" s="43">
        <f>'BAR BB| Open rates'!AC19*0.82</f>
        <v>37884</v>
      </c>
      <c r="AD19" s="43">
        <f>'BAR BB| Open rates'!AD19*0.82</f>
        <v>41164</v>
      </c>
      <c r="AE19" s="43">
        <f>'BAR BB| Open rates'!AE19*0.82</f>
        <v>37884</v>
      </c>
      <c r="AF19" s="43">
        <f>'BAR BB| Open rates'!AF19*0.82</f>
        <v>41164</v>
      </c>
      <c r="AG19" s="43">
        <f>'BAR BB| Open rates'!AG19*0.82</f>
        <v>37884</v>
      </c>
      <c r="AH19" s="43">
        <f>'BAR BB| Open rates'!AH19*0.82</f>
        <v>41164</v>
      </c>
      <c r="AI19" s="43">
        <f>'BAR BB| Open rates'!AI19*0.82</f>
        <v>37884</v>
      </c>
      <c r="AJ19" s="43">
        <f>'BAR BB| Open rates'!AJ19*0.82</f>
        <v>39524</v>
      </c>
      <c r="AK19" s="43">
        <f>'BAR BB| Open rates'!AK19*0.82</f>
        <v>39524</v>
      </c>
      <c r="AL19" s="43">
        <f>'BAR BB| Open rates'!AL19*0.82</f>
        <v>36244</v>
      </c>
      <c r="AM19" s="43">
        <f>'BAR BB| Open rates'!AM19*0.82</f>
        <v>39524</v>
      </c>
      <c r="AN19" s="43">
        <f>'BAR BB| Open rates'!AN19*0.82</f>
        <v>36244</v>
      </c>
      <c r="AO19" s="43">
        <f>'BAR BB| Open rates'!AO19*0.82</f>
        <v>39524</v>
      </c>
      <c r="AP19" s="43">
        <f>'BAR BB| Open rates'!AP19*0.82</f>
        <v>36244</v>
      </c>
      <c r="AQ19" s="43">
        <f>'BAR BB| Open rates'!AQ19*0.82</f>
        <v>30504</v>
      </c>
      <c r="AR19" s="43">
        <f>'BAR BB| Open rates'!AR19*0.82</f>
        <v>32143.999999999996</v>
      </c>
      <c r="AS19" s="43">
        <f>'BAR BB| Open rates'!AS19*0.82</f>
        <v>30504</v>
      </c>
      <c r="AT19" s="43">
        <f>'BAR BB| Open rates'!AT19*0.82</f>
        <v>32143.999999999996</v>
      </c>
      <c r="AU19" s="43">
        <f>'BAR BB| Open rates'!AU19*0.82</f>
        <v>30504</v>
      </c>
      <c r="AV19" s="43">
        <f>'BAR BB| Open rates'!AV19*0.82</f>
        <v>32143.999999999996</v>
      </c>
      <c r="AW19" s="43">
        <f>'BAR BB| Open rates'!AW19*0.82</f>
        <v>30504</v>
      </c>
      <c r="AX19" s="43">
        <f>'BAR BB| Open rates'!AX19*0.82</f>
        <v>32143.999999999996</v>
      </c>
      <c r="AY19" s="43">
        <f>'BAR BB| Open rates'!AY19*0.82</f>
        <v>30504</v>
      </c>
    </row>
    <row r="20" spans="1:51"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row>
    <row r="21" spans="1:51" s="36" customFormat="1" ht="12" customHeight="1" x14ac:dyDescent="0.2">
      <c r="A21" s="237">
        <v>1</v>
      </c>
      <c r="B21" s="43">
        <f>'BAR BB| Open rates'!B21*0.82</f>
        <v>21156</v>
      </c>
      <c r="C21" s="43">
        <f>'BAR BB| Open rates'!C21*0.82</f>
        <v>21156</v>
      </c>
      <c r="D21" s="43">
        <f>'BAR BB| Open rates'!D21*0.82</f>
        <v>21156</v>
      </c>
      <c r="E21" s="43">
        <f>'BAR BB| Open rates'!E21*0.82</f>
        <v>35834</v>
      </c>
      <c r="F21" s="43">
        <f>'BAR BB| Open rates'!F21*0.82</f>
        <v>29274</v>
      </c>
      <c r="G21" s="43">
        <f>'BAR BB| Open rates'!G21*0.82</f>
        <v>26814</v>
      </c>
      <c r="H21" s="43">
        <f>'BAR BB| Open rates'!H21*0.82</f>
        <v>29274</v>
      </c>
      <c r="I21" s="43">
        <f>'BAR BB| Open rates'!I21*0.82</f>
        <v>26814</v>
      </c>
      <c r="J21" s="43">
        <f>'BAR BB| Open rates'!J21*0.82</f>
        <v>23616</v>
      </c>
      <c r="K21" s="43">
        <f>'BAR BB| Open rates'!K21*0.82</f>
        <v>23616</v>
      </c>
      <c r="L21" s="43">
        <f>'BAR BB| Open rates'!L21*0.82</f>
        <v>23616</v>
      </c>
      <c r="M21" s="43">
        <f>'BAR BB| Open rates'!M21*0.82</f>
        <v>26814</v>
      </c>
      <c r="N21" s="43">
        <f>'BAR BB| Open rates'!N21*0.82</f>
        <v>25010</v>
      </c>
      <c r="O21" s="43">
        <f>'BAR BB| Open rates'!O21*0.82</f>
        <v>26814</v>
      </c>
      <c r="P21" s="43">
        <f>'BAR BB| Open rates'!P21*0.82</f>
        <v>26814</v>
      </c>
      <c r="Q21" s="43">
        <f>'BAR BB| Open rates'!Q21*0.82</f>
        <v>28454</v>
      </c>
      <c r="R21" s="43">
        <f>'BAR BB| Open rates'!R21*0.82</f>
        <v>26814</v>
      </c>
      <c r="S21" s="43">
        <f>'BAR BB| Open rates'!S21*0.82</f>
        <v>28454</v>
      </c>
      <c r="T21" s="43">
        <f>'BAR BB| Open rates'!T21*0.82</f>
        <v>26814</v>
      </c>
      <c r="U21" s="43">
        <f>'BAR BB| Open rates'!U21*0.82</f>
        <v>25010</v>
      </c>
      <c r="V21" s="43">
        <f>'BAR BB| Open rates'!V21*0.82</f>
        <v>44772</v>
      </c>
      <c r="W21" s="43">
        <f>'BAR BB| Open rates'!W21*0.82</f>
        <v>50512</v>
      </c>
      <c r="X21" s="43">
        <f>'BAR BB| Open rates'!X21*0.82</f>
        <v>44772</v>
      </c>
      <c r="Y21" s="43">
        <f>'BAR BB| Open rates'!Y21*0.82</f>
        <v>25010</v>
      </c>
      <c r="Z21" s="43">
        <f>'BAR BB| Open rates'!Z21*0.82</f>
        <v>25010</v>
      </c>
      <c r="AA21" s="43">
        <f>'BAR BB| Open rates'!AA21*0.82</f>
        <v>39114</v>
      </c>
      <c r="AB21" s="43">
        <f>'BAR BB| Open rates'!AB21*0.82</f>
        <v>42394</v>
      </c>
      <c r="AC21" s="43">
        <f>'BAR BB| Open rates'!AC21*0.82</f>
        <v>39114</v>
      </c>
      <c r="AD21" s="43">
        <f>'BAR BB| Open rates'!AD21*0.82</f>
        <v>42394</v>
      </c>
      <c r="AE21" s="43">
        <f>'BAR BB| Open rates'!AE21*0.82</f>
        <v>39114</v>
      </c>
      <c r="AF21" s="43">
        <f>'BAR BB| Open rates'!AF21*0.82</f>
        <v>42394</v>
      </c>
      <c r="AG21" s="43">
        <f>'BAR BB| Open rates'!AG21*0.82</f>
        <v>39114</v>
      </c>
      <c r="AH21" s="43">
        <f>'BAR BB| Open rates'!AH21*0.82</f>
        <v>42394</v>
      </c>
      <c r="AI21" s="43">
        <f>'BAR BB| Open rates'!AI21*0.82</f>
        <v>39114</v>
      </c>
      <c r="AJ21" s="43">
        <f>'BAR BB| Open rates'!AJ21*0.82</f>
        <v>40754</v>
      </c>
      <c r="AK21" s="43">
        <f>'BAR BB| Open rates'!AK21*0.82</f>
        <v>40754</v>
      </c>
      <c r="AL21" s="43">
        <f>'BAR BB| Open rates'!AL21*0.82</f>
        <v>37474</v>
      </c>
      <c r="AM21" s="43">
        <f>'BAR BB| Open rates'!AM21*0.82</f>
        <v>40754</v>
      </c>
      <c r="AN21" s="43">
        <f>'BAR BB| Open rates'!AN21*0.82</f>
        <v>37474</v>
      </c>
      <c r="AO21" s="43">
        <f>'BAR BB| Open rates'!AO21*0.82</f>
        <v>40754</v>
      </c>
      <c r="AP21" s="43">
        <f>'BAR BB| Open rates'!AP21*0.82</f>
        <v>37474</v>
      </c>
      <c r="AQ21" s="43">
        <f>'BAR BB| Open rates'!AQ21*0.82</f>
        <v>31733.999999999996</v>
      </c>
      <c r="AR21" s="43">
        <f>'BAR BB| Open rates'!AR21*0.82</f>
        <v>33374</v>
      </c>
      <c r="AS21" s="43">
        <f>'BAR BB| Open rates'!AS21*0.82</f>
        <v>31733.999999999996</v>
      </c>
      <c r="AT21" s="43">
        <f>'BAR BB| Open rates'!AT21*0.82</f>
        <v>33374</v>
      </c>
      <c r="AU21" s="43">
        <f>'BAR BB| Open rates'!AU21*0.82</f>
        <v>31733.999999999996</v>
      </c>
      <c r="AV21" s="43">
        <f>'BAR BB| Open rates'!AV21*0.82</f>
        <v>33374</v>
      </c>
      <c r="AW21" s="43">
        <f>'BAR BB| Open rates'!AW21*0.82</f>
        <v>31733.999999999996</v>
      </c>
      <c r="AX21" s="43">
        <f>'BAR BB| Open rates'!AX21*0.82</f>
        <v>33374</v>
      </c>
      <c r="AY21" s="43">
        <f>'BAR BB| Open rates'!AY21*0.82</f>
        <v>31733.999999999996</v>
      </c>
    </row>
    <row r="22" spans="1:51" s="36" customFormat="1" ht="12" customHeight="1" x14ac:dyDescent="0.2">
      <c r="A22" s="237">
        <v>2</v>
      </c>
      <c r="B22" s="43">
        <f>'BAR BB| Open rates'!B22*0.82</f>
        <v>23206</v>
      </c>
      <c r="C22" s="43">
        <f>'BAR BB| Open rates'!C22*0.82</f>
        <v>23206</v>
      </c>
      <c r="D22" s="43">
        <f>'BAR BB| Open rates'!D22*0.82</f>
        <v>23206</v>
      </c>
      <c r="E22" s="43">
        <f>'BAR BB| Open rates'!E22*0.82</f>
        <v>37884</v>
      </c>
      <c r="F22" s="43">
        <f>'BAR BB| Open rates'!F22*0.82</f>
        <v>31323.999999999996</v>
      </c>
      <c r="G22" s="43">
        <f>'BAR BB| Open rates'!G22*0.82</f>
        <v>28864</v>
      </c>
      <c r="H22" s="43">
        <f>'BAR BB| Open rates'!H22*0.82</f>
        <v>31323.999999999996</v>
      </c>
      <c r="I22" s="43">
        <f>'BAR BB| Open rates'!I22*0.82</f>
        <v>28864</v>
      </c>
      <c r="J22" s="43">
        <f>'BAR BB| Open rates'!J22*0.82</f>
        <v>25666</v>
      </c>
      <c r="K22" s="43">
        <f>'BAR BB| Open rates'!K22*0.82</f>
        <v>25666</v>
      </c>
      <c r="L22" s="43">
        <f>'BAR BB| Open rates'!L22*0.82</f>
        <v>25666</v>
      </c>
      <c r="M22" s="43">
        <f>'BAR BB| Open rates'!M22*0.82</f>
        <v>28864</v>
      </c>
      <c r="N22" s="43">
        <f>'BAR BB| Open rates'!N22*0.82</f>
        <v>27060</v>
      </c>
      <c r="O22" s="43">
        <f>'BAR BB| Open rates'!O22*0.82</f>
        <v>28864</v>
      </c>
      <c r="P22" s="43">
        <f>'BAR BB| Open rates'!P22*0.82</f>
        <v>28864</v>
      </c>
      <c r="Q22" s="43">
        <f>'BAR BB| Open rates'!Q22*0.82</f>
        <v>30504</v>
      </c>
      <c r="R22" s="43">
        <f>'BAR BB| Open rates'!R22*0.82</f>
        <v>28864</v>
      </c>
      <c r="S22" s="43">
        <f>'BAR BB| Open rates'!S22*0.82</f>
        <v>30504</v>
      </c>
      <c r="T22" s="43">
        <f>'BAR BB| Open rates'!T22*0.82</f>
        <v>28864</v>
      </c>
      <c r="U22" s="43">
        <f>'BAR BB| Open rates'!U22*0.82</f>
        <v>27060</v>
      </c>
      <c r="V22" s="43">
        <f>'BAR BB| Open rates'!V22*0.82</f>
        <v>46822</v>
      </c>
      <c r="W22" s="43">
        <f>'BAR BB| Open rates'!W22*0.82</f>
        <v>52562</v>
      </c>
      <c r="X22" s="43">
        <f>'BAR BB| Open rates'!X22*0.82</f>
        <v>46822</v>
      </c>
      <c r="Y22" s="43">
        <f>'BAR BB| Open rates'!Y22*0.82</f>
        <v>27060</v>
      </c>
      <c r="Z22" s="43">
        <f>'BAR BB| Open rates'!Z22*0.82</f>
        <v>27060</v>
      </c>
      <c r="AA22" s="43">
        <f>'BAR BB| Open rates'!AA22*0.82</f>
        <v>41164</v>
      </c>
      <c r="AB22" s="43">
        <f>'BAR BB| Open rates'!AB22*0.82</f>
        <v>44444</v>
      </c>
      <c r="AC22" s="43">
        <f>'BAR BB| Open rates'!AC22*0.82</f>
        <v>41164</v>
      </c>
      <c r="AD22" s="43">
        <f>'BAR BB| Open rates'!AD22*0.82</f>
        <v>44444</v>
      </c>
      <c r="AE22" s="43">
        <f>'BAR BB| Open rates'!AE22*0.82</f>
        <v>41164</v>
      </c>
      <c r="AF22" s="43">
        <f>'BAR BB| Open rates'!AF22*0.82</f>
        <v>44444</v>
      </c>
      <c r="AG22" s="43">
        <f>'BAR BB| Open rates'!AG22*0.82</f>
        <v>41164</v>
      </c>
      <c r="AH22" s="43">
        <f>'BAR BB| Open rates'!AH22*0.82</f>
        <v>44444</v>
      </c>
      <c r="AI22" s="43">
        <f>'BAR BB| Open rates'!AI22*0.82</f>
        <v>41164</v>
      </c>
      <c r="AJ22" s="43">
        <f>'BAR BB| Open rates'!AJ22*0.82</f>
        <v>42804</v>
      </c>
      <c r="AK22" s="43">
        <f>'BAR BB| Open rates'!AK22*0.82</f>
        <v>42804</v>
      </c>
      <c r="AL22" s="43">
        <f>'BAR BB| Open rates'!AL22*0.82</f>
        <v>39524</v>
      </c>
      <c r="AM22" s="43">
        <f>'BAR BB| Open rates'!AM22*0.82</f>
        <v>42804</v>
      </c>
      <c r="AN22" s="43">
        <f>'BAR BB| Open rates'!AN22*0.82</f>
        <v>39524</v>
      </c>
      <c r="AO22" s="43">
        <f>'BAR BB| Open rates'!AO22*0.82</f>
        <v>42804</v>
      </c>
      <c r="AP22" s="43">
        <f>'BAR BB| Open rates'!AP22*0.82</f>
        <v>39524</v>
      </c>
      <c r="AQ22" s="43">
        <f>'BAR BB| Open rates'!AQ22*0.82</f>
        <v>33784</v>
      </c>
      <c r="AR22" s="43">
        <f>'BAR BB| Open rates'!AR22*0.82</f>
        <v>35424</v>
      </c>
      <c r="AS22" s="43">
        <f>'BAR BB| Open rates'!AS22*0.82</f>
        <v>33784</v>
      </c>
      <c r="AT22" s="43">
        <f>'BAR BB| Open rates'!AT22*0.82</f>
        <v>35424</v>
      </c>
      <c r="AU22" s="43">
        <f>'BAR BB| Open rates'!AU22*0.82</f>
        <v>33784</v>
      </c>
      <c r="AV22" s="43">
        <f>'BAR BB| Open rates'!AV22*0.82</f>
        <v>35424</v>
      </c>
      <c r="AW22" s="43">
        <f>'BAR BB| Open rates'!AW22*0.82</f>
        <v>33784</v>
      </c>
      <c r="AX22" s="43">
        <f>'BAR BB| Open rates'!AX22*0.82</f>
        <v>35424</v>
      </c>
      <c r="AY22" s="43">
        <f>'BAR BB| Open rates'!AY22*0.82</f>
        <v>33784</v>
      </c>
    </row>
    <row r="23" spans="1:51"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row>
    <row r="24" spans="1:51" s="36" customFormat="1" ht="12" customHeight="1" x14ac:dyDescent="0.2">
      <c r="A24" s="237">
        <v>1</v>
      </c>
      <c r="B24" s="43">
        <f>'BAR BB| Open rates'!B24*0.82</f>
        <v>30176</v>
      </c>
      <c r="C24" s="43">
        <f>'BAR BB| Open rates'!C24*0.82</f>
        <v>30176</v>
      </c>
      <c r="D24" s="43">
        <f>'BAR BB| Open rates'!D24*0.82</f>
        <v>30176</v>
      </c>
      <c r="E24" s="43">
        <f>'BAR BB| Open rates'!E24*0.82</f>
        <v>44854</v>
      </c>
      <c r="F24" s="43">
        <f>'BAR BB| Open rates'!F24*0.82</f>
        <v>38294</v>
      </c>
      <c r="G24" s="43">
        <f>'BAR BB| Open rates'!G24*0.82</f>
        <v>35834</v>
      </c>
      <c r="H24" s="43">
        <f>'BAR BB| Open rates'!H24*0.82</f>
        <v>38294</v>
      </c>
      <c r="I24" s="43">
        <f>'BAR BB| Open rates'!I24*0.82</f>
        <v>35834</v>
      </c>
      <c r="J24" s="43">
        <f>'BAR BB| Open rates'!J24*0.82</f>
        <v>32635.999999999996</v>
      </c>
      <c r="K24" s="43">
        <f>'BAR BB| Open rates'!K24*0.82</f>
        <v>32635.999999999996</v>
      </c>
      <c r="L24" s="43">
        <f>'BAR BB| Open rates'!L24*0.82</f>
        <v>32635.999999999996</v>
      </c>
      <c r="M24" s="43">
        <f>'BAR BB| Open rates'!M24*0.82</f>
        <v>35834</v>
      </c>
      <c r="N24" s="43">
        <f>'BAR BB| Open rates'!N24*0.82</f>
        <v>34030</v>
      </c>
      <c r="O24" s="43">
        <f>'BAR BB| Open rates'!O24*0.82</f>
        <v>35834</v>
      </c>
      <c r="P24" s="43">
        <f>'BAR BB| Open rates'!P24*0.82</f>
        <v>35834</v>
      </c>
      <c r="Q24" s="43">
        <f>'BAR BB| Open rates'!Q24*0.82</f>
        <v>37474</v>
      </c>
      <c r="R24" s="43">
        <f>'BAR BB| Open rates'!R24*0.82</f>
        <v>35834</v>
      </c>
      <c r="S24" s="43">
        <f>'BAR BB| Open rates'!S24*0.82</f>
        <v>37474</v>
      </c>
      <c r="T24" s="43">
        <f>'BAR BB| Open rates'!T24*0.82</f>
        <v>35834</v>
      </c>
      <c r="U24" s="43">
        <f>'BAR BB| Open rates'!U24*0.82</f>
        <v>34030</v>
      </c>
      <c r="V24" s="43">
        <f>'BAR BB| Open rates'!V24*0.82</f>
        <v>53792</v>
      </c>
      <c r="W24" s="43">
        <f>'BAR BB| Open rates'!W24*0.82</f>
        <v>59532</v>
      </c>
      <c r="X24" s="43">
        <f>'BAR BB| Open rates'!X24*0.82</f>
        <v>53792</v>
      </c>
      <c r="Y24" s="43">
        <f>'BAR BB| Open rates'!Y24*0.82</f>
        <v>34030</v>
      </c>
      <c r="Z24" s="43">
        <f>'BAR BB| Open rates'!Z24*0.82</f>
        <v>34030</v>
      </c>
      <c r="AA24" s="43">
        <f>'BAR BB| Open rates'!AA24*0.82</f>
        <v>48134</v>
      </c>
      <c r="AB24" s="43">
        <f>'BAR BB| Open rates'!AB24*0.82</f>
        <v>51414</v>
      </c>
      <c r="AC24" s="43">
        <f>'BAR BB| Open rates'!AC24*0.82</f>
        <v>48134</v>
      </c>
      <c r="AD24" s="43">
        <f>'BAR BB| Open rates'!AD24*0.82</f>
        <v>51414</v>
      </c>
      <c r="AE24" s="43">
        <f>'BAR BB| Open rates'!AE24*0.82</f>
        <v>48134</v>
      </c>
      <c r="AF24" s="43">
        <f>'BAR BB| Open rates'!AF24*0.82</f>
        <v>51414</v>
      </c>
      <c r="AG24" s="43">
        <f>'BAR BB| Open rates'!AG24*0.82</f>
        <v>48134</v>
      </c>
      <c r="AH24" s="43">
        <f>'BAR BB| Open rates'!AH24*0.82</f>
        <v>51414</v>
      </c>
      <c r="AI24" s="43">
        <f>'BAR BB| Open rates'!AI24*0.82</f>
        <v>48134</v>
      </c>
      <c r="AJ24" s="43">
        <f>'BAR BB| Open rates'!AJ24*0.82</f>
        <v>49774</v>
      </c>
      <c r="AK24" s="43">
        <f>'BAR BB| Open rates'!AK24*0.82</f>
        <v>49774</v>
      </c>
      <c r="AL24" s="43">
        <f>'BAR BB| Open rates'!AL24*0.82</f>
        <v>46494</v>
      </c>
      <c r="AM24" s="43">
        <f>'BAR BB| Open rates'!AM24*0.82</f>
        <v>49774</v>
      </c>
      <c r="AN24" s="43">
        <f>'BAR BB| Open rates'!AN24*0.82</f>
        <v>46494</v>
      </c>
      <c r="AO24" s="43">
        <f>'BAR BB| Open rates'!AO24*0.82</f>
        <v>49774</v>
      </c>
      <c r="AP24" s="43">
        <f>'BAR BB| Open rates'!AP24*0.82</f>
        <v>46494</v>
      </c>
      <c r="AQ24" s="43">
        <f>'BAR BB| Open rates'!AQ24*0.82</f>
        <v>40754</v>
      </c>
      <c r="AR24" s="43">
        <f>'BAR BB| Open rates'!AR24*0.82</f>
        <v>42394</v>
      </c>
      <c r="AS24" s="43">
        <f>'BAR BB| Open rates'!AS24*0.82</f>
        <v>40754</v>
      </c>
      <c r="AT24" s="43">
        <f>'BAR BB| Open rates'!AT24*0.82</f>
        <v>42394</v>
      </c>
      <c r="AU24" s="43">
        <f>'BAR BB| Open rates'!AU24*0.82</f>
        <v>40754</v>
      </c>
      <c r="AV24" s="43">
        <f>'BAR BB| Open rates'!AV24*0.82</f>
        <v>42394</v>
      </c>
      <c r="AW24" s="43">
        <f>'BAR BB| Open rates'!AW24*0.82</f>
        <v>40754</v>
      </c>
      <c r="AX24" s="43">
        <f>'BAR BB| Open rates'!AX24*0.82</f>
        <v>42394</v>
      </c>
      <c r="AY24" s="43">
        <f>'BAR BB| Open rates'!AY24*0.82</f>
        <v>40754</v>
      </c>
    </row>
    <row r="25" spans="1:51" s="36" customFormat="1" ht="12" customHeight="1" x14ac:dyDescent="0.2">
      <c r="A25" s="237">
        <v>2</v>
      </c>
      <c r="B25" s="43">
        <f>'BAR BB| Open rates'!B25*0.82</f>
        <v>32225.999999999996</v>
      </c>
      <c r="C25" s="43">
        <f>'BAR BB| Open rates'!C25*0.82</f>
        <v>32225.999999999996</v>
      </c>
      <c r="D25" s="43">
        <f>'BAR BB| Open rates'!D25*0.82</f>
        <v>32225.999999999996</v>
      </c>
      <c r="E25" s="43">
        <f>'BAR BB| Open rates'!E25*0.82</f>
        <v>46904</v>
      </c>
      <c r="F25" s="43">
        <f>'BAR BB| Open rates'!F25*0.82</f>
        <v>40344</v>
      </c>
      <c r="G25" s="43">
        <f>'BAR BB| Open rates'!G25*0.82</f>
        <v>37884</v>
      </c>
      <c r="H25" s="43">
        <f>'BAR BB| Open rates'!H25*0.82</f>
        <v>40344</v>
      </c>
      <c r="I25" s="43">
        <f>'BAR BB| Open rates'!I25*0.82</f>
        <v>37884</v>
      </c>
      <c r="J25" s="43">
        <f>'BAR BB| Open rates'!J25*0.82</f>
        <v>34686</v>
      </c>
      <c r="K25" s="43">
        <f>'BAR BB| Open rates'!K25*0.82</f>
        <v>34686</v>
      </c>
      <c r="L25" s="43">
        <f>'BAR BB| Open rates'!L25*0.82</f>
        <v>34686</v>
      </c>
      <c r="M25" s="43">
        <f>'BAR BB| Open rates'!M25*0.82</f>
        <v>37884</v>
      </c>
      <c r="N25" s="43">
        <f>'BAR BB| Open rates'!N25*0.82</f>
        <v>36080</v>
      </c>
      <c r="O25" s="43">
        <f>'BAR BB| Open rates'!O25*0.82</f>
        <v>37884</v>
      </c>
      <c r="P25" s="43">
        <f>'BAR BB| Open rates'!P25*0.82</f>
        <v>37884</v>
      </c>
      <c r="Q25" s="43">
        <f>'BAR BB| Open rates'!Q25*0.82</f>
        <v>39524</v>
      </c>
      <c r="R25" s="43">
        <f>'BAR BB| Open rates'!R25*0.82</f>
        <v>37884</v>
      </c>
      <c r="S25" s="43">
        <f>'BAR BB| Open rates'!S25*0.82</f>
        <v>39524</v>
      </c>
      <c r="T25" s="43">
        <f>'BAR BB| Open rates'!T25*0.82</f>
        <v>37884</v>
      </c>
      <c r="U25" s="43">
        <f>'BAR BB| Open rates'!U25*0.82</f>
        <v>36080</v>
      </c>
      <c r="V25" s="43">
        <f>'BAR BB| Open rates'!V25*0.82</f>
        <v>55842</v>
      </c>
      <c r="W25" s="43">
        <f>'BAR BB| Open rates'!W25*0.82</f>
        <v>61581.999999999993</v>
      </c>
      <c r="X25" s="43">
        <f>'BAR BB| Open rates'!X25*0.82</f>
        <v>55842</v>
      </c>
      <c r="Y25" s="43">
        <f>'BAR BB| Open rates'!Y25*0.82</f>
        <v>36080</v>
      </c>
      <c r="Z25" s="43">
        <f>'BAR BB| Open rates'!Z25*0.82</f>
        <v>36080</v>
      </c>
      <c r="AA25" s="43">
        <f>'BAR BB| Open rates'!AA25*0.82</f>
        <v>50184</v>
      </c>
      <c r="AB25" s="43">
        <f>'BAR BB| Open rates'!AB25*0.82</f>
        <v>53464</v>
      </c>
      <c r="AC25" s="43">
        <f>'BAR BB| Open rates'!AC25*0.82</f>
        <v>50184</v>
      </c>
      <c r="AD25" s="43">
        <f>'BAR BB| Open rates'!AD25*0.82</f>
        <v>53464</v>
      </c>
      <c r="AE25" s="43">
        <f>'BAR BB| Open rates'!AE25*0.82</f>
        <v>50184</v>
      </c>
      <c r="AF25" s="43">
        <f>'BAR BB| Open rates'!AF25*0.82</f>
        <v>53464</v>
      </c>
      <c r="AG25" s="43">
        <f>'BAR BB| Open rates'!AG25*0.82</f>
        <v>50184</v>
      </c>
      <c r="AH25" s="43">
        <f>'BAR BB| Open rates'!AH25*0.82</f>
        <v>53464</v>
      </c>
      <c r="AI25" s="43">
        <f>'BAR BB| Open rates'!AI25*0.82</f>
        <v>50184</v>
      </c>
      <c r="AJ25" s="43">
        <f>'BAR BB| Open rates'!AJ25*0.82</f>
        <v>51824</v>
      </c>
      <c r="AK25" s="43">
        <f>'BAR BB| Open rates'!AK25*0.82</f>
        <v>51824</v>
      </c>
      <c r="AL25" s="43">
        <f>'BAR BB| Open rates'!AL25*0.82</f>
        <v>48544</v>
      </c>
      <c r="AM25" s="43">
        <f>'BAR BB| Open rates'!AM25*0.82</f>
        <v>51824</v>
      </c>
      <c r="AN25" s="43">
        <f>'BAR BB| Open rates'!AN25*0.82</f>
        <v>48544</v>
      </c>
      <c r="AO25" s="43">
        <f>'BAR BB| Open rates'!AO25*0.82</f>
        <v>51824</v>
      </c>
      <c r="AP25" s="43">
        <f>'BAR BB| Open rates'!AP25*0.82</f>
        <v>48544</v>
      </c>
      <c r="AQ25" s="43">
        <f>'BAR BB| Open rates'!AQ25*0.82</f>
        <v>42804</v>
      </c>
      <c r="AR25" s="43">
        <f>'BAR BB| Open rates'!AR25*0.82</f>
        <v>44444</v>
      </c>
      <c r="AS25" s="43">
        <f>'BAR BB| Open rates'!AS25*0.82</f>
        <v>42804</v>
      </c>
      <c r="AT25" s="43">
        <f>'BAR BB| Open rates'!AT25*0.82</f>
        <v>44444</v>
      </c>
      <c r="AU25" s="43">
        <f>'BAR BB| Open rates'!AU25*0.82</f>
        <v>42804</v>
      </c>
      <c r="AV25" s="43">
        <f>'BAR BB| Open rates'!AV25*0.82</f>
        <v>44444</v>
      </c>
      <c r="AW25" s="43">
        <f>'BAR BB| Open rates'!AW25*0.82</f>
        <v>42804</v>
      </c>
      <c r="AX25" s="43">
        <f>'BAR BB| Open rates'!AX25*0.82</f>
        <v>44444</v>
      </c>
      <c r="AY25" s="43">
        <f>'BAR BB| Open rates'!AY25*0.82</f>
        <v>42804</v>
      </c>
    </row>
    <row r="26" spans="1:51" s="36" customFormat="1" ht="12" customHeight="1" x14ac:dyDescent="0.2">
      <c r="A26" s="237">
        <v>3</v>
      </c>
      <c r="B26" s="43">
        <f>'BAR BB| Open rates'!B26*0.82</f>
        <v>34276</v>
      </c>
      <c r="C26" s="43">
        <f>'BAR BB| Open rates'!C26*0.82</f>
        <v>34276</v>
      </c>
      <c r="D26" s="43">
        <f>'BAR BB| Open rates'!D26*0.82</f>
        <v>34276</v>
      </c>
      <c r="E26" s="43">
        <f>'BAR BB| Open rates'!E26*0.82</f>
        <v>48954</v>
      </c>
      <c r="F26" s="43">
        <f>'BAR BB| Open rates'!F26*0.82</f>
        <v>42394</v>
      </c>
      <c r="G26" s="43">
        <f>'BAR BB| Open rates'!G26*0.82</f>
        <v>39934</v>
      </c>
      <c r="H26" s="43">
        <f>'BAR BB| Open rates'!H26*0.82</f>
        <v>42394</v>
      </c>
      <c r="I26" s="43">
        <f>'BAR BB| Open rates'!I26*0.82</f>
        <v>39934</v>
      </c>
      <c r="J26" s="43">
        <f>'BAR BB| Open rates'!J26*0.82</f>
        <v>36736</v>
      </c>
      <c r="K26" s="43">
        <f>'BAR BB| Open rates'!K26*0.82</f>
        <v>36736</v>
      </c>
      <c r="L26" s="43">
        <f>'BAR BB| Open rates'!L26*0.82</f>
        <v>36736</v>
      </c>
      <c r="M26" s="43">
        <f>'BAR BB| Open rates'!M26*0.82</f>
        <v>39934</v>
      </c>
      <c r="N26" s="43">
        <f>'BAR BB| Open rates'!N26*0.82</f>
        <v>38130</v>
      </c>
      <c r="O26" s="43">
        <f>'BAR BB| Open rates'!O26*0.82</f>
        <v>39934</v>
      </c>
      <c r="P26" s="43">
        <f>'BAR BB| Open rates'!P26*0.82</f>
        <v>39934</v>
      </c>
      <c r="Q26" s="43">
        <f>'BAR BB| Open rates'!Q26*0.82</f>
        <v>41574</v>
      </c>
      <c r="R26" s="43">
        <f>'BAR BB| Open rates'!R26*0.82</f>
        <v>39934</v>
      </c>
      <c r="S26" s="43">
        <f>'BAR BB| Open rates'!S26*0.82</f>
        <v>41574</v>
      </c>
      <c r="T26" s="43">
        <f>'BAR BB| Open rates'!T26*0.82</f>
        <v>39934</v>
      </c>
      <c r="U26" s="43">
        <f>'BAR BB| Open rates'!U26*0.82</f>
        <v>38130</v>
      </c>
      <c r="V26" s="43">
        <f>'BAR BB| Open rates'!V26*0.82</f>
        <v>57892</v>
      </c>
      <c r="W26" s="43">
        <f>'BAR BB| Open rates'!W26*0.82</f>
        <v>63631.999999999993</v>
      </c>
      <c r="X26" s="43">
        <f>'BAR BB| Open rates'!X26*0.82</f>
        <v>57892</v>
      </c>
      <c r="Y26" s="43">
        <f>'BAR BB| Open rates'!Y26*0.82</f>
        <v>38130</v>
      </c>
      <c r="Z26" s="43">
        <f>'BAR BB| Open rates'!Z26*0.82</f>
        <v>38130</v>
      </c>
      <c r="AA26" s="43">
        <f>'BAR BB| Open rates'!AA26*0.82</f>
        <v>52234</v>
      </c>
      <c r="AB26" s="43">
        <f>'BAR BB| Open rates'!AB26*0.82</f>
        <v>55514</v>
      </c>
      <c r="AC26" s="43">
        <f>'BAR BB| Open rates'!AC26*0.82</f>
        <v>52234</v>
      </c>
      <c r="AD26" s="43">
        <f>'BAR BB| Open rates'!AD26*0.82</f>
        <v>55514</v>
      </c>
      <c r="AE26" s="43">
        <f>'BAR BB| Open rates'!AE26*0.82</f>
        <v>52234</v>
      </c>
      <c r="AF26" s="43">
        <f>'BAR BB| Open rates'!AF26*0.82</f>
        <v>55514</v>
      </c>
      <c r="AG26" s="43">
        <f>'BAR BB| Open rates'!AG26*0.82</f>
        <v>52234</v>
      </c>
      <c r="AH26" s="43">
        <f>'BAR BB| Open rates'!AH26*0.82</f>
        <v>55514</v>
      </c>
      <c r="AI26" s="43">
        <f>'BAR BB| Open rates'!AI26*0.82</f>
        <v>52234</v>
      </c>
      <c r="AJ26" s="43">
        <f>'BAR BB| Open rates'!AJ26*0.82</f>
        <v>53874</v>
      </c>
      <c r="AK26" s="43">
        <f>'BAR BB| Open rates'!AK26*0.82</f>
        <v>53874</v>
      </c>
      <c r="AL26" s="43">
        <f>'BAR BB| Open rates'!AL26*0.82</f>
        <v>50594</v>
      </c>
      <c r="AM26" s="43">
        <f>'BAR BB| Open rates'!AM26*0.82</f>
        <v>53874</v>
      </c>
      <c r="AN26" s="43">
        <f>'BAR BB| Open rates'!AN26*0.82</f>
        <v>50594</v>
      </c>
      <c r="AO26" s="43">
        <f>'BAR BB| Open rates'!AO26*0.82</f>
        <v>53874</v>
      </c>
      <c r="AP26" s="43">
        <f>'BAR BB| Open rates'!AP26*0.82</f>
        <v>50594</v>
      </c>
      <c r="AQ26" s="43">
        <f>'BAR BB| Open rates'!AQ26*0.82</f>
        <v>44854</v>
      </c>
      <c r="AR26" s="43">
        <f>'BAR BB| Open rates'!AR26*0.82</f>
        <v>46494</v>
      </c>
      <c r="AS26" s="43">
        <f>'BAR BB| Open rates'!AS26*0.82</f>
        <v>44854</v>
      </c>
      <c r="AT26" s="43">
        <f>'BAR BB| Open rates'!AT26*0.82</f>
        <v>46494</v>
      </c>
      <c r="AU26" s="43">
        <f>'BAR BB| Open rates'!AU26*0.82</f>
        <v>44854</v>
      </c>
      <c r="AV26" s="43">
        <f>'BAR BB| Open rates'!AV26*0.82</f>
        <v>46494</v>
      </c>
      <c r="AW26" s="43">
        <f>'BAR BB| Open rates'!AW26*0.82</f>
        <v>44854</v>
      </c>
      <c r="AX26" s="43">
        <f>'BAR BB| Open rates'!AX26*0.82</f>
        <v>46494</v>
      </c>
      <c r="AY26" s="43">
        <f>'BAR BB| Open rates'!AY26*0.82</f>
        <v>44854</v>
      </c>
    </row>
    <row r="27" spans="1:51" s="36" customFormat="1" ht="12" customHeight="1" x14ac:dyDescent="0.2">
      <c r="A27" s="237">
        <v>4</v>
      </c>
      <c r="B27" s="43">
        <f>'BAR BB| Open rates'!B27*0.82</f>
        <v>36326</v>
      </c>
      <c r="C27" s="43">
        <f>'BAR BB| Open rates'!C27*0.82</f>
        <v>36326</v>
      </c>
      <c r="D27" s="43">
        <f>'BAR BB| Open rates'!D27*0.82</f>
        <v>36326</v>
      </c>
      <c r="E27" s="43">
        <f>'BAR BB| Open rates'!E27*0.82</f>
        <v>51004</v>
      </c>
      <c r="F27" s="43">
        <f>'BAR BB| Open rates'!F27*0.82</f>
        <v>44444</v>
      </c>
      <c r="G27" s="43">
        <f>'BAR BB| Open rates'!G27*0.82</f>
        <v>41984</v>
      </c>
      <c r="H27" s="43">
        <f>'BAR BB| Open rates'!H27*0.82</f>
        <v>44444</v>
      </c>
      <c r="I27" s="43">
        <f>'BAR BB| Open rates'!I27*0.82</f>
        <v>41984</v>
      </c>
      <c r="J27" s="43">
        <f>'BAR BB| Open rates'!J27*0.82</f>
        <v>38786</v>
      </c>
      <c r="K27" s="43">
        <f>'BAR BB| Open rates'!K27*0.82</f>
        <v>38786</v>
      </c>
      <c r="L27" s="43">
        <f>'BAR BB| Open rates'!L27*0.82</f>
        <v>38786</v>
      </c>
      <c r="M27" s="43">
        <f>'BAR BB| Open rates'!M27*0.82</f>
        <v>41984</v>
      </c>
      <c r="N27" s="43">
        <f>'BAR BB| Open rates'!N27*0.82</f>
        <v>40180</v>
      </c>
      <c r="O27" s="43">
        <f>'BAR BB| Open rates'!O27*0.82</f>
        <v>41984</v>
      </c>
      <c r="P27" s="43">
        <f>'BAR BB| Open rates'!P27*0.82</f>
        <v>41984</v>
      </c>
      <c r="Q27" s="43">
        <f>'BAR BB| Open rates'!Q27*0.82</f>
        <v>43624</v>
      </c>
      <c r="R27" s="43">
        <f>'BAR BB| Open rates'!R27*0.82</f>
        <v>41984</v>
      </c>
      <c r="S27" s="43">
        <f>'BAR BB| Open rates'!S27*0.82</f>
        <v>43624</v>
      </c>
      <c r="T27" s="43">
        <f>'BAR BB| Open rates'!T27*0.82</f>
        <v>41984</v>
      </c>
      <c r="U27" s="43">
        <f>'BAR BB| Open rates'!U27*0.82</f>
        <v>40180</v>
      </c>
      <c r="V27" s="43">
        <f>'BAR BB| Open rates'!V27*0.82</f>
        <v>59942</v>
      </c>
      <c r="W27" s="43">
        <f>'BAR BB| Open rates'!W27*0.82</f>
        <v>65682</v>
      </c>
      <c r="X27" s="43">
        <f>'BAR BB| Open rates'!X27*0.82</f>
        <v>59942</v>
      </c>
      <c r="Y27" s="43">
        <f>'BAR BB| Open rates'!Y27*0.82</f>
        <v>40180</v>
      </c>
      <c r="Z27" s="43">
        <f>'BAR BB| Open rates'!Z27*0.82</f>
        <v>40180</v>
      </c>
      <c r="AA27" s="43">
        <f>'BAR BB| Open rates'!AA27*0.82</f>
        <v>54284</v>
      </c>
      <c r="AB27" s="43">
        <f>'BAR BB| Open rates'!AB27*0.82</f>
        <v>57564</v>
      </c>
      <c r="AC27" s="43">
        <f>'BAR BB| Open rates'!AC27*0.82</f>
        <v>54284</v>
      </c>
      <c r="AD27" s="43">
        <f>'BAR BB| Open rates'!AD27*0.82</f>
        <v>57564</v>
      </c>
      <c r="AE27" s="43">
        <f>'BAR BB| Open rates'!AE27*0.82</f>
        <v>54284</v>
      </c>
      <c r="AF27" s="43">
        <f>'BAR BB| Open rates'!AF27*0.82</f>
        <v>57564</v>
      </c>
      <c r="AG27" s="43">
        <f>'BAR BB| Open rates'!AG27*0.82</f>
        <v>54284</v>
      </c>
      <c r="AH27" s="43">
        <f>'BAR BB| Open rates'!AH27*0.82</f>
        <v>57564</v>
      </c>
      <c r="AI27" s="43">
        <f>'BAR BB| Open rates'!AI27*0.82</f>
        <v>54284</v>
      </c>
      <c r="AJ27" s="43">
        <f>'BAR BB| Open rates'!AJ27*0.82</f>
        <v>55924</v>
      </c>
      <c r="AK27" s="43">
        <f>'BAR BB| Open rates'!AK27*0.82</f>
        <v>55924</v>
      </c>
      <c r="AL27" s="43">
        <f>'BAR BB| Open rates'!AL27*0.82</f>
        <v>52644</v>
      </c>
      <c r="AM27" s="43">
        <f>'BAR BB| Open rates'!AM27*0.82</f>
        <v>55924</v>
      </c>
      <c r="AN27" s="43">
        <f>'BAR BB| Open rates'!AN27*0.82</f>
        <v>52644</v>
      </c>
      <c r="AO27" s="43">
        <f>'BAR BB| Open rates'!AO27*0.82</f>
        <v>55924</v>
      </c>
      <c r="AP27" s="43">
        <f>'BAR BB| Open rates'!AP27*0.82</f>
        <v>52644</v>
      </c>
      <c r="AQ27" s="43">
        <f>'BAR BB| Open rates'!AQ27*0.82</f>
        <v>46904</v>
      </c>
      <c r="AR27" s="43">
        <f>'BAR BB| Open rates'!AR27*0.82</f>
        <v>48544</v>
      </c>
      <c r="AS27" s="43">
        <f>'BAR BB| Open rates'!AS27*0.82</f>
        <v>46904</v>
      </c>
      <c r="AT27" s="43">
        <f>'BAR BB| Open rates'!AT27*0.82</f>
        <v>48544</v>
      </c>
      <c r="AU27" s="43">
        <f>'BAR BB| Open rates'!AU27*0.82</f>
        <v>46904</v>
      </c>
      <c r="AV27" s="43">
        <f>'BAR BB| Open rates'!AV27*0.82</f>
        <v>48544</v>
      </c>
      <c r="AW27" s="43">
        <f>'BAR BB| Open rates'!AW27*0.82</f>
        <v>46904</v>
      </c>
      <c r="AX27" s="43">
        <f>'BAR BB| Open rates'!AX27*0.82</f>
        <v>48544</v>
      </c>
      <c r="AY27" s="43">
        <f>'BAR BB| Open rates'!AY27*0.82</f>
        <v>46904</v>
      </c>
    </row>
    <row r="28" spans="1:51"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row>
    <row r="29" spans="1:51" s="36" customFormat="1" ht="12" customHeight="1" x14ac:dyDescent="0.2">
      <c r="A29" s="237">
        <v>1</v>
      </c>
      <c r="B29" s="43">
        <f>'BAR BB| Open rates'!B29*0.82</f>
        <v>33456</v>
      </c>
      <c r="C29" s="43">
        <f>'BAR BB| Open rates'!C29*0.82</f>
        <v>33456</v>
      </c>
      <c r="D29" s="43">
        <f>'BAR BB| Open rates'!D29*0.82</f>
        <v>33456</v>
      </c>
      <c r="E29" s="43">
        <f>'BAR BB| Open rates'!E29*0.82</f>
        <v>48134</v>
      </c>
      <c r="F29" s="43">
        <f>'BAR BB| Open rates'!F29*0.82</f>
        <v>41574</v>
      </c>
      <c r="G29" s="43">
        <f>'BAR BB| Open rates'!G29*0.82</f>
        <v>39114</v>
      </c>
      <c r="H29" s="43">
        <f>'BAR BB| Open rates'!H29*0.82</f>
        <v>41574</v>
      </c>
      <c r="I29" s="43">
        <f>'BAR BB| Open rates'!I29*0.82</f>
        <v>39114</v>
      </c>
      <c r="J29" s="43">
        <f>'BAR BB| Open rates'!J29*0.82</f>
        <v>35916</v>
      </c>
      <c r="K29" s="43">
        <f>'BAR BB| Open rates'!K29*0.82</f>
        <v>35916</v>
      </c>
      <c r="L29" s="43">
        <f>'BAR BB| Open rates'!L29*0.82</f>
        <v>35916</v>
      </c>
      <c r="M29" s="43">
        <f>'BAR BB| Open rates'!M29*0.82</f>
        <v>39114</v>
      </c>
      <c r="N29" s="43">
        <f>'BAR BB| Open rates'!N29*0.82</f>
        <v>37310</v>
      </c>
      <c r="O29" s="43">
        <f>'BAR BB| Open rates'!O29*0.82</f>
        <v>39114</v>
      </c>
      <c r="P29" s="43">
        <f>'BAR BB| Open rates'!P29*0.82</f>
        <v>39114</v>
      </c>
      <c r="Q29" s="43">
        <f>'BAR BB| Open rates'!Q29*0.82</f>
        <v>40754</v>
      </c>
      <c r="R29" s="43">
        <f>'BAR BB| Open rates'!R29*0.82</f>
        <v>39114</v>
      </c>
      <c r="S29" s="43">
        <f>'BAR BB| Open rates'!S29*0.82</f>
        <v>40754</v>
      </c>
      <c r="T29" s="43">
        <f>'BAR BB| Open rates'!T29*0.82</f>
        <v>39114</v>
      </c>
      <c r="U29" s="43">
        <f>'BAR BB| Open rates'!U29*0.82</f>
        <v>37310</v>
      </c>
      <c r="V29" s="43">
        <f>'BAR BB| Open rates'!V29*0.82</f>
        <v>57072</v>
      </c>
      <c r="W29" s="43">
        <f>'BAR BB| Open rates'!W29*0.82</f>
        <v>62811.999999999993</v>
      </c>
      <c r="X29" s="43">
        <f>'BAR BB| Open rates'!X29*0.82</f>
        <v>57072</v>
      </c>
      <c r="Y29" s="43">
        <f>'BAR BB| Open rates'!Y29*0.82</f>
        <v>37310</v>
      </c>
      <c r="Z29" s="43">
        <f>'BAR BB| Open rates'!Z29*0.82</f>
        <v>37310</v>
      </c>
      <c r="AA29" s="43">
        <f>'BAR BB| Open rates'!AA29*0.82</f>
        <v>52234</v>
      </c>
      <c r="AB29" s="43">
        <f>'BAR BB| Open rates'!AB29*0.82</f>
        <v>55514</v>
      </c>
      <c r="AC29" s="43">
        <f>'BAR BB| Open rates'!AC29*0.82</f>
        <v>52234</v>
      </c>
      <c r="AD29" s="43">
        <f>'BAR BB| Open rates'!AD29*0.82</f>
        <v>55514</v>
      </c>
      <c r="AE29" s="43">
        <f>'BAR BB| Open rates'!AE29*0.82</f>
        <v>52234</v>
      </c>
      <c r="AF29" s="43">
        <f>'BAR BB| Open rates'!AF29*0.82</f>
        <v>55514</v>
      </c>
      <c r="AG29" s="43">
        <f>'BAR BB| Open rates'!AG29*0.82</f>
        <v>52234</v>
      </c>
      <c r="AH29" s="43">
        <f>'BAR BB| Open rates'!AH29*0.82</f>
        <v>55514</v>
      </c>
      <c r="AI29" s="43">
        <f>'BAR BB| Open rates'!AI29*0.82</f>
        <v>52234</v>
      </c>
      <c r="AJ29" s="43">
        <f>'BAR BB| Open rates'!AJ29*0.82</f>
        <v>53874</v>
      </c>
      <c r="AK29" s="43">
        <f>'BAR BB| Open rates'!AK29*0.82</f>
        <v>53874</v>
      </c>
      <c r="AL29" s="43">
        <f>'BAR BB| Open rates'!AL29*0.82</f>
        <v>50594</v>
      </c>
      <c r="AM29" s="43">
        <f>'BAR BB| Open rates'!AM29*0.82</f>
        <v>53874</v>
      </c>
      <c r="AN29" s="43">
        <f>'BAR BB| Open rates'!AN29*0.82</f>
        <v>50594</v>
      </c>
      <c r="AO29" s="43">
        <f>'BAR BB| Open rates'!AO29*0.82</f>
        <v>53874</v>
      </c>
      <c r="AP29" s="43">
        <f>'BAR BB| Open rates'!AP29*0.82</f>
        <v>50594</v>
      </c>
      <c r="AQ29" s="43">
        <f>'BAR BB| Open rates'!AQ29*0.82</f>
        <v>44854</v>
      </c>
      <c r="AR29" s="43">
        <f>'BAR BB| Open rates'!AR29*0.82</f>
        <v>46494</v>
      </c>
      <c r="AS29" s="43">
        <f>'BAR BB| Open rates'!AS29*0.82</f>
        <v>44854</v>
      </c>
      <c r="AT29" s="43">
        <f>'BAR BB| Open rates'!AT29*0.82</f>
        <v>46494</v>
      </c>
      <c r="AU29" s="43">
        <f>'BAR BB| Open rates'!AU29*0.82</f>
        <v>44854</v>
      </c>
      <c r="AV29" s="43">
        <f>'BAR BB| Open rates'!AV29*0.82</f>
        <v>46494</v>
      </c>
      <c r="AW29" s="43">
        <f>'BAR BB| Open rates'!AW29*0.82</f>
        <v>44854</v>
      </c>
      <c r="AX29" s="43">
        <f>'BAR BB| Open rates'!AX29*0.82</f>
        <v>46494</v>
      </c>
      <c r="AY29" s="43">
        <f>'BAR BB| Open rates'!AY29*0.82</f>
        <v>44854</v>
      </c>
    </row>
    <row r="30" spans="1:51" s="36" customFormat="1" ht="12" customHeight="1" x14ac:dyDescent="0.2">
      <c r="A30" s="237">
        <v>2</v>
      </c>
      <c r="B30" s="43">
        <f>'BAR BB| Open rates'!B30*0.82</f>
        <v>35506</v>
      </c>
      <c r="C30" s="43">
        <f>'BAR BB| Open rates'!C30*0.82</f>
        <v>35506</v>
      </c>
      <c r="D30" s="43">
        <f>'BAR BB| Open rates'!D30*0.82</f>
        <v>35506</v>
      </c>
      <c r="E30" s="43">
        <f>'BAR BB| Open rates'!E30*0.82</f>
        <v>50184</v>
      </c>
      <c r="F30" s="43">
        <f>'BAR BB| Open rates'!F30*0.82</f>
        <v>43624</v>
      </c>
      <c r="G30" s="43">
        <f>'BAR BB| Open rates'!G30*0.82</f>
        <v>41164</v>
      </c>
      <c r="H30" s="43">
        <f>'BAR BB| Open rates'!H30*0.82</f>
        <v>43624</v>
      </c>
      <c r="I30" s="43">
        <f>'BAR BB| Open rates'!I30*0.82</f>
        <v>41164</v>
      </c>
      <c r="J30" s="43">
        <f>'BAR BB| Open rates'!J30*0.82</f>
        <v>37966</v>
      </c>
      <c r="K30" s="43">
        <f>'BAR BB| Open rates'!K30*0.82</f>
        <v>37966</v>
      </c>
      <c r="L30" s="43">
        <f>'BAR BB| Open rates'!L30*0.82</f>
        <v>37966</v>
      </c>
      <c r="M30" s="43">
        <f>'BAR BB| Open rates'!M30*0.82</f>
        <v>41164</v>
      </c>
      <c r="N30" s="43">
        <f>'BAR BB| Open rates'!N30*0.82</f>
        <v>39360</v>
      </c>
      <c r="O30" s="43">
        <f>'BAR BB| Open rates'!O30*0.82</f>
        <v>41164</v>
      </c>
      <c r="P30" s="43">
        <f>'BAR BB| Open rates'!P30*0.82</f>
        <v>41164</v>
      </c>
      <c r="Q30" s="43">
        <f>'BAR BB| Open rates'!Q30*0.82</f>
        <v>42804</v>
      </c>
      <c r="R30" s="43">
        <f>'BAR BB| Open rates'!R30*0.82</f>
        <v>41164</v>
      </c>
      <c r="S30" s="43">
        <f>'BAR BB| Open rates'!S30*0.82</f>
        <v>42804</v>
      </c>
      <c r="T30" s="43">
        <f>'BAR BB| Open rates'!T30*0.82</f>
        <v>41164</v>
      </c>
      <c r="U30" s="43">
        <f>'BAR BB| Open rates'!U30*0.82</f>
        <v>39360</v>
      </c>
      <c r="V30" s="43">
        <f>'BAR BB| Open rates'!V30*0.82</f>
        <v>59122</v>
      </c>
      <c r="W30" s="43">
        <f>'BAR BB| Open rates'!W30*0.82</f>
        <v>64861.999999999993</v>
      </c>
      <c r="X30" s="43">
        <f>'BAR BB| Open rates'!X30*0.82</f>
        <v>59122</v>
      </c>
      <c r="Y30" s="43">
        <f>'BAR BB| Open rates'!Y30*0.82</f>
        <v>39360</v>
      </c>
      <c r="Z30" s="43">
        <f>'BAR BB| Open rates'!Z30*0.82</f>
        <v>39360</v>
      </c>
      <c r="AA30" s="43">
        <f>'BAR BB| Open rates'!AA30*0.82</f>
        <v>54284</v>
      </c>
      <c r="AB30" s="43">
        <f>'BAR BB| Open rates'!AB30*0.82</f>
        <v>57564</v>
      </c>
      <c r="AC30" s="43">
        <f>'BAR BB| Open rates'!AC30*0.82</f>
        <v>54284</v>
      </c>
      <c r="AD30" s="43">
        <f>'BAR BB| Open rates'!AD30*0.82</f>
        <v>57564</v>
      </c>
      <c r="AE30" s="43">
        <f>'BAR BB| Open rates'!AE30*0.82</f>
        <v>54284</v>
      </c>
      <c r="AF30" s="43">
        <f>'BAR BB| Open rates'!AF30*0.82</f>
        <v>57564</v>
      </c>
      <c r="AG30" s="43">
        <f>'BAR BB| Open rates'!AG30*0.82</f>
        <v>54284</v>
      </c>
      <c r="AH30" s="43">
        <f>'BAR BB| Open rates'!AH30*0.82</f>
        <v>57564</v>
      </c>
      <c r="AI30" s="43">
        <f>'BAR BB| Open rates'!AI30*0.82</f>
        <v>54284</v>
      </c>
      <c r="AJ30" s="43">
        <f>'BAR BB| Open rates'!AJ30*0.82</f>
        <v>55924</v>
      </c>
      <c r="AK30" s="43">
        <f>'BAR BB| Open rates'!AK30*0.82</f>
        <v>55924</v>
      </c>
      <c r="AL30" s="43">
        <f>'BAR BB| Open rates'!AL30*0.82</f>
        <v>52644</v>
      </c>
      <c r="AM30" s="43">
        <f>'BAR BB| Open rates'!AM30*0.82</f>
        <v>55924</v>
      </c>
      <c r="AN30" s="43">
        <f>'BAR BB| Open rates'!AN30*0.82</f>
        <v>52644</v>
      </c>
      <c r="AO30" s="43">
        <f>'BAR BB| Open rates'!AO30*0.82</f>
        <v>55924</v>
      </c>
      <c r="AP30" s="43">
        <f>'BAR BB| Open rates'!AP30*0.82</f>
        <v>52644</v>
      </c>
      <c r="AQ30" s="43">
        <f>'BAR BB| Open rates'!AQ30*0.82</f>
        <v>46904</v>
      </c>
      <c r="AR30" s="43">
        <f>'BAR BB| Open rates'!AR30*0.82</f>
        <v>48544</v>
      </c>
      <c r="AS30" s="43">
        <f>'BAR BB| Open rates'!AS30*0.82</f>
        <v>46904</v>
      </c>
      <c r="AT30" s="43">
        <f>'BAR BB| Open rates'!AT30*0.82</f>
        <v>48544</v>
      </c>
      <c r="AU30" s="43">
        <f>'BAR BB| Open rates'!AU30*0.82</f>
        <v>46904</v>
      </c>
      <c r="AV30" s="43">
        <f>'BAR BB| Open rates'!AV30*0.82</f>
        <v>48544</v>
      </c>
      <c r="AW30" s="43">
        <f>'BAR BB| Open rates'!AW30*0.82</f>
        <v>46904</v>
      </c>
      <c r="AX30" s="43">
        <f>'BAR BB| Open rates'!AX30*0.82</f>
        <v>48544</v>
      </c>
      <c r="AY30" s="43">
        <f>'BAR BB| Open rates'!AY30*0.82</f>
        <v>46904</v>
      </c>
    </row>
    <row r="31" spans="1:51" s="36" customFormat="1" ht="12" customHeight="1" x14ac:dyDescent="0.2">
      <c r="A31" s="237">
        <v>3</v>
      </c>
      <c r="B31" s="43">
        <f>'BAR BB| Open rates'!B31*0.82</f>
        <v>37556</v>
      </c>
      <c r="C31" s="43">
        <f>'BAR BB| Open rates'!C31*0.82</f>
        <v>37556</v>
      </c>
      <c r="D31" s="43">
        <f>'BAR BB| Open rates'!D31*0.82</f>
        <v>37556</v>
      </c>
      <c r="E31" s="43">
        <f>'BAR BB| Open rates'!E31*0.82</f>
        <v>52234</v>
      </c>
      <c r="F31" s="43">
        <f>'BAR BB| Open rates'!F31*0.82</f>
        <v>45674</v>
      </c>
      <c r="G31" s="43">
        <f>'BAR BB| Open rates'!G31*0.82</f>
        <v>43214</v>
      </c>
      <c r="H31" s="43">
        <f>'BAR BB| Open rates'!H31*0.82</f>
        <v>45674</v>
      </c>
      <c r="I31" s="43">
        <f>'BAR BB| Open rates'!I31*0.82</f>
        <v>43214</v>
      </c>
      <c r="J31" s="43">
        <f>'BAR BB| Open rates'!J31*0.82</f>
        <v>40016</v>
      </c>
      <c r="K31" s="43">
        <f>'BAR BB| Open rates'!K31*0.82</f>
        <v>40016</v>
      </c>
      <c r="L31" s="43">
        <f>'BAR BB| Open rates'!L31*0.82</f>
        <v>40016</v>
      </c>
      <c r="M31" s="43">
        <f>'BAR BB| Open rates'!M31*0.82</f>
        <v>43214</v>
      </c>
      <c r="N31" s="43">
        <f>'BAR BB| Open rates'!N31*0.82</f>
        <v>41410</v>
      </c>
      <c r="O31" s="43">
        <f>'BAR BB| Open rates'!O31*0.82</f>
        <v>43214</v>
      </c>
      <c r="P31" s="43">
        <f>'BAR BB| Open rates'!P31*0.82</f>
        <v>43214</v>
      </c>
      <c r="Q31" s="43">
        <f>'BAR BB| Open rates'!Q31*0.82</f>
        <v>44854</v>
      </c>
      <c r="R31" s="43">
        <f>'BAR BB| Open rates'!R31*0.82</f>
        <v>43214</v>
      </c>
      <c r="S31" s="43">
        <f>'BAR BB| Open rates'!S31*0.82</f>
        <v>44854</v>
      </c>
      <c r="T31" s="43">
        <f>'BAR BB| Open rates'!T31*0.82</f>
        <v>43214</v>
      </c>
      <c r="U31" s="43">
        <f>'BAR BB| Open rates'!U31*0.82</f>
        <v>41410</v>
      </c>
      <c r="V31" s="43">
        <f>'BAR BB| Open rates'!V31*0.82</f>
        <v>61171.999999999993</v>
      </c>
      <c r="W31" s="43">
        <f>'BAR BB| Open rates'!W31*0.82</f>
        <v>66912</v>
      </c>
      <c r="X31" s="43">
        <f>'BAR BB| Open rates'!X31*0.82</f>
        <v>61171.999999999993</v>
      </c>
      <c r="Y31" s="43">
        <f>'BAR BB| Open rates'!Y31*0.82</f>
        <v>41410</v>
      </c>
      <c r="Z31" s="43">
        <f>'BAR BB| Open rates'!Z31*0.82</f>
        <v>41410</v>
      </c>
      <c r="AA31" s="43">
        <f>'BAR BB| Open rates'!AA31*0.82</f>
        <v>56334</v>
      </c>
      <c r="AB31" s="43">
        <f>'BAR BB| Open rates'!AB31*0.82</f>
        <v>59614</v>
      </c>
      <c r="AC31" s="43">
        <f>'BAR BB| Open rates'!AC31*0.82</f>
        <v>56334</v>
      </c>
      <c r="AD31" s="43">
        <f>'BAR BB| Open rates'!AD31*0.82</f>
        <v>59614</v>
      </c>
      <c r="AE31" s="43">
        <f>'BAR BB| Open rates'!AE31*0.82</f>
        <v>56334</v>
      </c>
      <c r="AF31" s="43">
        <f>'BAR BB| Open rates'!AF31*0.82</f>
        <v>59614</v>
      </c>
      <c r="AG31" s="43">
        <f>'BAR BB| Open rates'!AG31*0.82</f>
        <v>56334</v>
      </c>
      <c r="AH31" s="43">
        <f>'BAR BB| Open rates'!AH31*0.82</f>
        <v>59614</v>
      </c>
      <c r="AI31" s="43">
        <f>'BAR BB| Open rates'!AI31*0.82</f>
        <v>56334</v>
      </c>
      <c r="AJ31" s="43">
        <f>'BAR BB| Open rates'!AJ31*0.82</f>
        <v>57974</v>
      </c>
      <c r="AK31" s="43">
        <f>'BAR BB| Open rates'!AK31*0.82</f>
        <v>57974</v>
      </c>
      <c r="AL31" s="43">
        <f>'BAR BB| Open rates'!AL31*0.82</f>
        <v>54694</v>
      </c>
      <c r="AM31" s="43">
        <f>'BAR BB| Open rates'!AM31*0.82</f>
        <v>57974</v>
      </c>
      <c r="AN31" s="43">
        <f>'BAR BB| Open rates'!AN31*0.82</f>
        <v>54694</v>
      </c>
      <c r="AO31" s="43">
        <f>'BAR BB| Open rates'!AO31*0.82</f>
        <v>57974</v>
      </c>
      <c r="AP31" s="43">
        <f>'BAR BB| Open rates'!AP31*0.82</f>
        <v>54694</v>
      </c>
      <c r="AQ31" s="43">
        <f>'BAR BB| Open rates'!AQ31*0.82</f>
        <v>48954</v>
      </c>
      <c r="AR31" s="43">
        <f>'BAR BB| Open rates'!AR31*0.82</f>
        <v>50594</v>
      </c>
      <c r="AS31" s="43">
        <f>'BAR BB| Open rates'!AS31*0.82</f>
        <v>48954</v>
      </c>
      <c r="AT31" s="43">
        <f>'BAR BB| Open rates'!AT31*0.82</f>
        <v>50594</v>
      </c>
      <c r="AU31" s="43">
        <f>'BAR BB| Open rates'!AU31*0.82</f>
        <v>48954</v>
      </c>
      <c r="AV31" s="43">
        <f>'BAR BB| Open rates'!AV31*0.82</f>
        <v>50594</v>
      </c>
      <c r="AW31" s="43">
        <f>'BAR BB| Open rates'!AW31*0.82</f>
        <v>48954</v>
      </c>
      <c r="AX31" s="43">
        <f>'BAR BB| Open rates'!AX31*0.82</f>
        <v>50594</v>
      </c>
      <c r="AY31" s="43">
        <f>'BAR BB| Open rates'!AY31*0.82</f>
        <v>48954</v>
      </c>
    </row>
    <row r="32" spans="1:51" s="36" customFormat="1" ht="12" customHeight="1" x14ac:dyDescent="0.2">
      <c r="A32" s="237">
        <v>4</v>
      </c>
      <c r="B32" s="43">
        <f>'BAR BB| Open rates'!B32*0.82</f>
        <v>39606</v>
      </c>
      <c r="C32" s="43">
        <f>'BAR BB| Open rates'!C32*0.82</f>
        <v>39606</v>
      </c>
      <c r="D32" s="43">
        <f>'BAR BB| Open rates'!D32*0.82</f>
        <v>39606</v>
      </c>
      <c r="E32" s="43">
        <f>'BAR BB| Open rates'!E32*0.82</f>
        <v>54284</v>
      </c>
      <c r="F32" s="43">
        <f>'BAR BB| Open rates'!F32*0.82</f>
        <v>47724</v>
      </c>
      <c r="G32" s="43">
        <f>'BAR BB| Open rates'!G32*0.82</f>
        <v>45264</v>
      </c>
      <c r="H32" s="43">
        <f>'BAR BB| Open rates'!H32*0.82</f>
        <v>47724</v>
      </c>
      <c r="I32" s="43">
        <f>'BAR BB| Open rates'!I32*0.82</f>
        <v>45264</v>
      </c>
      <c r="J32" s="43">
        <f>'BAR BB| Open rates'!J32*0.82</f>
        <v>42066</v>
      </c>
      <c r="K32" s="43">
        <f>'BAR BB| Open rates'!K32*0.82</f>
        <v>42066</v>
      </c>
      <c r="L32" s="43">
        <f>'BAR BB| Open rates'!L32*0.82</f>
        <v>42066</v>
      </c>
      <c r="M32" s="43">
        <f>'BAR BB| Open rates'!M32*0.82</f>
        <v>45264</v>
      </c>
      <c r="N32" s="43">
        <f>'BAR BB| Open rates'!N32*0.82</f>
        <v>43460</v>
      </c>
      <c r="O32" s="43">
        <f>'BAR BB| Open rates'!O32*0.82</f>
        <v>45264</v>
      </c>
      <c r="P32" s="43">
        <f>'BAR BB| Open rates'!P32*0.82</f>
        <v>45264</v>
      </c>
      <c r="Q32" s="43">
        <f>'BAR BB| Open rates'!Q32*0.82</f>
        <v>46904</v>
      </c>
      <c r="R32" s="43">
        <f>'BAR BB| Open rates'!R32*0.82</f>
        <v>45264</v>
      </c>
      <c r="S32" s="43">
        <f>'BAR BB| Open rates'!S32*0.82</f>
        <v>46904</v>
      </c>
      <c r="T32" s="43">
        <f>'BAR BB| Open rates'!T32*0.82</f>
        <v>45264</v>
      </c>
      <c r="U32" s="43">
        <f>'BAR BB| Open rates'!U32*0.82</f>
        <v>43460</v>
      </c>
      <c r="V32" s="43">
        <f>'BAR BB| Open rates'!V32*0.82</f>
        <v>63221.999999999993</v>
      </c>
      <c r="W32" s="43">
        <f>'BAR BB| Open rates'!W32*0.82</f>
        <v>68962</v>
      </c>
      <c r="X32" s="43">
        <f>'BAR BB| Open rates'!X32*0.82</f>
        <v>63221.999999999993</v>
      </c>
      <c r="Y32" s="43">
        <f>'BAR BB| Open rates'!Y32*0.82</f>
        <v>43460</v>
      </c>
      <c r="Z32" s="43">
        <f>'BAR BB| Open rates'!Z32*0.82</f>
        <v>43460</v>
      </c>
      <c r="AA32" s="43">
        <f>'BAR BB| Open rates'!AA32*0.82</f>
        <v>58384</v>
      </c>
      <c r="AB32" s="43">
        <f>'BAR BB| Open rates'!AB32*0.82</f>
        <v>61663.999999999993</v>
      </c>
      <c r="AC32" s="43">
        <f>'BAR BB| Open rates'!AC32*0.82</f>
        <v>58384</v>
      </c>
      <c r="AD32" s="43">
        <f>'BAR BB| Open rates'!AD32*0.82</f>
        <v>61663.999999999993</v>
      </c>
      <c r="AE32" s="43">
        <f>'BAR BB| Open rates'!AE32*0.82</f>
        <v>58384</v>
      </c>
      <c r="AF32" s="43">
        <f>'BAR BB| Open rates'!AF32*0.82</f>
        <v>61663.999999999993</v>
      </c>
      <c r="AG32" s="43">
        <f>'BAR BB| Open rates'!AG32*0.82</f>
        <v>58384</v>
      </c>
      <c r="AH32" s="43">
        <f>'BAR BB| Open rates'!AH32*0.82</f>
        <v>61663.999999999993</v>
      </c>
      <c r="AI32" s="43">
        <f>'BAR BB| Open rates'!AI32*0.82</f>
        <v>58384</v>
      </c>
      <c r="AJ32" s="43">
        <f>'BAR BB| Open rates'!AJ32*0.82</f>
        <v>60024</v>
      </c>
      <c r="AK32" s="43">
        <f>'BAR BB| Open rates'!AK32*0.82</f>
        <v>60024</v>
      </c>
      <c r="AL32" s="43">
        <f>'BAR BB| Open rates'!AL32*0.82</f>
        <v>56744</v>
      </c>
      <c r="AM32" s="43">
        <f>'BAR BB| Open rates'!AM32*0.82</f>
        <v>60024</v>
      </c>
      <c r="AN32" s="43">
        <f>'BAR BB| Open rates'!AN32*0.82</f>
        <v>56744</v>
      </c>
      <c r="AO32" s="43">
        <f>'BAR BB| Open rates'!AO32*0.82</f>
        <v>60024</v>
      </c>
      <c r="AP32" s="43">
        <f>'BAR BB| Open rates'!AP32*0.82</f>
        <v>56744</v>
      </c>
      <c r="AQ32" s="43">
        <f>'BAR BB| Open rates'!AQ32*0.82</f>
        <v>51004</v>
      </c>
      <c r="AR32" s="43">
        <f>'BAR BB| Open rates'!AR32*0.82</f>
        <v>52644</v>
      </c>
      <c r="AS32" s="43">
        <f>'BAR BB| Open rates'!AS32*0.82</f>
        <v>51004</v>
      </c>
      <c r="AT32" s="43">
        <f>'BAR BB| Open rates'!AT32*0.82</f>
        <v>52644</v>
      </c>
      <c r="AU32" s="43">
        <f>'BAR BB| Open rates'!AU32*0.82</f>
        <v>51004</v>
      </c>
      <c r="AV32" s="43">
        <f>'BAR BB| Open rates'!AV32*0.82</f>
        <v>52644</v>
      </c>
      <c r="AW32" s="43">
        <f>'BAR BB| Open rates'!AW32*0.82</f>
        <v>51004</v>
      </c>
      <c r="AX32" s="43">
        <f>'BAR BB| Open rates'!AX32*0.82</f>
        <v>52644</v>
      </c>
      <c r="AY32" s="43">
        <f>'BAR BB| Open rates'!AY32*0.82</f>
        <v>51004</v>
      </c>
    </row>
    <row r="33" spans="1:51" s="36" customFormat="1" ht="12"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row>
    <row r="34" spans="1:51" s="36" customFormat="1" ht="12" customHeight="1" x14ac:dyDescent="0.2">
      <c r="A34" s="237">
        <v>1</v>
      </c>
      <c r="B34" s="43">
        <f>'BAR BB| Open rates'!B34*0.82</f>
        <v>39196</v>
      </c>
      <c r="C34" s="43">
        <f>'BAR BB| Open rates'!C34*0.82</f>
        <v>39196</v>
      </c>
      <c r="D34" s="43">
        <f>'BAR BB| Open rates'!D34*0.82</f>
        <v>39196</v>
      </c>
      <c r="E34" s="43">
        <f>'BAR BB| Open rates'!E34*0.82</f>
        <v>53874</v>
      </c>
      <c r="F34" s="43">
        <f>'BAR BB| Open rates'!F34*0.82</f>
        <v>47314</v>
      </c>
      <c r="G34" s="43">
        <f>'BAR BB| Open rates'!G34*0.82</f>
        <v>44854</v>
      </c>
      <c r="H34" s="43">
        <f>'BAR BB| Open rates'!H34*0.82</f>
        <v>47314</v>
      </c>
      <c r="I34" s="43">
        <f>'BAR BB| Open rates'!I34*0.82</f>
        <v>44854</v>
      </c>
      <c r="J34" s="43">
        <f>'BAR BB| Open rates'!J34*0.82</f>
        <v>41656</v>
      </c>
      <c r="K34" s="43">
        <f>'BAR BB| Open rates'!K34*0.82</f>
        <v>41656</v>
      </c>
      <c r="L34" s="43">
        <f>'BAR BB| Open rates'!L34*0.82</f>
        <v>41656</v>
      </c>
      <c r="M34" s="43">
        <f>'BAR BB| Open rates'!M34*0.82</f>
        <v>44854</v>
      </c>
      <c r="N34" s="43">
        <f>'BAR BB| Open rates'!N34*0.82</f>
        <v>43050</v>
      </c>
      <c r="O34" s="43">
        <f>'BAR BB| Open rates'!O34*0.82</f>
        <v>44854</v>
      </c>
      <c r="P34" s="43">
        <f>'BAR BB| Open rates'!P34*0.82</f>
        <v>44854</v>
      </c>
      <c r="Q34" s="43">
        <f>'BAR BB| Open rates'!Q34*0.82</f>
        <v>46494</v>
      </c>
      <c r="R34" s="43">
        <f>'BAR BB| Open rates'!R34*0.82</f>
        <v>44854</v>
      </c>
      <c r="S34" s="43">
        <f>'BAR BB| Open rates'!S34*0.82</f>
        <v>46494</v>
      </c>
      <c r="T34" s="43">
        <f>'BAR BB| Open rates'!T34*0.82</f>
        <v>44854</v>
      </c>
      <c r="U34" s="43">
        <f>'BAR BB| Open rates'!U34*0.82</f>
        <v>43050</v>
      </c>
      <c r="V34" s="43">
        <f>'BAR BB| Open rates'!V34*0.82</f>
        <v>62811.999999999993</v>
      </c>
      <c r="W34" s="43">
        <f>'BAR BB| Open rates'!W34*0.82</f>
        <v>68552</v>
      </c>
      <c r="X34" s="43">
        <f>'BAR BB| Open rates'!X34*0.82</f>
        <v>62811.999999999993</v>
      </c>
      <c r="Y34" s="43">
        <f>'BAR BB| Open rates'!Y34*0.82</f>
        <v>43050</v>
      </c>
      <c r="Z34" s="43">
        <f>'BAR BB| Open rates'!Z34*0.82</f>
        <v>43050</v>
      </c>
      <c r="AA34" s="43">
        <f>'BAR BB| Open rates'!AA34*0.82</f>
        <v>63713.999999999993</v>
      </c>
      <c r="AB34" s="43">
        <f>'BAR BB| Open rates'!AB34*0.82</f>
        <v>66994</v>
      </c>
      <c r="AC34" s="43">
        <f>'BAR BB| Open rates'!AC34*0.82</f>
        <v>63713.999999999993</v>
      </c>
      <c r="AD34" s="43">
        <f>'BAR BB| Open rates'!AD34*0.82</f>
        <v>66994</v>
      </c>
      <c r="AE34" s="43">
        <f>'BAR BB| Open rates'!AE34*0.82</f>
        <v>63713.999999999993</v>
      </c>
      <c r="AF34" s="43">
        <f>'BAR BB| Open rates'!AF34*0.82</f>
        <v>66994</v>
      </c>
      <c r="AG34" s="43">
        <f>'BAR BB| Open rates'!AG34*0.82</f>
        <v>63713.999999999993</v>
      </c>
      <c r="AH34" s="43">
        <f>'BAR BB| Open rates'!AH34*0.82</f>
        <v>66994</v>
      </c>
      <c r="AI34" s="43">
        <f>'BAR BB| Open rates'!AI34*0.82</f>
        <v>63713.999999999993</v>
      </c>
      <c r="AJ34" s="43">
        <f>'BAR BB| Open rates'!AJ34*0.82</f>
        <v>65353.999999999993</v>
      </c>
      <c r="AK34" s="43">
        <f>'BAR BB| Open rates'!AK34*0.82</f>
        <v>65353.999999999993</v>
      </c>
      <c r="AL34" s="43">
        <f>'BAR BB| Open rates'!AL34*0.82</f>
        <v>62073.999999999993</v>
      </c>
      <c r="AM34" s="43">
        <f>'BAR BB| Open rates'!AM34*0.82</f>
        <v>65353.999999999993</v>
      </c>
      <c r="AN34" s="43">
        <f>'BAR BB| Open rates'!AN34*0.82</f>
        <v>62073.999999999993</v>
      </c>
      <c r="AO34" s="43">
        <f>'BAR BB| Open rates'!AO34*0.82</f>
        <v>65353.999999999993</v>
      </c>
      <c r="AP34" s="43">
        <f>'BAR BB| Open rates'!AP34*0.82</f>
        <v>62073.999999999993</v>
      </c>
      <c r="AQ34" s="43">
        <f>'BAR BB| Open rates'!AQ34*0.82</f>
        <v>56334</v>
      </c>
      <c r="AR34" s="43">
        <f>'BAR BB| Open rates'!AR34*0.82</f>
        <v>57974</v>
      </c>
      <c r="AS34" s="43">
        <f>'BAR BB| Open rates'!AS34*0.82</f>
        <v>56334</v>
      </c>
      <c r="AT34" s="43">
        <f>'BAR BB| Open rates'!AT34*0.82</f>
        <v>57974</v>
      </c>
      <c r="AU34" s="43">
        <f>'BAR BB| Open rates'!AU34*0.82</f>
        <v>56334</v>
      </c>
      <c r="AV34" s="43">
        <f>'BAR BB| Open rates'!AV34*0.82</f>
        <v>57974</v>
      </c>
      <c r="AW34" s="43">
        <f>'BAR BB| Open rates'!AW34*0.82</f>
        <v>56334</v>
      </c>
      <c r="AX34" s="43">
        <f>'BAR BB| Open rates'!AX34*0.82</f>
        <v>57974</v>
      </c>
      <c r="AY34" s="43">
        <f>'BAR BB| Open rates'!AY34*0.82</f>
        <v>56334</v>
      </c>
    </row>
    <row r="35" spans="1:51" s="36" customFormat="1" ht="12" customHeight="1" x14ac:dyDescent="0.2">
      <c r="A35" s="237">
        <v>2</v>
      </c>
      <c r="B35" s="43">
        <f>'BAR BB| Open rates'!B35*0.82</f>
        <v>41246</v>
      </c>
      <c r="C35" s="43">
        <f>'BAR BB| Open rates'!C35*0.82</f>
        <v>41246</v>
      </c>
      <c r="D35" s="43">
        <f>'BAR BB| Open rates'!D35*0.82</f>
        <v>41246</v>
      </c>
      <c r="E35" s="43">
        <f>'BAR BB| Open rates'!E35*0.82</f>
        <v>55924</v>
      </c>
      <c r="F35" s="43">
        <f>'BAR BB| Open rates'!F35*0.82</f>
        <v>49364</v>
      </c>
      <c r="G35" s="43">
        <f>'BAR BB| Open rates'!G35*0.82</f>
        <v>46904</v>
      </c>
      <c r="H35" s="43">
        <f>'BAR BB| Open rates'!H35*0.82</f>
        <v>49364</v>
      </c>
      <c r="I35" s="43">
        <f>'BAR BB| Open rates'!I35*0.82</f>
        <v>46904</v>
      </c>
      <c r="J35" s="43">
        <f>'BAR BB| Open rates'!J35*0.82</f>
        <v>43706</v>
      </c>
      <c r="K35" s="43">
        <f>'BAR BB| Open rates'!K35*0.82</f>
        <v>43706</v>
      </c>
      <c r="L35" s="43">
        <f>'BAR BB| Open rates'!L35*0.82</f>
        <v>43706</v>
      </c>
      <c r="M35" s="43">
        <f>'BAR BB| Open rates'!M35*0.82</f>
        <v>46904</v>
      </c>
      <c r="N35" s="43">
        <f>'BAR BB| Open rates'!N35*0.82</f>
        <v>45100</v>
      </c>
      <c r="O35" s="43">
        <f>'BAR BB| Open rates'!O35*0.82</f>
        <v>46904</v>
      </c>
      <c r="P35" s="43">
        <f>'BAR BB| Open rates'!P35*0.82</f>
        <v>46904</v>
      </c>
      <c r="Q35" s="43">
        <f>'BAR BB| Open rates'!Q35*0.82</f>
        <v>48544</v>
      </c>
      <c r="R35" s="43">
        <f>'BAR BB| Open rates'!R35*0.82</f>
        <v>46904</v>
      </c>
      <c r="S35" s="43">
        <f>'BAR BB| Open rates'!S35*0.82</f>
        <v>48544</v>
      </c>
      <c r="T35" s="43">
        <f>'BAR BB| Open rates'!T35*0.82</f>
        <v>46904</v>
      </c>
      <c r="U35" s="43">
        <f>'BAR BB| Open rates'!U35*0.82</f>
        <v>45100</v>
      </c>
      <c r="V35" s="43">
        <f>'BAR BB| Open rates'!V35*0.82</f>
        <v>64861.999999999993</v>
      </c>
      <c r="W35" s="43">
        <f>'BAR BB| Open rates'!W35*0.82</f>
        <v>70602</v>
      </c>
      <c r="X35" s="43">
        <f>'BAR BB| Open rates'!X35*0.82</f>
        <v>64861.999999999993</v>
      </c>
      <c r="Y35" s="43">
        <f>'BAR BB| Open rates'!Y35*0.82</f>
        <v>45100</v>
      </c>
      <c r="Z35" s="43">
        <f>'BAR BB| Open rates'!Z35*0.82</f>
        <v>45100</v>
      </c>
      <c r="AA35" s="43">
        <f>'BAR BB| Open rates'!AA35*0.82</f>
        <v>65764</v>
      </c>
      <c r="AB35" s="43">
        <f>'BAR BB| Open rates'!AB35*0.82</f>
        <v>69044</v>
      </c>
      <c r="AC35" s="43">
        <f>'BAR BB| Open rates'!AC35*0.82</f>
        <v>65764</v>
      </c>
      <c r="AD35" s="43">
        <f>'BAR BB| Open rates'!AD35*0.82</f>
        <v>69044</v>
      </c>
      <c r="AE35" s="43">
        <f>'BAR BB| Open rates'!AE35*0.82</f>
        <v>65764</v>
      </c>
      <c r="AF35" s="43">
        <f>'BAR BB| Open rates'!AF35*0.82</f>
        <v>69044</v>
      </c>
      <c r="AG35" s="43">
        <f>'BAR BB| Open rates'!AG35*0.82</f>
        <v>65764</v>
      </c>
      <c r="AH35" s="43">
        <f>'BAR BB| Open rates'!AH35*0.82</f>
        <v>69044</v>
      </c>
      <c r="AI35" s="43">
        <f>'BAR BB| Open rates'!AI35*0.82</f>
        <v>65764</v>
      </c>
      <c r="AJ35" s="43">
        <f>'BAR BB| Open rates'!AJ35*0.82</f>
        <v>67404</v>
      </c>
      <c r="AK35" s="43">
        <f>'BAR BB| Open rates'!AK35*0.82</f>
        <v>67404</v>
      </c>
      <c r="AL35" s="43">
        <f>'BAR BB| Open rates'!AL35*0.82</f>
        <v>64123.999999999993</v>
      </c>
      <c r="AM35" s="43">
        <f>'BAR BB| Open rates'!AM35*0.82</f>
        <v>67404</v>
      </c>
      <c r="AN35" s="43">
        <f>'BAR BB| Open rates'!AN35*0.82</f>
        <v>64123.999999999993</v>
      </c>
      <c r="AO35" s="43">
        <f>'BAR BB| Open rates'!AO35*0.82</f>
        <v>67404</v>
      </c>
      <c r="AP35" s="43">
        <f>'BAR BB| Open rates'!AP35*0.82</f>
        <v>64123.999999999993</v>
      </c>
      <c r="AQ35" s="43">
        <f>'BAR BB| Open rates'!AQ35*0.82</f>
        <v>58384</v>
      </c>
      <c r="AR35" s="43">
        <f>'BAR BB| Open rates'!AR35*0.82</f>
        <v>60024</v>
      </c>
      <c r="AS35" s="43">
        <f>'BAR BB| Open rates'!AS35*0.82</f>
        <v>58384</v>
      </c>
      <c r="AT35" s="43">
        <f>'BAR BB| Open rates'!AT35*0.82</f>
        <v>60024</v>
      </c>
      <c r="AU35" s="43">
        <f>'BAR BB| Open rates'!AU35*0.82</f>
        <v>58384</v>
      </c>
      <c r="AV35" s="43">
        <f>'BAR BB| Open rates'!AV35*0.82</f>
        <v>60024</v>
      </c>
      <c r="AW35" s="43">
        <f>'BAR BB| Open rates'!AW35*0.82</f>
        <v>58384</v>
      </c>
      <c r="AX35" s="43">
        <f>'BAR BB| Open rates'!AX35*0.82</f>
        <v>60024</v>
      </c>
      <c r="AY35" s="43">
        <f>'BAR BB| Open rates'!AY35*0.82</f>
        <v>58384</v>
      </c>
    </row>
    <row r="36" spans="1:51" s="36" customFormat="1" ht="12" customHeight="1" x14ac:dyDescent="0.2">
      <c r="A36" s="237">
        <v>3</v>
      </c>
      <c r="B36" s="43">
        <f>'BAR BB| Open rates'!B36*0.82</f>
        <v>43296</v>
      </c>
      <c r="C36" s="43">
        <f>'BAR BB| Open rates'!C36*0.82</f>
        <v>43296</v>
      </c>
      <c r="D36" s="43">
        <f>'BAR BB| Open rates'!D36*0.82</f>
        <v>43296</v>
      </c>
      <c r="E36" s="43">
        <f>'BAR BB| Open rates'!E36*0.82</f>
        <v>57974</v>
      </c>
      <c r="F36" s="43">
        <f>'BAR BB| Open rates'!F36*0.82</f>
        <v>51414</v>
      </c>
      <c r="G36" s="43">
        <f>'BAR BB| Open rates'!G36*0.82</f>
        <v>48954</v>
      </c>
      <c r="H36" s="43">
        <f>'BAR BB| Open rates'!H36*0.82</f>
        <v>51414</v>
      </c>
      <c r="I36" s="43">
        <f>'BAR BB| Open rates'!I36*0.82</f>
        <v>48954</v>
      </c>
      <c r="J36" s="43">
        <f>'BAR BB| Open rates'!J36*0.82</f>
        <v>45756</v>
      </c>
      <c r="K36" s="43">
        <f>'BAR BB| Open rates'!K36*0.82</f>
        <v>45756</v>
      </c>
      <c r="L36" s="43">
        <f>'BAR BB| Open rates'!L36*0.82</f>
        <v>45756</v>
      </c>
      <c r="M36" s="43">
        <f>'BAR BB| Open rates'!M36*0.82</f>
        <v>48954</v>
      </c>
      <c r="N36" s="43">
        <f>'BAR BB| Open rates'!N36*0.82</f>
        <v>47150</v>
      </c>
      <c r="O36" s="43">
        <f>'BAR BB| Open rates'!O36*0.82</f>
        <v>48954</v>
      </c>
      <c r="P36" s="43">
        <f>'BAR BB| Open rates'!P36*0.82</f>
        <v>48954</v>
      </c>
      <c r="Q36" s="43">
        <f>'BAR BB| Open rates'!Q36*0.82</f>
        <v>50594</v>
      </c>
      <c r="R36" s="43">
        <f>'BAR BB| Open rates'!R36*0.82</f>
        <v>48954</v>
      </c>
      <c r="S36" s="43">
        <f>'BAR BB| Open rates'!S36*0.82</f>
        <v>50594</v>
      </c>
      <c r="T36" s="43">
        <f>'BAR BB| Open rates'!T36*0.82</f>
        <v>48954</v>
      </c>
      <c r="U36" s="43">
        <f>'BAR BB| Open rates'!U36*0.82</f>
        <v>47150</v>
      </c>
      <c r="V36" s="43">
        <f>'BAR BB| Open rates'!V36*0.82</f>
        <v>66912</v>
      </c>
      <c r="W36" s="43">
        <f>'BAR BB| Open rates'!W36*0.82</f>
        <v>72652</v>
      </c>
      <c r="X36" s="43">
        <f>'BAR BB| Open rates'!X36*0.82</f>
        <v>66912</v>
      </c>
      <c r="Y36" s="43">
        <f>'BAR BB| Open rates'!Y36*0.82</f>
        <v>47150</v>
      </c>
      <c r="Z36" s="43">
        <f>'BAR BB| Open rates'!Z36*0.82</f>
        <v>47150</v>
      </c>
      <c r="AA36" s="43">
        <f>'BAR BB| Open rates'!AA36*0.82</f>
        <v>67814</v>
      </c>
      <c r="AB36" s="43">
        <f>'BAR BB| Open rates'!AB36*0.82</f>
        <v>71094</v>
      </c>
      <c r="AC36" s="43">
        <f>'BAR BB| Open rates'!AC36*0.82</f>
        <v>67814</v>
      </c>
      <c r="AD36" s="43">
        <f>'BAR BB| Open rates'!AD36*0.82</f>
        <v>71094</v>
      </c>
      <c r="AE36" s="43">
        <f>'BAR BB| Open rates'!AE36*0.82</f>
        <v>67814</v>
      </c>
      <c r="AF36" s="43">
        <f>'BAR BB| Open rates'!AF36*0.82</f>
        <v>71094</v>
      </c>
      <c r="AG36" s="43">
        <f>'BAR BB| Open rates'!AG36*0.82</f>
        <v>67814</v>
      </c>
      <c r="AH36" s="43">
        <f>'BAR BB| Open rates'!AH36*0.82</f>
        <v>71094</v>
      </c>
      <c r="AI36" s="43">
        <f>'BAR BB| Open rates'!AI36*0.82</f>
        <v>67814</v>
      </c>
      <c r="AJ36" s="43">
        <f>'BAR BB| Open rates'!AJ36*0.82</f>
        <v>69454</v>
      </c>
      <c r="AK36" s="43">
        <f>'BAR BB| Open rates'!AK36*0.82</f>
        <v>69454</v>
      </c>
      <c r="AL36" s="43">
        <f>'BAR BB| Open rates'!AL36*0.82</f>
        <v>66174</v>
      </c>
      <c r="AM36" s="43">
        <f>'BAR BB| Open rates'!AM36*0.82</f>
        <v>69454</v>
      </c>
      <c r="AN36" s="43">
        <f>'BAR BB| Open rates'!AN36*0.82</f>
        <v>66174</v>
      </c>
      <c r="AO36" s="43">
        <f>'BAR BB| Open rates'!AO36*0.82</f>
        <v>69454</v>
      </c>
      <c r="AP36" s="43">
        <f>'BAR BB| Open rates'!AP36*0.82</f>
        <v>66174</v>
      </c>
      <c r="AQ36" s="43">
        <f>'BAR BB| Open rates'!AQ36*0.82</f>
        <v>60434</v>
      </c>
      <c r="AR36" s="43">
        <f>'BAR BB| Open rates'!AR36*0.82</f>
        <v>62073.999999999993</v>
      </c>
      <c r="AS36" s="43">
        <f>'BAR BB| Open rates'!AS36*0.82</f>
        <v>60434</v>
      </c>
      <c r="AT36" s="43">
        <f>'BAR BB| Open rates'!AT36*0.82</f>
        <v>62073.999999999993</v>
      </c>
      <c r="AU36" s="43">
        <f>'BAR BB| Open rates'!AU36*0.82</f>
        <v>60434</v>
      </c>
      <c r="AV36" s="43">
        <f>'BAR BB| Open rates'!AV36*0.82</f>
        <v>62073.999999999993</v>
      </c>
      <c r="AW36" s="43">
        <f>'BAR BB| Open rates'!AW36*0.82</f>
        <v>60434</v>
      </c>
      <c r="AX36" s="43">
        <f>'BAR BB| Open rates'!AX36*0.82</f>
        <v>62073.999999999993</v>
      </c>
      <c r="AY36" s="43">
        <f>'BAR BB| Open rates'!AY36*0.82</f>
        <v>60434</v>
      </c>
    </row>
    <row r="37" spans="1:51" s="36" customFormat="1" ht="12" customHeight="1" x14ac:dyDescent="0.2">
      <c r="A37" s="237">
        <v>4</v>
      </c>
      <c r="B37" s="43">
        <f>'BAR BB| Open rates'!B37*0.82</f>
        <v>45346</v>
      </c>
      <c r="C37" s="43">
        <f>'BAR BB| Open rates'!C37*0.82</f>
        <v>45346</v>
      </c>
      <c r="D37" s="43">
        <f>'BAR BB| Open rates'!D37*0.82</f>
        <v>45346</v>
      </c>
      <c r="E37" s="43">
        <f>'BAR BB| Open rates'!E37*0.82</f>
        <v>60024</v>
      </c>
      <c r="F37" s="43">
        <f>'BAR BB| Open rates'!F37*0.82</f>
        <v>53464</v>
      </c>
      <c r="G37" s="43">
        <f>'BAR BB| Open rates'!G37*0.82</f>
        <v>51004</v>
      </c>
      <c r="H37" s="43">
        <f>'BAR BB| Open rates'!H37*0.82</f>
        <v>53464</v>
      </c>
      <c r="I37" s="43">
        <f>'BAR BB| Open rates'!I37*0.82</f>
        <v>51004</v>
      </c>
      <c r="J37" s="43">
        <f>'BAR BB| Open rates'!J37*0.82</f>
        <v>47806</v>
      </c>
      <c r="K37" s="43">
        <f>'BAR BB| Open rates'!K37*0.82</f>
        <v>47806</v>
      </c>
      <c r="L37" s="43">
        <f>'BAR BB| Open rates'!L37*0.82</f>
        <v>47806</v>
      </c>
      <c r="M37" s="43">
        <f>'BAR BB| Open rates'!M37*0.82</f>
        <v>51004</v>
      </c>
      <c r="N37" s="43">
        <f>'BAR BB| Open rates'!N37*0.82</f>
        <v>49200</v>
      </c>
      <c r="O37" s="43">
        <f>'BAR BB| Open rates'!O37*0.82</f>
        <v>51004</v>
      </c>
      <c r="P37" s="43">
        <f>'BAR BB| Open rates'!P37*0.82</f>
        <v>51004</v>
      </c>
      <c r="Q37" s="43">
        <f>'BAR BB| Open rates'!Q37*0.82</f>
        <v>52644</v>
      </c>
      <c r="R37" s="43">
        <f>'BAR BB| Open rates'!R37*0.82</f>
        <v>51004</v>
      </c>
      <c r="S37" s="43">
        <f>'BAR BB| Open rates'!S37*0.82</f>
        <v>52644</v>
      </c>
      <c r="T37" s="43">
        <f>'BAR BB| Open rates'!T37*0.82</f>
        <v>51004</v>
      </c>
      <c r="U37" s="43">
        <f>'BAR BB| Open rates'!U37*0.82</f>
        <v>49200</v>
      </c>
      <c r="V37" s="43">
        <f>'BAR BB| Open rates'!V37*0.82</f>
        <v>68962</v>
      </c>
      <c r="W37" s="43">
        <f>'BAR BB| Open rates'!W37*0.82</f>
        <v>74702</v>
      </c>
      <c r="X37" s="43">
        <f>'BAR BB| Open rates'!X37*0.82</f>
        <v>68962</v>
      </c>
      <c r="Y37" s="43">
        <f>'BAR BB| Open rates'!Y37*0.82</f>
        <v>49200</v>
      </c>
      <c r="Z37" s="43">
        <f>'BAR BB| Open rates'!Z37*0.82</f>
        <v>49200</v>
      </c>
      <c r="AA37" s="43">
        <f>'BAR BB| Open rates'!AA37*0.82</f>
        <v>69864</v>
      </c>
      <c r="AB37" s="43">
        <f>'BAR BB| Open rates'!AB37*0.82</f>
        <v>73144</v>
      </c>
      <c r="AC37" s="43">
        <f>'BAR BB| Open rates'!AC37*0.82</f>
        <v>69864</v>
      </c>
      <c r="AD37" s="43">
        <f>'BAR BB| Open rates'!AD37*0.82</f>
        <v>73144</v>
      </c>
      <c r="AE37" s="43">
        <f>'BAR BB| Open rates'!AE37*0.82</f>
        <v>69864</v>
      </c>
      <c r="AF37" s="43">
        <f>'BAR BB| Open rates'!AF37*0.82</f>
        <v>73144</v>
      </c>
      <c r="AG37" s="43">
        <f>'BAR BB| Open rates'!AG37*0.82</f>
        <v>69864</v>
      </c>
      <c r="AH37" s="43">
        <f>'BAR BB| Open rates'!AH37*0.82</f>
        <v>73144</v>
      </c>
      <c r="AI37" s="43">
        <f>'BAR BB| Open rates'!AI37*0.82</f>
        <v>69864</v>
      </c>
      <c r="AJ37" s="43">
        <f>'BAR BB| Open rates'!AJ37*0.82</f>
        <v>71504</v>
      </c>
      <c r="AK37" s="43">
        <f>'BAR BB| Open rates'!AK37*0.82</f>
        <v>71504</v>
      </c>
      <c r="AL37" s="43">
        <f>'BAR BB| Open rates'!AL37*0.82</f>
        <v>68224</v>
      </c>
      <c r="AM37" s="43">
        <f>'BAR BB| Open rates'!AM37*0.82</f>
        <v>71504</v>
      </c>
      <c r="AN37" s="43">
        <f>'BAR BB| Open rates'!AN37*0.82</f>
        <v>68224</v>
      </c>
      <c r="AO37" s="43">
        <f>'BAR BB| Open rates'!AO37*0.82</f>
        <v>71504</v>
      </c>
      <c r="AP37" s="43">
        <f>'BAR BB| Open rates'!AP37*0.82</f>
        <v>68224</v>
      </c>
      <c r="AQ37" s="43">
        <f>'BAR BB| Open rates'!AQ37*0.82</f>
        <v>62483.999999999993</v>
      </c>
      <c r="AR37" s="43">
        <f>'BAR BB| Open rates'!AR37*0.82</f>
        <v>64123.999999999993</v>
      </c>
      <c r="AS37" s="43">
        <f>'BAR BB| Open rates'!AS37*0.82</f>
        <v>62483.999999999993</v>
      </c>
      <c r="AT37" s="43">
        <f>'BAR BB| Open rates'!AT37*0.82</f>
        <v>64123.999999999993</v>
      </c>
      <c r="AU37" s="43">
        <f>'BAR BB| Open rates'!AU37*0.82</f>
        <v>62483.999999999993</v>
      </c>
      <c r="AV37" s="43">
        <f>'BAR BB| Open rates'!AV37*0.82</f>
        <v>64123.999999999993</v>
      </c>
      <c r="AW37" s="43">
        <f>'BAR BB| Open rates'!AW37*0.82</f>
        <v>62483.999999999993</v>
      </c>
      <c r="AX37" s="43">
        <f>'BAR BB| Open rates'!AX37*0.82</f>
        <v>64123.999999999993</v>
      </c>
      <c r="AY37" s="43">
        <f>'BAR BB| Open rates'!AY37*0.82</f>
        <v>62483.999999999993</v>
      </c>
    </row>
    <row r="38" spans="1:51" s="36" customFormat="1" ht="12" customHeight="1" x14ac:dyDescent="0.2">
      <c r="A38" s="237">
        <v>5</v>
      </c>
      <c r="B38" s="43">
        <f>'BAR BB| Open rates'!B38*0.82</f>
        <v>47396</v>
      </c>
      <c r="C38" s="43">
        <f>'BAR BB| Open rates'!C38*0.82</f>
        <v>47396</v>
      </c>
      <c r="D38" s="43">
        <f>'BAR BB| Open rates'!D38*0.82</f>
        <v>47396</v>
      </c>
      <c r="E38" s="43">
        <f>'BAR BB| Open rates'!E38*0.82</f>
        <v>62073.999999999993</v>
      </c>
      <c r="F38" s="43">
        <f>'BAR BB| Open rates'!F38*0.82</f>
        <v>55514</v>
      </c>
      <c r="G38" s="43">
        <f>'BAR BB| Open rates'!G38*0.82</f>
        <v>53054</v>
      </c>
      <c r="H38" s="43">
        <f>'BAR BB| Open rates'!H38*0.82</f>
        <v>55514</v>
      </c>
      <c r="I38" s="43">
        <f>'BAR BB| Open rates'!I38*0.82</f>
        <v>53054</v>
      </c>
      <c r="J38" s="43">
        <f>'BAR BB| Open rates'!J38*0.82</f>
        <v>49856</v>
      </c>
      <c r="K38" s="43">
        <f>'BAR BB| Open rates'!K38*0.82</f>
        <v>49856</v>
      </c>
      <c r="L38" s="43">
        <f>'BAR BB| Open rates'!L38*0.82</f>
        <v>49856</v>
      </c>
      <c r="M38" s="43">
        <f>'BAR BB| Open rates'!M38*0.82</f>
        <v>53054</v>
      </c>
      <c r="N38" s="43">
        <f>'BAR BB| Open rates'!N38*0.82</f>
        <v>51250</v>
      </c>
      <c r="O38" s="43">
        <f>'BAR BB| Open rates'!O38*0.82</f>
        <v>53054</v>
      </c>
      <c r="P38" s="43">
        <f>'BAR BB| Open rates'!P38*0.82</f>
        <v>53054</v>
      </c>
      <c r="Q38" s="43">
        <f>'BAR BB| Open rates'!Q38*0.82</f>
        <v>54694</v>
      </c>
      <c r="R38" s="43">
        <f>'BAR BB| Open rates'!R38*0.82</f>
        <v>53054</v>
      </c>
      <c r="S38" s="43">
        <f>'BAR BB| Open rates'!S38*0.82</f>
        <v>54694</v>
      </c>
      <c r="T38" s="43">
        <f>'BAR BB| Open rates'!T38*0.82</f>
        <v>53054</v>
      </c>
      <c r="U38" s="43">
        <f>'BAR BB| Open rates'!U38*0.82</f>
        <v>51250</v>
      </c>
      <c r="V38" s="43">
        <f>'BAR BB| Open rates'!V38*0.82</f>
        <v>71012</v>
      </c>
      <c r="W38" s="43">
        <f>'BAR BB| Open rates'!W38*0.82</f>
        <v>76752</v>
      </c>
      <c r="X38" s="43">
        <f>'BAR BB| Open rates'!X38*0.82</f>
        <v>71012</v>
      </c>
      <c r="Y38" s="43">
        <f>'BAR BB| Open rates'!Y38*0.82</f>
        <v>51250</v>
      </c>
      <c r="Z38" s="43">
        <f>'BAR BB| Open rates'!Z38*0.82</f>
        <v>51250</v>
      </c>
      <c r="AA38" s="43">
        <f>'BAR BB| Open rates'!AA38*0.82</f>
        <v>71914</v>
      </c>
      <c r="AB38" s="43">
        <f>'BAR BB| Open rates'!AB38*0.82</f>
        <v>75194</v>
      </c>
      <c r="AC38" s="43">
        <f>'BAR BB| Open rates'!AC38*0.82</f>
        <v>71914</v>
      </c>
      <c r="AD38" s="43">
        <f>'BAR BB| Open rates'!AD38*0.82</f>
        <v>75194</v>
      </c>
      <c r="AE38" s="43">
        <f>'BAR BB| Open rates'!AE38*0.82</f>
        <v>71914</v>
      </c>
      <c r="AF38" s="43">
        <f>'BAR BB| Open rates'!AF38*0.82</f>
        <v>75194</v>
      </c>
      <c r="AG38" s="43">
        <f>'BAR BB| Open rates'!AG38*0.82</f>
        <v>71914</v>
      </c>
      <c r="AH38" s="43">
        <f>'BAR BB| Open rates'!AH38*0.82</f>
        <v>75194</v>
      </c>
      <c r="AI38" s="43">
        <f>'BAR BB| Open rates'!AI38*0.82</f>
        <v>71914</v>
      </c>
      <c r="AJ38" s="43">
        <f>'BAR BB| Open rates'!AJ38*0.82</f>
        <v>73554</v>
      </c>
      <c r="AK38" s="43">
        <f>'BAR BB| Open rates'!AK38*0.82</f>
        <v>73554</v>
      </c>
      <c r="AL38" s="43">
        <f>'BAR BB| Open rates'!AL38*0.82</f>
        <v>70274</v>
      </c>
      <c r="AM38" s="43">
        <f>'BAR BB| Open rates'!AM38*0.82</f>
        <v>73554</v>
      </c>
      <c r="AN38" s="43">
        <f>'BAR BB| Open rates'!AN38*0.82</f>
        <v>70274</v>
      </c>
      <c r="AO38" s="43">
        <f>'BAR BB| Open rates'!AO38*0.82</f>
        <v>73554</v>
      </c>
      <c r="AP38" s="43">
        <f>'BAR BB| Open rates'!AP38*0.82</f>
        <v>70274</v>
      </c>
      <c r="AQ38" s="43">
        <f>'BAR BB| Open rates'!AQ38*0.82</f>
        <v>64533.999999999993</v>
      </c>
      <c r="AR38" s="43">
        <f>'BAR BB| Open rates'!AR38*0.82</f>
        <v>66174</v>
      </c>
      <c r="AS38" s="43">
        <f>'BAR BB| Open rates'!AS38*0.82</f>
        <v>64533.999999999993</v>
      </c>
      <c r="AT38" s="43">
        <f>'BAR BB| Open rates'!AT38*0.82</f>
        <v>66174</v>
      </c>
      <c r="AU38" s="43">
        <f>'BAR BB| Open rates'!AU38*0.82</f>
        <v>64533.999999999993</v>
      </c>
      <c r="AV38" s="43">
        <f>'BAR BB| Open rates'!AV38*0.82</f>
        <v>66174</v>
      </c>
      <c r="AW38" s="43">
        <f>'BAR BB| Open rates'!AW38*0.82</f>
        <v>64533.999999999993</v>
      </c>
      <c r="AX38" s="43">
        <f>'BAR BB| Open rates'!AX38*0.82</f>
        <v>66174</v>
      </c>
      <c r="AY38" s="43">
        <f>'BAR BB| Open rates'!AY38*0.82</f>
        <v>64533.999999999993</v>
      </c>
    </row>
    <row r="39" spans="1:51" s="36" customFormat="1" ht="12" customHeight="1" x14ac:dyDescent="0.2">
      <c r="A39" s="237">
        <v>6</v>
      </c>
      <c r="B39" s="43">
        <f>'BAR BB| Open rates'!B39*0.82</f>
        <v>49446</v>
      </c>
      <c r="C39" s="43">
        <f>'BAR BB| Open rates'!C39*0.82</f>
        <v>49446</v>
      </c>
      <c r="D39" s="43">
        <f>'BAR BB| Open rates'!D39*0.82</f>
        <v>49446</v>
      </c>
      <c r="E39" s="43">
        <f>'BAR BB| Open rates'!E39*0.82</f>
        <v>64123.999999999993</v>
      </c>
      <c r="F39" s="43">
        <f>'BAR BB| Open rates'!F39*0.82</f>
        <v>57564</v>
      </c>
      <c r="G39" s="43">
        <f>'BAR BB| Open rates'!G39*0.82</f>
        <v>55104</v>
      </c>
      <c r="H39" s="43">
        <f>'BAR BB| Open rates'!H39*0.82</f>
        <v>57564</v>
      </c>
      <c r="I39" s="43">
        <f>'BAR BB| Open rates'!I39*0.82</f>
        <v>55104</v>
      </c>
      <c r="J39" s="43">
        <f>'BAR BB| Open rates'!J39*0.82</f>
        <v>51906</v>
      </c>
      <c r="K39" s="43">
        <f>'BAR BB| Open rates'!K39*0.82</f>
        <v>51906</v>
      </c>
      <c r="L39" s="43">
        <f>'BAR BB| Open rates'!L39*0.82</f>
        <v>51906</v>
      </c>
      <c r="M39" s="43">
        <f>'BAR BB| Open rates'!M39*0.82</f>
        <v>55104</v>
      </c>
      <c r="N39" s="43">
        <f>'BAR BB| Open rates'!N39*0.82</f>
        <v>53300</v>
      </c>
      <c r="O39" s="43">
        <f>'BAR BB| Open rates'!O39*0.82</f>
        <v>55104</v>
      </c>
      <c r="P39" s="43">
        <f>'BAR BB| Open rates'!P39*0.82</f>
        <v>55104</v>
      </c>
      <c r="Q39" s="43">
        <f>'BAR BB| Open rates'!Q39*0.82</f>
        <v>56744</v>
      </c>
      <c r="R39" s="43">
        <f>'BAR BB| Open rates'!R39*0.82</f>
        <v>55104</v>
      </c>
      <c r="S39" s="43">
        <f>'BAR BB| Open rates'!S39*0.82</f>
        <v>56744</v>
      </c>
      <c r="T39" s="43">
        <f>'BAR BB| Open rates'!T39*0.82</f>
        <v>55104</v>
      </c>
      <c r="U39" s="43">
        <f>'BAR BB| Open rates'!U39*0.82</f>
        <v>53300</v>
      </c>
      <c r="V39" s="43">
        <f>'BAR BB| Open rates'!V39*0.82</f>
        <v>73062</v>
      </c>
      <c r="W39" s="43">
        <f>'BAR BB| Open rates'!W39*0.82</f>
        <v>78802</v>
      </c>
      <c r="X39" s="43">
        <f>'BAR BB| Open rates'!X39*0.82</f>
        <v>73062</v>
      </c>
      <c r="Y39" s="43">
        <f>'BAR BB| Open rates'!Y39*0.82</f>
        <v>53300</v>
      </c>
      <c r="Z39" s="43">
        <f>'BAR BB| Open rates'!Z39*0.82</f>
        <v>53300</v>
      </c>
      <c r="AA39" s="43">
        <f>'BAR BB| Open rates'!AA39*0.82</f>
        <v>73964</v>
      </c>
      <c r="AB39" s="43">
        <f>'BAR BB| Open rates'!AB39*0.82</f>
        <v>77244</v>
      </c>
      <c r="AC39" s="43">
        <f>'BAR BB| Open rates'!AC39*0.82</f>
        <v>73964</v>
      </c>
      <c r="AD39" s="43">
        <f>'BAR BB| Open rates'!AD39*0.82</f>
        <v>77244</v>
      </c>
      <c r="AE39" s="43">
        <f>'BAR BB| Open rates'!AE39*0.82</f>
        <v>73964</v>
      </c>
      <c r="AF39" s="43">
        <f>'BAR BB| Open rates'!AF39*0.82</f>
        <v>77244</v>
      </c>
      <c r="AG39" s="43">
        <f>'BAR BB| Open rates'!AG39*0.82</f>
        <v>73964</v>
      </c>
      <c r="AH39" s="43">
        <f>'BAR BB| Open rates'!AH39*0.82</f>
        <v>77244</v>
      </c>
      <c r="AI39" s="43">
        <f>'BAR BB| Open rates'!AI39*0.82</f>
        <v>73964</v>
      </c>
      <c r="AJ39" s="43">
        <f>'BAR BB| Open rates'!AJ39*0.82</f>
        <v>75604</v>
      </c>
      <c r="AK39" s="43">
        <f>'BAR BB| Open rates'!AK39*0.82</f>
        <v>75604</v>
      </c>
      <c r="AL39" s="43">
        <f>'BAR BB| Open rates'!AL39*0.82</f>
        <v>72324</v>
      </c>
      <c r="AM39" s="43">
        <f>'BAR BB| Open rates'!AM39*0.82</f>
        <v>75604</v>
      </c>
      <c r="AN39" s="43">
        <f>'BAR BB| Open rates'!AN39*0.82</f>
        <v>72324</v>
      </c>
      <c r="AO39" s="43">
        <f>'BAR BB| Open rates'!AO39*0.82</f>
        <v>75604</v>
      </c>
      <c r="AP39" s="43">
        <f>'BAR BB| Open rates'!AP39*0.82</f>
        <v>72324</v>
      </c>
      <c r="AQ39" s="43">
        <f>'BAR BB| Open rates'!AQ39*0.82</f>
        <v>66584</v>
      </c>
      <c r="AR39" s="43">
        <f>'BAR BB| Open rates'!AR39*0.82</f>
        <v>68224</v>
      </c>
      <c r="AS39" s="43">
        <f>'BAR BB| Open rates'!AS39*0.82</f>
        <v>66584</v>
      </c>
      <c r="AT39" s="43">
        <f>'BAR BB| Open rates'!AT39*0.82</f>
        <v>68224</v>
      </c>
      <c r="AU39" s="43">
        <f>'BAR BB| Open rates'!AU39*0.82</f>
        <v>66584</v>
      </c>
      <c r="AV39" s="43">
        <f>'BAR BB| Open rates'!AV39*0.82</f>
        <v>68224</v>
      </c>
      <c r="AW39" s="43">
        <f>'BAR BB| Open rates'!AW39*0.82</f>
        <v>66584</v>
      </c>
      <c r="AX39" s="43">
        <f>'BAR BB| Open rates'!AX39*0.82</f>
        <v>68224</v>
      </c>
      <c r="AY39" s="43">
        <f>'BAR BB| Open rates'!AY39*0.82</f>
        <v>66584</v>
      </c>
    </row>
    <row r="40" spans="1:51" s="36" customFormat="1" ht="12"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row>
    <row r="41" spans="1:51" s="36" customFormat="1" ht="12" customHeight="1" x14ac:dyDescent="0.2">
      <c r="A41" s="237">
        <v>1</v>
      </c>
      <c r="B41" s="43">
        <f>'BAR BB| Open rates'!B41*0.82</f>
        <v>45510</v>
      </c>
      <c r="C41" s="43">
        <f>'BAR BB| Open rates'!C41*0.82</f>
        <v>45510</v>
      </c>
      <c r="D41" s="43">
        <f>'BAR BB| Open rates'!D41*0.82</f>
        <v>45510</v>
      </c>
      <c r="E41" s="43">
        <f>'BAR BB| Open rates'!E41*0.82</f>
        <v>60188</v>
      </c>
      <c r="F41" s="43">
        <f>'BAR BB| Open rates'!F41*0.82</f>
        <v>53628</v>
      </c>
      <c r="G41" s="43">
        <f>'BAR BB| Open rates'!G41*0.82</f>
        <v>51168</v>
      </c>
      <c r="H41" s="43">
        <f>'BAR BB| Open rates'!H41*0.82</f>
        <v>53628</v>
      </c>
      <c r="I41" s="43">
        <f>'BAR BB| Open rates'!I41*0.82</f>
        <v>51168</v>
      </c>
      <c r="J41" s="43">
        <f>'BAR BB| Open rates'!J41*0.82</f>
        <v>47970</v>
      </c>
      <c r="K41" s="43">
        <f>'BAR BB| Open rates'!K41*0.82</f>
        <v>47970</v>
      </c>
      <c r="L41" s="43">
        <f>'BAR BB| Open rates'!L41*0.82</f>
        <v>47970</v>
      </c>
      <c r="M41" s="43">
        <f>'BAR BB| Open rates'!M41*0.82</f>
        <v>51168</v>
      </c>
      <c r="N41" s="43">
        <f>'BAR BB| Open rates'!N41*0.82</f>
        <v>49364</v>
      </c>
      <c r="O41" s="43">
        <f>'BAR BB| Open rates'!O41*0.82</f>
        <v>51168</v>
      </c>
      <c r="P41" s="43">
        <f>'BAR BB| Open rates'!P41*0.82</f>
        <v>51168</v>
      </c>
      <c r="Q41" s="43">
        <f>'BAR BB| Open rates'!Q41*0.82</f>
        <v>52808</v>
      </c>
      <c r="R41" s="43">
        <f>'BAR BB| Open rates'!R41*0.82</f>
        <v>51168</v>
      </c>
      <c r="S41" s="43">
        <f>'BAR BB| Open rates'!S41*0.82</f>
        <v>52808</v>
      </c>
      <c r="T41" s="43">
        <f>'BAR BB| Open rates'!T41*0.82</f>
        <v>51168</v>
      </c>
      <c r="U41" s="43">
        <f>'BAR BB| Open rates'!U41*0.82</f>
        <v>49364</v>
      </c>
      <c r="V41" s="43">
        <f>'BAR BB| Open rates'!V41*0.82</f>
        <v>69126</v>
      </c>
      <c r="W41" s="43">
        <f>'BAR BB| Open rates'!W41*0.82</f>
        <v>74866</v>
      </c>
      <c r="X41" s="43">
        <f>'BAR BB| Open rates'!X41*0.82</f>
        <v>69126</v>
      </c>
      <c r="Y41" s="43">
        <f>'BAR BB| Open rates'!Y41*0.82</f>
        <v>49364</v>
      </c>
      <c r="Z41" s="43">
        <f>'BAR BB| Open rates'!Z41*0.82</f>
        <v>49364</v>
      </c>
      <c r="AA41" s="43">
        <f>'BAR BB| Open rates'!AA41*0.82</f>
        <v>71996</v>
      </c>
      <c r="AB41" s="43">
        <f>'BAR BB| Open rates'!AB41*0.82</f>
        <v>75276</v>
      </c>
      <c r="AC41" s="43">
        <f>'BAR BB| Open rates'!AC41*0.82</f>
        <v>71996</v>
      </c>
      <c r="AD41" s="43">
        <f>'BAR BB| Open rates'!AD41*0.82</f>
        <v>75276</v>
      </c>
      <c r="AE41" s="43">
        <f>'BAR BB| Open rates'!AE41*0.82</f>
        <v>71996</v>
      </c>
      <c r="AF41" s="43">
        <f>'BAR BB| Open rates'!AF41*0.82</f>
        <v>75276</v>
      </c>
      <c r="AG41" s="43">
        <f>'BAR BB| Open rates'!AG41*0.82</f>
        <v>71996</v>
      </c>
      <c r="AH41" s="43">
        <f>'BAR BB| Open rates'!AH41*0.82</f>
        <v>75276</v>
      </c>
      <c r="AI41" s="43">
        <f>'BAR BB| Open rates'!AI41*0.82</f>
        <v>71996</v>
      </c>
      <c r="AJ41" s="43">
        <f>'BAR BB| Open rates'!AJ41*0.82</f>
        <v>73636</v>
      </c>
      <c r="AK41" s="43">
        <f>'BAR BB| Open rates'!AK41*0.82</f>
        <v>73636</v>
      </c>
      <c r="AL41" s="43">
        <f>'BAR BB| Open rates'!AL41*0.82</f>
        <v>70356</v>
      </c>
      <c r="AM41" s="43">
        <f>'BAR BB| Open rates'!AM41*0.82</f>
        <v>73636</v>
      </c>
      <c r="AN41" s="43">
        <f>'BAR BB| Open rates'!AN41*0.82</f>
        <v>70356</v>
      </c>
      <c r="AO41" s="43">
        <f>'BAR BB| Open rates'!AO41*0.82</f>
        <v>73636</v>
      </c>
      <c r="AP41" s="43">
        <f>'BAR BB| Open rates'!AP41*0.82</f>
        <v>70356</v>
      </c>
      <c r="AQ41" s="43">
        <f>'BAR BB| Open rates'!AQ41*0.82</f>
        <v>64615.999999999993</v>
      </c>
      <c r="AR41" s="43">
        <f>'BAR BB| Open rates'!AR41*0.82</f>
        <v>66256</v>
      </c>
      <c r="AS41" s="43">
        <f>'BAR BB| Open rates'!AS41*0.82</f>
        <v>64615.999999999993</v>
      </c>
      <c r="AT41" s="43">
        <f>'BAR BB| Open rates'!AT41*0.82</f>
        <v>66256</v>
      </c>
      <c r="AU41" s="43">
        <f>'BAR BB| Open rates'!AU41*0.82</f>
        <v>64615.999999999993</v>
      </c>
      <c r="AV41" s="43">
        <f>'BAR BB| Open rates'!AV41*0.82</f>
        <v>66256</v>
      </c>
      <c r="AW41" s="43">
        <f>'BAR BB| Open rates'!AW41*0.82</f>
        <v>64615.999999999993</v>
      </c>
      <c r="AX41" s="43">
        <f>'BAR BB| Open rates'!AX41*0.82</f>
        <v>66256</v>
      </c>
      <c r="AY41" s="43">
        <f>'BAR BB| Open rates'!AY41*0.82</f>
        <v>64615.999999999993</v>
      </c>
    </row>
    <row r="42" spans="1:51" s="36" customFormat="1" ht="12" customHeight="1" x14ac:dyDescent="0.2">
      <c r="A42" s="237">
        <v>2</v>
      </c>
      <c r="B42" s="43">
        <f>'BAR BB| Open rates'!B42*0.82</f>
        <v>47560</v>
      </c>
      <c r="C42" s="43">
        <f>'BAR BB| Open rates'!C42*0.82</f>
        <v>47560</v>
      </c>
      <c r="D42" s="43">
        <f>'BAR BB| Open rates'!D42*0.82</f>
        <v>47560</v>
      </c>
      <c r="E42" s="43">
        <f>'BAR BB| Open rates'!E42*0.82</f>
        <v>62237.999999999993</v>
      </c>
      <c r="F42" s="43">
        <f>'BAR BB| Open rates'!F42*0.82</f>
        <v>55678</v>
      </c>
      <c r="G42" s="43">
        <f>'BAR BB| Open rates'!G42*0.82</f>
        <v>53218</v>
      </c>
      <c r="H42" s="43">
        <f>'BAR BB| Open rates'!H42*0.82</f>
        <v>55678</v>
      </c>
      <c r="I42" s="43">
        <f>'BAR BB| Open rates'!I42*0.82</f>
        <v>53218</v>
      </c>
      <c r="J42" s="43">
        <f>'BAR BB| Open rates'!J42*0.82</f>
        <v>50020</v>
      </c>
      <c r="K42" s="43">
        <f>'BAR BB| Open rates'!K42*0.82</f>
        <v>50020</v>
      </c>
      <c r="L42" s="43">
        <f>'BAR BB| Open rates'!L42*0.82</f>
        <v>50020</v>
      </c>
      <c r="M42" s="43">
        <f>'BAR BB| Open rates'!M42*0.82</f>
        <v>53218</v>
      </c>
      <c r="N42" s="43">
        <f>'BAR BB| Open rates'!N42*0.82</f>
        <v>51414</v>
      </c>
      <c r="O42" s="43">
        <f>'BAR BB| Open rates'!O42*0.82</f>
        <v>53218</v>
      </c>
      <c r="P42" s="43">
        <f>'BAR BB| Open rates'!P42*0.82</f>
        <v>53218</v>
      </c>
      <c r="Q42" s="43">
        <f>'BAR BB| Open rates'!Q42*0.82</f>
        <v>54858</v>
      </c>
      <c r="R42" s="43">
        <f>'BAR BB| Open rates'!R42*0.82</f>
        <v>53218</v>
      </c>
      <c r="S42" s="43">
        <f>'BAR BB| Open rates'!S42*0.82</f>
        <v>54858</v>
      </c>
      <c r="T42" s="43">
        <f>'BAR BB| Open rates'!T42*0.82</f>
        <v>53218</v>
      </c>
      <c r="U42" s="43">
        <f>'BAR BB| Open rates'!U42*0.82</f>
        <v>51414</v>
      </c>
      <c r="V42" s="43">
        <f>'BAR BB| Open rates'!V42*0.82</f>
        <v>71176</v>
      </c>
      <c r="W42" s="43">
        <f>'BAR BB| Open rates'!W42*0.82</f>
        <v>76916</v>
      </c>
      <c r="X42" s="43">
        <f>'BAR BB| Open rates'!X42*0.82</f>
        <v>71176</v>
      </c>
      <c r="Y42" s="43">
        <f>'BAR BB| Open rates'!Y42*0.82</f>
        <v>51414</v>
      </c>
      <c r="Z42" s="43">
        <f>'BAR BB| Open rates'!Z42*0.82</f>
        <v>51414</v>
      </c>
      <c r="AA42" s="43">
        <f>'BAR BB| Open rates'!AA42*0.82</f>
        <v>74046</v>
      </c>
      <c r="AB42" s="43">
        <f>'BAR BB| Open rates'!AB42*0.82</f>
        <v>77326</v>
      </c>
      <c r="AC42" s="43">
        <f>'BAR BB| Open rates'!AC42*0.82</f>
        <v>74046</v>
      </c>
      <c r="AD42" s="43">
        <f>'BAR BB| Open rates'!AD42*0.82</f>
        <v>77326</v>
      </c>
      <c r="AE42" s="43">
        <f>'BAR BB| Open rates'!AE42*0.82</f>
        <v>74046</v>
      </c>
      <c r="AF42" s="43">
        <f>'BAR BB| Open rates'!AF42*0.82</f>
        <v>77326</v>
      </c>
      <c r="AG42" s="43">
        <f>'BAR BB| Open rates'!AG42*0.82</f>
        <v>74046</v>
      </c>
      <c r="AH42" s="43">
        <f>'BAR BB| Open rates'!AH42*0.82</f>
        <v>77326</v>
      </c>
      <c r="AI42" s="43">
        <f>'BAR BB| Open rates'!AI42*0.82</f>
        <v>74046</v>
      </c>
      <c r="AJ42" s="43">
        <f>'BAR BB| Open rates'!AJ42*0.82</f>
        <v>75686</v>
      </c>
      <c r="AK42" s="43">
        <f>'BAR BB| Open rates'!AK42*0.82</f>
        <v>75686</v>
      </c>
      <c r="AL42" s="43">
        <f>'BAR BB| Open rates'!AL42*0.82</f>
        <v>72406</v>
      </c>
      <c r="AM42" s="43">
        <f>'BAR BB| Open rates'!AM42*0.82</f>
        <v>75686</v>
      </c>
      <c r="AN42" s="43">
        <f>'BAR BB| Open rates'!AN42*0.82</f>
        <v>72406</v>
      </c>
      <c r="AO42" s="43">
        <f>'BAR BB| Open rates'!AO42*0.82</f>
        <v>75686</v>
      </c>
      <c r="AP42" s="43">
        <f>'BAR BB| Open rates'!AP42*0.82</f>
        <v>72406</v>
      </c>
      <c r="AQ42" s="43">
        <f>'BAR BB| Open rates'!AQ42*0.82</f>
        <v>66666</v>
      </c>
      <c r="AR42" s="43">
        <f>'BAR BB| Open rates'!AR42*0.82</f>
        <v>68306</v>
      </c>
      <c r="AS42" s="43">
        <f>'BAR BB| Open rates'!AS42*0.82</f>
        <v>66666</v>
      </c>
      <c r="AT42" s="43">
        <f>'BAR BB| Open rates'!AT42*0.82</f>
        <v>68306</v>
      </c>
      <c r="AU42" s="43">
        <f>'BAR BB| Open rates'!AU42*0.82</f>
        <v>66666</v>
      </c>
      <c r="AV42" s="43">
        <f>'BAR BB| Open rates'!AV42*0.82</f>
        <v>68306</v>
      </c>
      <c r="AW42" s="43">
        <f>'BAR BB| Open rates'!AW42*0.82</f>
        <v>66666</v>
      </c>
      <c r="AX42" s="43">
        <f>'BAR BB| Open rates'!AX42*0.82</f>
        <v>68306</v>
      </c>
      <c r="AY42" s="43">
        <f>'BAR BB| Open rates'!AY42*0.82</f>
        <v>66666</v>
      </c>
    </row>
    <row r="43" spans="1:51" s="36" customFormat="1" ht="12" customHeight="1" x14ac:dyDescent="0.2">
      <c r="A43" s="237">
        <v>3</v>
      </c>
      <c r="B43" s="43">
        <f>'BAR BB| Open rates'!B43*0.82</f>
        <v>49610</v>
      </c>
      <c r="C43" s="43">
        <f>'BAR BB| Open rates'!C43*0.82</f>
        <v>49610</v>
      </c>
      <c r="D43" s="43">
        <f>'BAR BB| Open rates'!D43*0.82</f>
        <v>49610</v>
      </c>
      <c r="E43" s="43">
        <f>'BAR BB| Open rates'!E43*0.82</f>
        <v>64287.999999999993</v>
      </c>
      <c r="F43" s="43">
        <f>'BAR BB| Open rates'!F43*0.82</f>
        <v>57728</v>
      </c>
      <c r="G43" s="43">
        <f>'BAR BB| Open rates'!G43*0.82</f>
        <v>55268</v>
      </c>
      <c r="H43" s="43">
        <f>'BAR BB| Open rates'!H43*0.82</f>
        <v>57728</v>
      </c>
      <c r="I43" s="43">
        <f>'BAR BB| Open rates'!I43*0.82</f>
        <v>55268</v>
      </c>
      <c r="J43" s="43">
        <f>'BAR BB| Open rates'!J43*0.82</f>
        <v>52070</v>
      </c>
      <c r="K43" s="43">
        <f>'BAR BB| Open rates'!K43*0.82</f>
        <v>52070</v>
      </c>
      <c r="L43" s="43">
        <f>'BAR BB| Open rates'!L43*0.82</f>
        <v>52070</v>
      </c>
      <c r="M43" s="43">
        <f>'BAR BB| Open rates'!M43*0.82</f>
        <v>55268</v>
      </c>
      <c r="N43" s="43">
        <f>'BAR BB| Open rates'!N43*0.82</f>
        <v>53464</v>
      </c>
      <c r="O43" s="43">
        <f>'BAR BB| Open rates'!O43*0.82</f>
        <v>55268</v>
      </c>
      <c r="P43" s="43">
        <f>'BAR BB| Open rates'!P43*0.82</f>
        <v>55268</v>
      </c>
      <c r="Q43" s="43">
        <f>'BAR BB| Open rates'!Q43*0.82</f>
        <v>56908</v>
      </c>
      <c r="R43" s="43">
        <f>'BAR BB| Open rates'!R43*0.82</f>
        <v>55268</v>
      </c>
      <c r="S43" s="43">
        <f>'BAR BB| Open rates'!S43*0.82</f>
        <v>56908</v>
      </c>
      <c r="T43" s="43">
        <f>'BAR BB| Open rates'!T43*0.82</f>
        <v>55268</v>
      </c>
      <c r="U43" s="43">
        <f>'BAR BB| Open rates'!U43*0.82</f>
        <v>53464</v>
      </c>
      <c r="V43" s="43">
        <f>'BAR BB| Open rates'!V43*0.82</f>
        <v>73226</v>
      </c>
      <c r="W43" s="43">
        <f>'BAR BB| Open rates'!W43*0.82</f>
        <v>78966</v>
      </c>
      <c r="X43" s="43">
        <f>'BAR BB| Open rates'!X43*0.82</f>
        <v>73226</v>
      </c>
      <c r="Y43" s="43">
        <f>'BAR BB| Open rates'!Y43*0.82</f>
        <v>53464</v>
      </c>
      <c r="Z43" s="43">
        <f>'BAR BB| Open rates'!Z43*0.82</f>
        <v>53464</v>
      </c>
      <c r="AA43" s="43">
        <f>'BAR BB| Open rates'!AA43*0.82</f>
        <v>76096</v>
      </c>
      <c r="AB43" s="43">
        <f>'BAR BB| Open rates'!AB43*0.82</f>
        <v>79376</v>
      </c>
      <c r="AC43" s="43">
        <f>'BAR BB| Open rates'!AC43*0.82</f>
        <v>76096</v>
      </c>
      <c r="AD43" s="43">
        <f>'BAR BB| Open rates'!AD43*0.82</f>
        <v>79376</v>
      </c>
      <c r="AE43" s="43">
        <f>'BAR BB| Open rates'!AE43*0.82</f>
        <v>76096</v>
      </c>
      <c r="AF43" s="43">
        <f>'BAR BB| Open rates'!AF43*0.82</f>
        <v>79376</v>
      </c>
      <c r="AG43" s="43">
        <f>'BAR BB| Open rates'!AG43*0.82</f>
        <v>76096</v>
      </c>
      <c r="AH43" s="43">
        <f>'BAR BB| Open rates'!AH43*0.82</f>
        <v>79376</v>
      </c>
      <c r="AI43" s="43">
        <f>'BAR BB| Open rates'!AI43*0.82</f>
        <v>76096</v>
      </c>
      <c r="AJ43" s="43">
        <f>'BAR BB| Open rates'!AJ43*0.82</f>
        <v>77736</v>
      </c>
      <c r="AK43" s="43">
        <f>'BAR BB| Open rates'!AK43*0.82</f>
        <v>77736</v>
      </c>
      <c r="AL43" s="43">
        <f>'BAR BB| Open rates'!AL43*0.82</f>
        <v>74456</v>
      </c>
      <c r="AM43" s="43">
        <f>'BAR BB| Open rates'!AM43*0.82</f>
        <v>77736</v>
      </c>
      <c r="AN43" s="43">
        <f>'BAR BB| Open rates'!AN43*0.82</f>
        <v>74456</v>
      </c>
      <c r="AO43" s="43">
        <f>'BAR BB| Open rates'!AO43*0.82</f>
        <v>77736</v>
      </c>
      <c r="AP43" s="43">
        <f>'BAR BB| Open rates'!AP43*0.82</f>
        <v>74456</v>
      </c>
      <c r="AQ43" s="43">
        <f>'BAR BB| Open rates'!AQ43*0.82</f>
        <v>68716</v>
      </c>
      <c r="AR43" s="43">
        <f>'BAR BB| Open rates'!AR43*0.82</f>
        <v>70356</v>
      </c>
      <c r="AS43" s="43">
        <f>'BAR BB| Open rates'!AS43*0.82</f>
        <v>68716</v>
      </c>
      <c r="AT43" s="43">
        <f>'BAR BB| Open rates'!AT43*0.82</f>
        <v>70356</v>
      </c>
      <c r="AU43" s="43">
        <f>'BAR BB| Open rates'!AU43*0.82</f>
        <v>68716</v>
      </c>
      <c r="AV43" s="43">
        <f>'BAR BB| Open rates'!AV43*0.82</f>
        <v>70356</v>
      </c>
      <c r="AW43" s="43">
        <f>'BAR BB| Open rates'!AW43*0.82</f>
        <v>68716</v>
      </c>
      <c r="AX43" s="43">
        <f>'BAR BB| Open rates'!AX43*0.82</f>
        <v>70356</v>
      </c>
      <c r="AY43" s="43">
        <f>'BAR BB| Open rates'!AY43*0.82</f>
        <v>68716</v>
      </c>
    </row>
    <row r="44" spans="1:51" s="36" customFormat="1" ht="12" customHeight="1" x14ac:dyDescent="0.2">
      <c r="A44" s="237">
        <v>4</v>
      </c>
      <c r="B44" s="43">
        <f>'BAR BB| Open rates'!B44*0.82</f>
        <v>51660</v>
      </c>
      <c r="C44" s="43">
        <f>'BAR BB| Open rates'!C44*0.82</f>
        <v>51660</v>
      </c>
      <c r="D44" s="43">
        <f>'BAR BB| Open rates'!D44*0.82</f>
        <v>51660</v>
      </c>
      <c r="E44" s="43">
        <f>'BAR BB| Open rates'!E44*0.82</f>
        <v>66338</v>
      </c>
      <c r="F44" s="43">
        <f>'BAR BB| Open rates'!F44*0.82</f>
        <v>59778</v>
      </c>
      <c r="G44" s="43">
        <f>'BAR BB| Open rates'!G44*0.82</f>
        <v>57318</v>
      </c>
      <c r="H44" s="43">
        <f>'BAR BB| Open rates'!H44*0.82</f>
        <v>59778</v>
      </c>
      <c r="I44" s="43">
        <f>'BAR BB| Open rates'!I44*0.82</f>
        <v>57318</v>
      </c>
      <c r="J44" s="43">
        <f>'BAR BB| Open rates'!J44*0.82</f>
        <v>54120</v>
      </c>
      <c r="K44" s="43">
        <f>'BAR BB| Open rates'!K44*0.82</f>
        <v>54120</v>
      </c>
      <c r="L44" s="43">
        <f>'BAR BB| Open rates'!L44*0.82</f>
        <v>54120</v>
      </c>
      <c r="M44" s="43">
        <f>'BAR BB| Open rates'!M44*0.82</f>
        <v>57318</v>
      </c>
      <c r="N44" s="43">
        <f>'BAR BB| Open rates'!N44*0.82</f>
        <v>55514</v>
      </c>
      <c r="O44" s="43">
        <f>'BAR BB| Open rates'!O44*0.82</f>
        <v>57318</v>
      </c>
      <c r="P44" s="43">
        <f>'BAR BB| Open rates'!P44*0.82</f>
        <v>57318</v>
      </c>
      <c r="Q44" s="43">
        <f>'BAR BB| Open rates'!Q44*0.82</f>
        <v>58958</v>
      </c>
      <c r="R44" s="43">
        <f>'BAR BB| Open rates'!R44*0.82</f>
        <v>57318</v>
      </c>
      <c r="S44" s="43">
        <f>'BAR BB| Open rates'!S44*0.82</f>
        <v>58958</v>
      </c>
      <c r="T44" s="43">
        <f>'BAR BB| Open rates'!T44*0.82</f>
        <v>57318</v>
      </c>
      <c r="U44" s="43">
        <f>'BAR BB| Open rates'!U44*0.82</f>
        <v>55514</v>
      </c>
      <c r="V44" s="43">
        <f>'BAR BB| Open rates'!V44*0.82</f>
        <v>75276</v>
      </c>
      <c r="W44" s="43">
        <f>'BAR BB| Open rates'!W44*0.82</f>
        <v>81016</v>
      </c>
      <c r="X44" s="43">
        <f>'BAR BB| Open rates'!X44*0.82</f>
        <v>75276</v>
      </c>
      <c r="Y44" s="43">
        <f>'BAR BB| Open rates'!Y44*0.82</f>
        <v>55514</v>
      </c>
      <c r="Z44" s="43">
        <f>'BAR BB| Open rates'!Z44*0.82</f>
        <v>55514</v>
      </c>
      <c r="AA44" s="43">
        <f>'BAR BB| Open rates'!AA44*0.82</f>
        <v>78146</v>
      </c>
      <c r="AB44" s="43">
        <f>'BAR BB| Open rates'!AB44*0.82</f>
        <v>81426</v>
      </c>
      <c r="AC44" s="43">
        <f>'BAR BB| Open rates'!AC44*0.82</f>
        <v>78146</v>
      </c>
      <c r="AD44" s="43">
        <f>'BAR BB| Open rates'!AD44*0.82</f>
        <v>81426</v>
      </c>
      <c r="AE44" s="43">
        <f>'BAR BB| Open rates'!AE44*0.82</f>
        <v>78146</v>
      </c>
      <c r="AF44" s="43">
        <f>'BAR BB| Open rates'!AF44*0.82</f>
        <v>81426</v>
      </c>
      <c r="AG44" s="43">
        <f>'BAR BB| Open rates'!AG44*0.82</f>
        <v>78146</v>
      </c>
      <c r="AH44" s="43">
        <f>'BAR BB| Open rates'!AH44*0.82</f>
        <v>81426</v>
      </c>
      <c r="AI44" s="43">
        <f>'BAR BB| Open rates'!AI44*0.82</f>
        <v>78146</v>
      </c>
      <c r="AJ44" s="43">
        <f>'BAR BB| Open rates'!AJ44*0.82</f>
        <v>79786</v>
      </c>
      <c r="AK44" s="43">
        <f>'BAR BB| Open rates'!AK44*0.82</f>
        <v>79786</v>
      </c>
      <c r="AL44" s="43">
        <f>'BAR BB| Open rates'!AL44*0.82</f>
        <v>76506</v>
      </c>
      <c r="AM44" s="43">
        <f>'BAR BB| Open rates'!AM44*0.82</f>
        <v>79786</v>
      </c>
      <c r="AN44" s="43">
        <f>'BAR BB| Open rates'!AN44*0.82</f>
        <v>76506</v>
      </c>
      <c r="AO44" s="43">
        <f>'BAR BB| Open rates'!AO44*0.82</f>
        <v>79786</v>
      </c>
      <c r="AP44" s="43">
        <f>'BAR BB| Open rates'!AP44*0.82</f>
        <v>76506</v>
      </c>
      <c r="AQ44" s="43">
        <f>'BAR BB| Open rates'!AQ44*0.82</f>
        <v>70766</v>
      </c>
      <c r="AR44" s="43">
        <f>'BAR BB| Open rates'!AR44*0.82</f>
        <v>72406</v>
      </c>
      <c r="AS44" s="43">
        <f>'BAR BB| Open rates'!AS44*0.82</f>
        <v>70766</v>
      </c>
      <c r="AT44" s="43">
        <f>'BAR BB| Open rates'!AT44*0.82</f>
        <v>72406</v>
      </c>
      <c r="AU44" s="43">
        <f>'BAR BB| Open rates'!AU44*0.82</f>
        <v>70766</v>
      </c>
      <c r="AV44" s="43">
        <f>'BAR BB| Open rates'!AV44*0.82</f>
        <v>72406</v>
      </c>
      <c r="AW44" s="43">
        <f>'BAR BB| Open rates'!AW44*0.82</f>
        <v>70766</v>
      </c>
      <c r="AX44" s="43">
        <f>'BAR BB| Open rates'!AX44*0.82</f>
        <v>72406</v>
      </c>
      <c r="AY44" s="43">
        <f>'BAR BB| Open rates'!AY44*0.82</f>
        <v>70766</v>
      </c>
    </row>
    <row r="45" spans="1:51" s="36" customFormat="1" ht="12" customHeight="1" x14ac:dyDescent="0.2">
      <c r="A45" s="237">
        <v>5</v>
      </c>
      <c r="B45" s="43">
        <f>'BAR BB| Open rates'!B45*0.82</f>
        <v>53710</v>
      </c>
      <c r="C45" s="43">
        <f>'BAR BB| Open rates'!C45*0.82</f>
        <v>53710</v>
      </c>
      <c r="D45" s="43">
        <f>'BAR BB| Open rates'!D45*0.82</f>
        <v>53710</v>
      </c>
      <c r="E45" s="43">
        <f>'BAR BB| Open rates'!E45*0.82</f>
        <v>68388</v>
      </c>
      <c r="F45" s="43">
        <f>'BAR BB| Open rates'!F45*0.82</f>
        <v>61827.999999999993</v>
      </c>
      <c r="G45" s="43">
        <f>'BAR BB| Open rates'!G45*0.82</f>
        <v>59368</v>
      </c>
      <c r="H45" s="43">
        <f>'BAR BB| Open rates'!H45*0.82</f>
        <v>61827.999999999993</v>
      </c>
      <c r="I45" s="43">
        <f>'BAR BB| Open rates'!I45*0.82</f>
        <v>59368</v>
      </c>
      <c r="J45" s="43">
        <f>'BAR BB| Open rates'!J45*0.82</f>
        <v>56170</v>
      </c>
      <c r="K45" s="43">
        <f>'BAR BB| Open rates'!K45*0.82</f>
        <v>56170</v>
      </c>
      <c r="L45" s="43">
        <f>'BAR BB| Open rates'!L45*0.82</f>
        <v>56170</v>
      </c>
      <c r="M45" s="43">
        <f>'BAR BB| Open rates'!M45*0.82</f>
        <v>59368</v>
      </c>
      <c r="N45" s="43">
        <f>'BAR BB| Open rates'!N45*0.82</f>
        <v>57564</v>
      </c>
      <c r="O45" s="43">
        <f>'BAR BB| Open rates'!O45*0.82</f>
        <v>59368</v>
      </c>
      <c r="P45" s="43">
        <f>'BAR BB| Open rates'!P45*0.82</f>
        <v>59368</v>
      </c>
      <c r="Q45" s="43">
        <f>'BAR BB| Open rates'!Q45*0.82</f>
        <v>61008</v>
      </c>
      <c r="R45" s="43">
        <f>'BAR BB| Open rates'!R45*0.82</f>
        <v>59368</v>
      </c>
      <c r="S45" s="43">
        <f>'BAR BB| Open rates'!S45*0.82</f>
        <v>61008</v>
      </c>
      <c r="T45" s="43">
        <f>'BAR BB| Open rates'!T45*0.82</f>
        <v>59368</v>
      </c>
      <c r="U45" s="43">
        <f>'BAR BB| Open rates'!U45*0.82</f>
        <v>57564</v>
      </c>
      <c r="V45" s="43">
        <f>'BAR BB| Open rates'!V45*0.82</f>
        <v>77326</v>
      </c>
      <c r="W45" s="43">
        <f>'BAR BB| Open rates'!W45*0.82</f>
        <v>83066</v>
      </c>
      <c r="X45" s="43">
        <f>'BAR BB| Open rates'!X45*0.82</f>
        <v>77326</v>
      </c>
      <c r="Y45" s="43">
        <f>'BAR BB| Open rates'!Y45*0.82</f>
        <v>57564</v>
      </c>
      <c r="Z45" s="43">
        <f>'BAR BB| Open rates'!Z45*0.82</f>
        <v>57564</v>
      </c>
      <c r="AA45" s="43">
        <f>'BAR BB| Open rates'!AA45*0.82</f>
        <v>80196</v>
      </c>
      <c r="AB45" s="43">
        <f>'BAR BB| Open rates'!AB45*0.82</f>
        <v>83476</v>
      </c>
      <c r="AC45" s="43">
        <f>'BAR BB| Open rates'!AC45*0.82</f>
        <v>80196</v>
      </c>
      <c r="AD45" s="43">
        <f>'BAR BB| Open rates'!AD45*0.82</f>
        <v>83476</v>
      </c>
      <c r="AE45" s="43">
        <f>'BAR BB| Open rates'!AE45*0.82</f>
        <v>80196</v>
      </c>
      <c r="AF45" s="43">
        <f>'BAR BB| Open rates'!AF45*0.82</f>
        <v>83476</v>
      </c>
      <c r="AG45" s="43">
        <f>'BAR BB| Open rates'!AG45*0.82</f>
        <v>80196</v>
      </c>
      <c r="AH45" s="43">
        <f>'BAR BB| Open rates'!AH45*0.82</f>
        <v>83476</v>
      </c>
      <c r="AI45" s="43">
        <f>'BAR BB| Open rates'!AI45*0.82</f>
        <v>80196</v>
      </c>
      <c r="AJ45" s="43">
        <f>'BAR BB| Open rates'!AJ45*0.82</f>
        <v>81836</v>
      </c>
      <c r="AK45" s="43">
        <f>'BAR BB| Open rates'!AK45*0.82</f>
        <v>81836</v>
      </c>
      <c r="AL45" s="43">
        <f>'BAR BB| Open rates'!AL45*0.82</f>
        <v>78556</v>
      </c>
      <c r="AM45" s="43">
        <f>'BAR BB| Open rates'!AM45*0.82</f>
        <v>81836</v>
      </c>
      <c r="AN45" s="43">
        <f>'BAR BB| Open rates'!AN45*0.82</f>
        <v>78556</v>
      </c>
      <c r="AO45" s="43">
        <f>'BAR BB| Open rates'!AO45*0.82</f>
        <v>81836</v>
      </c>
      <c r="AP45" s="43">
        <f>'BAR BB| Open rates'!AP45*0.82</f>
        <v>78556</v>
      </c>
      <c r="AQ45" s="43">
        <f>'BAR BB| Open rates'!AQ45*0.82</f>
        <v>72816</v>
      </c>
      <c r="AR45" s="43">
        <f>'BAR BB| Open rates'!AR45*0.82</f>
        <v>74456</v>
      </c>
      <c r="AS45" s="43">
        <f>'BAR BB| Open rates'!AS45*0.82</f>
        <v>72816</v>
      </c>
      <c r="AT45" s="43">
        <f>'BAR BB| Open rates'!AT45*0.82</f>
        <v>74456</v>
      </c>
      <c r="AU45" s="43">
        <f>'BAR BB| Open rates'!AU45*0.82</f>
        <v>72816</v>
      </c>
      <c r="AV45" s="43">
        <f>'BAR BB| Open rates'!AV45*0.82</f>
        <v>74456</v>
      </c>
      <c r="AW45" s="43">
        <f>'BAR BB| Open rates'!AW45*0.82</f>
        <v>72816</v>
      </c>
      <c r="AX45" s="43">
        <f>'BAR BB| Open rates'!AX45*0.82</f>
        <v>74456</v>
      </c>
      <c r="AY45" s="43">
        <f>'BAR BB| Open rates'!AY45*0.82</f>
        <v>72816</v>
      </c>
    </row>
    <row r="46" spans="1:51" s="36" customFormat="1" ht="12" customHeight="1" x14ac:dyDescent="0.2">
      <c r="A46" s="237">
        <v>6</v>
      </c>
      <c r="B46" s="43">
        <f>'BAR BB| Open rates'!B46*0.82</f>
        <v>55760</v>
      </c>
      <c r="C46" s="43">
        <f>'BAR BB| Open rates'!C46*0.82</f>
        <v>55760</v>
      </c>
      <c r="D46" s="43">
        <f>'BAR BB| Open rates'!D46*0.82</f>
        <v>55760</v>
      </c>
      <c r="E46" s="43">
        <f>'BAR BB| Open rates'!E46*0.82</f>
        <v>70438</v>
      </c>
      <c r="F46" s="43">
        <f>'BAR BB| Open rates'!F46*0.82</f>
        <v>63877.999999999993</v>
      </c>
      <c r="G46" s="43">
        <f>'BAR BB| Open rates'!G46*0.82</f>
        <v>61417.999999999993</v>
      </c>
      <c r="H46" s="43">
        <f>'BAR BB| Open rates'!H46*0.82</f>
        <v>63877.999999999993</v>
      </c>
      <c r="I46" s="43">
        <f>'BAR BB| Open rates'!I46*0.82</f>
        <v>61417.999999999993</v>
      </c>
      <c r="J46" s="43">
        <f>'BAR BB| Open rates'!J46*0.82</f>
        <v>58220</v>
      </c>
      <c r="K46" s="43">
        <f>'BAR BB| Open rates'!K46*0.82</f>
        <v>58220</v>
      </c>
      <c r="L46" s="43">
        <f>'BAR BB| Open rates'!L46*0.82</f>
        <v>58220</v>
      </c>
      <c r="M46" s="43">
        <f>'BAR BB| Open rates'!M46*0.82</f>
        <v>61417.999999999993</v>
      </c>
      <c r="N46" s="43">
        <f>'BAR BB| Open rates'!N46*0.82</f>
        <v>59614</v>
      </c>
      <c r="O46" s="43">
        <f>'BAR BB| Open rates'!O46*0.82</f>
        <v>61417.999999999993</v>
      </c>
      <c r="P46" s="43">
        <f>'BAR BB| Open rates'!P46*0.82</f>
        <v>61417.999999999993</v>
      </c>
      <c r="Q46" s="43">
        <f>'BAR BB| Open rates'!Q46*0.82</f>
        <v>63057.999999999993</v>
      </c>
      <c r="R46" s="43">
        <f>'BAR BB| Open rates'!R46*0.82</f>
        <v>61417.999999999993</v>
      </c>
      <c r="S46" s="43">
        <f>'BAR BB| Open rates'!S46*0.82</f>
        <v>63057.999999999993</v>
      </c>
      <c r="T46" s="43">
        <f>'BAR BB| Open rates'!T46*0.82</f>
        <v>61417.999999999993</v>
      </c>
      <c r="U46" s="43">
        <f>'BAR BB| Open rates'!U46*0.82</f>
        <v>59614</v>
      </c>
      <c r="V46" s="43">
        <f>'BAR BB| Open rates'!V46*0.82</f>
        <v>79376</v>
      </c>
      <c r="W46" s="43">
        <f>'BAR BB| Open rates'!W46*0.82</f>
        <v>85116</v>
      </c>
      <c r="X46" s="43">
        <f>'BAR BB| Open rates'!X46*0.82</f>
        <v>79376</v>
      </c>
      <c r="Y46" s="43">
        <f>'BAR BB| Open rates'!Y46*0.82</f>
        <v>59614</v>
      </c>
      <c r="Z46" s="43">
        <f>'BAR BB| Open rates'!Z46*0.82</f>
        <v>59614</v>
      </c>
      <c r="AA46" s="43">
        <f>'BAR BB| Open rates'!AA46*0.82</f>
        <v>82246</v>
      </c>
      <c r="AB46" s="43">
        <f>'BAR BB| Open rates'!AB46*0.82</f>
        <v>85526</v>
      </c>
      <c r="AC46" s="43">
        <f>'BAR BB| Open rates'!AC46*0.82</f>
        <v>82246</v>
      </c>
      <c r="AD46" s="43">
        <f>'BAR BB| Open rates'!AD46*0.82</f>
        <v>85526</v>
      </c>
      <c r="AE46" s="43">
        <f>'BAR BB| Open rates'!AE46*0.82</f>
        <v>82246</v>
      </c>
      <c r="AF46" s="43">
        <f>'BAR BB| Open rates'!AF46*0.82</f>
        <v>85526</v>
      </c>
      <c r="AG46" s="43">
        <f>'BAR BB| Open rates'!AG46*0.82</f>
        <v>82246</v>
      </c>
      <c r="AH46" s="43">
        <f>'BAR BB| Open rates'!AH46*0.82</f>
        <v>85526</v>
      </c>
      <c r="AI46" s="43">
        <f>'BAR BB| Open rates'!AI46*0.82</f>
        <v>82246</v>
      </c>
      <c r="AJ46" s="43">
        <f>'BAR BB| Open rates'!AJ46*0.82</f>
        <v>83886</v>
      </c>
      <c r="AK46" s="43">
        <f>'BAR BB| Open rates'!AK46*0.82</f>
        <v>83886</v>
      </c>
      <c r="AL46" s="43">
        <f>'BAR BB| Open rates'!AL46*0.82</f>
        <v>80606</v>
      </c>
      <c r="AM46" s="43">
        <f>'BAR BB| Open rates'!AM46*0.82</f>
        <v>83886</v>
      </c>
      <c r="AN46" s="43">
        <f>'BAR BB| Open rates'!AN46*0.82</f>
        <v>80606</v>
      </c>
      <c r="AO46" s="43">
        <f>'BAR BB| Open rates'!AO46*0.82</f>
        <v>83886</v>
      </c>
      <c r="AP46" s="43">
        <f>'BAR BB| Open rates'!AP46*0.82</f>
        <v>80606</v>
      </c>
      <c r="AQ46" s="43">
        <f>'BAR BB| Open rates'!AQ46*0.82</f>
        <v>74866</v>
      </c>
      <c r="AR46" s="43">
        <f>'BAR BB| Open rates'!AR46*0.82</f>
        <v>76506</v>
      </c>
      <c r="AS46" s="43">
        <f>'BAR BB| Open rates'!AS46*0.82</f>
        <v>74866</v>
      </c>
      <c r="AT46" s="43">
        <f>'BAR BB| Open rates'!AT46*0.82</f>
        <v>76506</v>
      </c>
      <c r="AU46" s="43">
        <f>'BAR BB| Open rates'!AU46*0.82</f>
        <v>74866</v>
      </c>
      <c r="AV46" s="43">
        <f>'BAR BB| Open rates'!AV46*0.82</f>
        <v>76506</v>
      </c>
      <c r="AW46" s="43">
        <f>'BAR BB| Open rates'!AW46*0.82</f>
        <v>74866</v>
      </c>
      <c r="AX46" s="43">
        <f>'BAR BB| Open rates'!AX46*0.82</f>
        <v>76506</v>
      </c>
      <c r="AY46" s="43">
        <f>'BAR BB| Open rates'!AY46*0.82</f>
        <v>74866</v>
      </c>
    </row>
    <row r="47" spans="1:51" s="36" customFormat="1" ht="12" customHeight="1" x14ac:dyDescent="0.2">
      <c r="A47" s="237">
        <v>7</v>
      </c>
      <c r="B47" s="43">
        <f>'BAR BB| Open rates'!B47*0.82</f>
        <v>57810</v>
      </c>
      <c r="C47" s="43">
        <f>'BAR BB| Open rates'!C47*0.82</f>
        <v>57810</v>
      </c>
      <c r="D47" s="43">
        <f>'BAR BB| Open rates'!D47*0.82</f>
        <v>57810</v>
      </c>
      <c r="E47" s="43">
        <f>'BAR BB| Open rates'!E47*0.82</f>
        <v>72488</v>
      </c>
      <c r="F47" s="43">
        <f>'BAR BB| Open rates'!F47*0.82</f>
        <v>65928</v>
      </c>
      <c r="G47" s="43">
        <f>'BAR BB| Open rates'!G47*0.82</f>
        <v>63467.999999999993</v>
      </c>
      <c r="H47" s="43">
        <f>'BAR BB| Open rates'!H47*0.82</f>
        <v>65928</v>
      </c>
      <c r="I47" s="43">
        <f>'BAR BB| Open rates'!I47*0.82</f>
        <v>63467.999999999993</v>
      </c>
      <c r="J47" s="43">
        <f>'BAR BB| Open rates'!J47*0.82</f>
        <v>60270</v>
      </c>
      <c r="K47" s="43">
        <f>'BAR BB| Open rates'!K47*0.82</f>
        <v>60270</v>
      </c>
      <c r="L47" s="43">
        <f>'BAR BB| Open rates'!L47*0.82</f>
        <v>60270</v>
      </c>
      <c r="M47" s="43">
        <f>'BAR BB| Open rates'!M47*0.82</f>
        <v>63467.999999999993</v>
      </c>
      <c r="N47" s="43">
        <f>'BAR BB| Open rates'!N47*0.82</f>
        <v>61663.999999999993</v>
      </c>
      <c r="O47" s="43">
        <f>'BAR BB| Open rates'!O47*0.82</f>
        <v>63467.999999999993</v>
      </c>
      <c r="P47" s="43">
        <f>'BAR BB| Open rates'!P47*0.82</f>
        <v>63467.999999999993</v>
      </c>
      <c r="Q47" s="43">
        <f>'BAR BB| Open rates'!Q47*0.82</f>
        <v>65107.999999999993</v>
      </c>
      <c r="R47" s="43">
        <f>'BAR BB| Open rates'!R47*0.82</f>
        <v>63467.999999999993</v>
      </c>
      <c r="S47" s="43">
        <f>'BAR BB| Open rates'!S47*0.82</f>
        <v>65107.999999999993</v>
      </c>
      <c r="T47" s="43">
        <f>'BAR BB| Open rates'!T47*0.82</f>
        <v>63467.999999999993</v>
      </c>
      <c r="U47" s="43">
        <f>'BAR BB| Open rates'!U47*0.82</f>
        <v>61663.999999999993</v>
      </c>
      <c r="V47" s="43">
        <f>'BAR BB| Open rates'!V47*0.82</f>
        <v>81426</v>
      </c>
      <c r="W47" s="43">
        <f>'BAR BB| Open rates'!W47*0.82</f>
        <v>87166</v>
      </c>
      <c r="X47" s="43">
        <f>'BAR BB| Open rates'!X47*0.82</f>
        <v>81426</v>
      </c>
      <c r="Y47" s="43">
        <f>'BAR BB| Open rates'!Y47*0.82</f>
        <v>61663.999999999993</v>
      </c>
      <c r="Z47" s="43">
        <f>'BAR BB| Open rates'!Z47*0.82</f>
        <v>61663.999999999993</v>
      </c>
      <c r="AA47" s="43">
        <f>'BAR BB| Open rates'!AA47*0.82</f>
        <v>84296</v>
      </c>
      <c r="AB47" s="43">
        <f>'BAR BB| Open rates'!AB47*0.82</f>
        <v>87576</v>
      </c>
      <c r="AC47" s="43">
        <f>'BAR BB| Open rates'!AC47*0.82</f>
        <v>84296</v>
      </c>
      <c r="AD47" s="43">
        <f>'BAR BB| Open rates'!AD47*0.82</f>
        <v>87576</v>
      </c>
      <c r="AE47" s="43">
        <f>'BAR BB| Open rates'!AE47*0.82</f>
        <v>84296</v>
      </c>
      <c r="AF47" s="43">
        <f>'BAR BB| Open rates'!AF47*0.82</f>
        <v>87576</v>
      </c>
      <c r="AG47" s="43">
        <f>'BAR BB| Open rates'!AG47*0.82</f>
        <v>84296</v>
      </c>
      <c r="AH47" s="43">
        <f>'BAR BB| Open rates'!AH47*0.82</f>
        <v>87576</v>
      </c>
      <c r="AI47" s="43">
        <f>'BAR BB| Open rates'!AI47*0.82</f>
        <v>84296</v>
      </c>
      <c r="AJ47" s="43">
        <f>'BAR BB| Open rates'!AJ47*0.82</f>
        <v>85936</v>
      </c>
      <c r="AK47" s="43">
        <f>'BAR BB| Open rates'!AK47*0.82</f>
        <v>85936</v>
      </c>
      <c r="AL47" s="43">
        <f>'BAR BB| Open rates'!AL47*0.82</f>
        <v>82656</v>
      </c>
      <c r="AM47" s="43">
        <f>'BAR BB| Open rates'!AM47*0.82</f>
        <v>85936</v>
      </c>
      <c r="AN47" s="43">
        <f>'BAR BB| Open rates'!AN47*0.82</f>
        <v>82656</v>
      </c>
      <c r="AO47" s="43">
        <f>'BAR BB| Open rates'!AO47*0.82</f>
        <v>85936</v>
      </c>
      <c r="AP47" s="43">
        <f>'BAR BB| Open rates'!AP47*0.82</f>
        <v>82656</v>
      </c>
      <c r="AQ47" s="43">
        <f>'BAR BB| Open rates'!AQ47*0.82</f>
        <v>76916</v>
      </c>
      <c r="AR47" s="43">
        <f>'BAR BB| Open rates'!AR47*0.82</f>
        <v>78556</v>
      </c>
      <c r="AS47" s="43">
        <f>'BAR BB| Open rates'!AS47*0.82</f>
        <v>76916</v>
      </c>
      <c r="AT47" s="43">
        <f>'BAR BB| Open rates'!AT47*0.82</f>
        <v>78556</v>
      </c>
      <c r="AU47" s="43">
        <f>'BAR BB| Open rates'!AU47*0.82</f>
        <v>76916</v>
      </c>
      <c r="AV47" s="43">
        <f>'BAR BB| Open rates'!AV47*0.82</f>
        <v>78556</v>
      </c>
      <c r="AW47" s="43">
        <f>'BAR BB| Open rates'!AW47*0.82</f>
        <v>76916</v>
      </c>
      <c r="AX47" s="43">
        <f>'BAR BB| Open rates'!AX47*0.82</f>
        <v>78556</v>
      </c>
      <c r="AY47" s="43">
        <f>'BAR BB| Open rates'!AY47*0.82</f>
        <v>76916</v>
      </c>
    </row>
    <row r="48" spans="1:51" s="36" customFormat="1" ht="12" customHeight="1" x14ac:dyDescent="0.2">
      <c r="A48" s="237">
        <v>8</v>
      </c>
      <c r="B48" s="43">
        <f>'BAR BB| Open rates'!B48*0.82</f>
        <v>59860</v>
      </c>
      <c r="C48" s="43">
        <f>'BAR BB| Open rates'!C48*0.82</f>
        <v>59860</v>
      </c>
      <c r="D48" s="43">
        <f>'BAR BB| Open rates'!D48*0.82</f>
        <v>59860</v>
      </c>
      <c r="E48" s="43">
        <f>'BAR BB| Open rates'!E48*0.82</f>
        <v>74538</v>
      </c>
      <c r="F48" s="43">
        <f>'BAR BB| Open rates'!F48*0.82</f>
        <v>67978</v>
      </c>
      <c r="G48" s="43">
        <f>'BAR BB| Open rates'!G48*0.82</f>
        <v>65517.999999999993</v>
      </c>
      <c r="H48" s="43">
        <f>'BAR BB| Open rates'!H48*0.82</f>
        <v>67978</v>
      </c>
      <c r="I48" s="43">
        <f>'BAR BB| Open rates'!I48*0.82</f>
        <v>65517.999999999993</v>
      </c>
      <c r="J48" s="43">
        <f>'BAR BB| Open rates'!J48*0.82</f>
        <v>62319.999999999993</v>
      </c>
      <c r="K48" s="43">
        <f>'BAR BB| Open rates'!K48*0.82</f>
        <v>62319.999999999993</v>
      </c>
      <c r="L48" s="43">
        <f>'BAR BB| Open rates'!L48*0.82</f>
        <v>62319.999999999993</v>
      </c>
      <c r="M48" s="43">
        <f>'BAR BB| Open rates'!M48*0.82</f>
        <v>65517.999999999993</v>
      </c>
      <c r="N48" s="43">
        <f>'BAR BB| Open rates'!N48*0.82</f>
        <v>63713.999999999993</v>
      </c>
      <c r="O48" s="43">
        <f>'BAR BB| Open rates'!O48*0.82</f>
        <v>65517.999999999993</v>
      </c>
      <c r="P48" s="43">
        <f>'BAR BB| Open rates'!P48*0.82</f>
        <v>65517.999999999993</v>
      </c>
      <c r="Q48" s="43">
        <f>'BAR BB| Open rates'!Q48*0.82</f>
        <v>67158</v>
      </c>
      <c r="R48" s="43">
        <f>'BAR BB| Open rates'!R48*0.82</f>
        <v>65517.999999999993</v>
      </c>
      <c r="S48" s="43">
        <f>'BAR BB| Open rates'!S48*0.82</f>
        <v>67158</v>
      </c>
      <c r="T48" s="43">
        <f>'BAR BB| Open rates'!T48*0.82</f>
        <v>65517.999999999993</v>
      </c>
      <c r="U48" s="43">
        <f>'BAR BB| Open rates'!U48*0.82</f>
        <v>63713.999999999993</v>
      </c>
      <c r="V48" s="43">
        <f>'BAR BB| Open rates'!V48*0.82</f>
        <v>83476</v>
      </c>
      <c r="W48" s="43">
        <f>'BAR BB| Open rates'!W48*0.82</f>
        <v>89216</v>
      </c>
      <c r="X48" s="43">
        <f>'BAR BB| Open rates'!X48*0.82</f>
        <v>83476</v>
      </c>
      <c r="Y48" s="43">
        <f>'BAR BB| Open rates'!Y48*0.82</f>
        <v>63713.999999999993</v>
      </c>
      <c r="Z48" s="43">
        <f>'BAR BB| Open rates'!Z48*0.82</f>
        <v>63713.999999999993</v>
      </c>
      <c r="AA48" s="43">
        <f>'BAR BB| Open rates'!AA48*0.82</f>
        <v>86346</v>
      </c>
      <c r="AB48" s="43">
        <f>'BAR BB| Open rates'!AB48*0.82</f>
        <v>89626</v>
      </c>
      <c r="AC48" s="43">
        <f>'BAR BB| Open rates'!AC48*0.82</f>
        <v>86346</v>
      </c>
      <c r="AD48" s="43">
        <f>'BAR BB| Open rates'!AD48*0.82</f>
        <v>89626</v>
      </c>
      <c r="AE48" s="43">
        <f>'BAR BB| Open rates'!AE48*0.82</f>
        <v>86346</v>
      </c>
      <c r="AF48" s="43">
        <f>'BAR BB| Open rates'!AF48*0.82</f>
        <v>89626</v>
      </c>
      <c r="AG48" s="43">
        <f>'BAR BB| Open rates'!AG48*0.82</f>
        <v>86346</v>
      </c>
      <c r="AH48" s="43">
        <f>'BAR BB| Open rates'!AH48*0.82</f>
        <v>89626</v>
      </c>
      <c r="AI48" s="43">
        <f>'BAR BB| Open rates'!AI48*0.82</f>
        <v>86346</v>
      </c>
      <c r="AJ48" s="43">
        <f>'BAR BB| Open rates'!AJ48*0.82</f>
        <v>87986</v>
      </c>
      <c r="AK48" s="43">
        <f>'BAR BB| Open rates'!AK48*0.82</f>
        <v>87986</v>
      </c>
      <c r="AL48" s="43">
        <f>'BAR BB| Open rates'!AL48*0.82</f>
        <v>84706</v>
      </c>
      <c r="AM48" s="43">
        <f>'BAR BB| Open rates'!AM48*0.82</f>
        <v>87986</v>
      </c>
      <c r="AN48" s="43">
        <f>'BAR BB| Open rates'!AN48*0.82</f>
        <v>84706</v>
      </c>
      <c r="AO48" s="43">
        <f>'BAR BB| Open rates'!AO48*0.82</f>
        <v>87986</v>
      </c>
      <c r="AP48" s="43">
        <f>'BAR BB| Open rates'!AP48*0.82</f>
        <v>84706</v>
      </c>
      <c r="AQ48" s="43">
        <f>'BAR BB| Open rates'!AQ48*0.82</f>
        <v>78966</v>
      </c>
      <c r="AR48" s="43">
        <f>'BAR BB| Open rates'!AR48*0.82</f>
        <v>80606</v>
      </c>
      <c r="AS48" s="43">
        <f>'BAR BB| Open rates'!AS48*0.82</f>
        <v>78966</v>
      </c>
      <c r="AT48" s="43">
        <f>'BAR BB| Open rates'!AT48*0.82</f>
        <v>80606</v>
      </c>
      <c r="AU48" s="43">
        <f>'BAR BB| Open rates'!AU48*0.82</f>
        <v>78966</v>
      </c>
      <c r="AV48" s="43">
        <f>'BAR BB| Open rates'!AV48*0.82</f>
        <v>80606</v>
      </c>
      <c r="AW48" s="43">
        <f>'BAR BB| Open rates'!AW48*0.82</f>
        <v>78966</v>
      </c>
      <c r="AX48" s="43">
        <f>'BAR BB| Open rates'!AX48*0.82</f>
        <v>80606</v>
      </c>
      <c r="AY48" s="43">
        <f>'BAR BB| Open rates'!AY48*0.82</f>
        <v>78966</v>
      </c>
    </row>
    <row r="49" spans="1:51" s="36" customFormat="1" ht="12"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row>
    <row r="50" spans="1:51" s="36" customFormat="1" ht="12" customHeight="1" x14ac:dyDescent="0.2">
      <c r="A50" s="237">
        <v>1</v>
      </c>
      <c r="B50" s="43">
        <f>'BAR BB| Open rates'!B50*0.82</f>
        <v>77900</v>
      </c>
      <c r="C50" s="43">
        <f>'BAR BB| Open rates'!C50*0.82</f>
        <v>77900</v>
      </c>
      <c r="D50" s="43">
        <f>'BAR BB| Open rates'!D50*0.82</f>
        <v>77900</v>
      </c>
      <c r="E50" s="43">
        <f>'BAR BB| Open rates'!E50*0.82</f>
        <v>77900</v>
      </c>
      <c r="F50" s="43">
        <f>'BAR BB| Open rates'!F50*0.82</f>
        <v>77900</v>
      </c>
      <c r="G50" s="43">
        <f>'BAR BB| Open rates'!G50*0.82</f>
        <v>77900</v>
      </c>
      <c r="H50" s="43">
        <f>'BAR BB| Open rates'!H50*0.82</f>
        <v>77900</v>
      </c>
      <c r="I50" s="43">
        <f>'BAR BB| Open rates'!I50*0.82</f>
        <v>77900</v>
      </c>
      <c r="J50" s="43">
        <f>'BAR BB| Open rates'!J50*0.82</f>
        <v>77900</v>
      </c>
      <c r="K50" s="43">
        <f>'BAR BB| Open rates'!K50*0.82</f>
        <v>77900</v>
      </c>
      <c r="L50" s="43">
        <f>'BAR BB| Open rates'!L50*0.82</f>
        <v>77900</v>
      </c>
      <c r="M50" s="43">
        <f>'BAR BB| Open rates'!M50*0.82</f>
        <v>77900</v>
      </c>
      <c r="N50" s="43">
        <f>'BAR BB| Open rates'!N50*0.82</f>
        <v>77900</v>
      </c>
      <c r="O50" s="43">
        <f>'BAR BB| Open rates'!O50*0.82</f>
        <v>77900</v>
      </c>
      <c r="P50" s="43">
        <f>'BAR BB| Open rates'!P50*0.82</f>
        <v>77900</v>
      </c>
      <c r="Q50" s="43">
        <f>'BAR BB| Open rates'!Q50*0.82</f>
        <v>77900</v>
      </c>
      <c r="R50" s="43">
        <f>'BAR BB| Open rates'!R50*0.82</f>
        <v>77900</v>
      </c>
      <c r="S50" s="43">
        <f>'BAR BB| Open rates'!S50*0.82</f>
        <v>77900</v>
      </c>
      <c r="T50" s="43">
        <f>'BAR BB| Open rates'!T50*0.82</f>
        <v>77900</v>
      </c>
      <c r="U50" s="43">
        <f>'BAR BB| Open rates'!U50*0.82</f>
        <v>77900</v>
      </c>
      <c r="V50" s="43">
        <f>'BAR BB| Open rates'!V50*0.82</f>
        <v>77900</v>
      </c>
      <c r="W50" s="43">
        <f>'BAR BB| Open rates'!W50*0.82</f>
        <v>77900</v>
      </c>
      <c r="X50" s="43">
        <f>'BAR BB| Open rates'!X50*0.82</f>
        <v>77900</v>
      </c>
      <c r="Y50" s="43">
        <f>'BAR BB| Open rates'!Y50*0.82</f>
        <v>77900</v>
      </c>
      <c r="Z50" s="43">
        <f>'BAR BB| Open rates'!Z50*0.82</f>
        <v>77900</v>
      </c>
      <c r="AA50" s="43">
        <f>'BAR BB| Open rates'!AA50*0.82</f>
        <v>86100</v>
      </c>
      <c r="AB50" s="43">
        <f>'BAR BB| Open rates'!AB50*0.82</f>
        <v>86100</v>
      </c>
      <c r="AC50" s="43">
        <f>'BAR BB| Open rates'!AC50*0.82</f>
        <v>86100</v>
      </c>
      <c r="AD50" s="43">
        <f>'BAR BB| Open rates'!AD50*0.82</f>
        <v>86100</v>
      </c>
      <c r="AE50" s="43">
        <f>'BAR BB| Open rates'!AE50*0.82</f>
        <v>86100</v>
      </c>
      <c r="AF50" s="43">
        <f>'BAR BB| Open rates'!AF50*0.82</f>
        <v>86100</v>
      </c>
      <c r="AG50" s="43">
        <f>'BAR BB| Open rates'!AG50*0.82</f>
        <v>86100</v>
      </c>
      <c r="AH50" s="43">
        <f>'BAR BB| Open rates'!AH50*0.82</f>
        <v>86100</v>
      </c>
      <c r="AI50" s="43">
        <f>'BAR BB| Open rates'!AI50*0.82</f>
        <v>86100</v>
      </c>
      <c r="AJ50" s="43">
        <f>'BAR BB| Open rates'!AJ50*0.82</f>
        <v>86100</v>
      </c>
      <c r="AK50" s="43">
        <f>'BAR BB| Open rates'!AK50*0.82</f>
        <v>86100</v>
      </c>
      <c r="AL50" s="43">
        <f>'BAR BB| Open rates'!AL50*0.82</f>
        <v>86100</v>
      </c>
      <c r="AM50" s="43">
        <f>'BAR BB| Open rates'!AM50*0.82</f>
        <v>86100</v>
      </c>
      <c r="AN50" s="43">
        <f>'BAR BB| Open rates'!AN50*0.82</f>
        <v>86100</v>
      </c>
      <c r="AO50" s="43">
        <f>'BAR BB| Open rates'!AO50*0.82</f>
        <v>86100</v>
      </c>
      <c r="AP50" s="43">
        <f>'BAR BB| Open rates'!AP50*0.82</f>
        <v>86100</v>
      </c>
      <c r="AQ50" s="43">
        <f>'BAR BB| Open rates'!AQ50*0.82</f>
        <v>86100</v>
      </c>
      <c r="AR50" s="43">
        <f>'BAR BB| Open rates'!AR50*0.82</f>
        <v>86100</v>
      </c>
      <c r="AS50" s="43">
        <f>'BAR BB| Open rates'!AS50*0.82</f>
        <v>86100</v>
      </c>
      <c r="AT50" s="43">
        <f>'BAR BB| Open rates'!AT50*0.82</f>
        <v>86100</v>
      </c>
      <c r="AU50" s="43">
        <f>'BAR BB| Open rates'!AU50*0.82</f>
        <v>86100</v>
      </c>
      <c r="AV50" s="43">
        <f>'BAR BB| Open rates'!AV50*0.82</f>
        <v>86100</v>
      </c>
      <c r="AW50" s="43">
        <f>'BAR BB| Open rates'!AW50*0.82</f>
        <v>86100</v>
      </c>
      <c r="AX50" s="43">
        <f>'BAR BB| Open rates'!AX50*0.82</f>
        <v>86100</v>
      </c>
      <c r="AY50" s="43">
        <f>'BAR BB| Open rates'!AY50*0.82</f>
        <v>86100</v>
      </c>
    </row>
    <row r="51" spans="1:51" s="36" customFormat="1" ht="12" customHeight="1" x14ac:dyDescent="0.2">
      <c r="A51" s="237">
        <v>2</v>
      </c>
      <c r="B51" s="43">
        <f>'BAR BB| Open rates'!B51*0.82</f>
        <v>79950</v>
      </c>
      <c r="C51" s="43">
        <f>'BAR BB| Open rates'!C51*0.82</f>
        <v>79950</v>
      </c>
      <c r="D51" s="43">
        <f>'BAR BB| Open rates'!D51*0.82</f>
        <v>79950</v>
      </c>
      <c r="E51" s="43">
        <f>'BAR BB| Open rates'!E51*0.82</f>
        <v>79950</v>
      </c>
      <c r="F51" s="43">
        <f>'BAR BB| Open rates'!F51*0.82</f>
        <v>79950</v>
      </c>
      <c r="G51" s="43">
        <f>'BAR BB| Open rates'!G51*0.82</f>
        <v>79950</v>
      </c>
      <c r="H51" s="43">
        <f>'BAR BB| Open rates'!H51*0.82</f>
        <v>79950</v>
      </c>
      <c r="I51" s="43">
        <f>'BAR BB| Open rates'!I51*0.82</f>
        <v>79950</v>
      </c>
      <c r="J51" s="43">
        <f>'BAR BB| Open rates'!J51*0.82</f>
        <v>79950</v>
      </c>
      <c r="K51" s="43">
        <f>'BAR BB| Open rates'!K51*0.82</f>
        <v>79950</v>
      </c>
      <c r="L51" s="43">
        <f>'BAR BB| Open rates'!L51*0.82</f>
        <v>79950</v>
      </c>
      <c r="M51" s="43">
        <f>'BAR BB| Open rates'!M51*0.82</f>
        <v>79950</v>
      </c>
      <c r="N51" s="43">
        <f>'BAR BB| Open rates'!N51*0.82</f>
        <v>79950</v>
      </c>
      <c r="O51" s="43">
        <f>'BAR BB| Open rates'!O51*0.82</f>
        <v>79950</v>
      </c>
      <c r="P51" s="43">
        <f>'BAR BB| Open rates'!P51*0.82</f>
        <v>79950</v>
      </c>
      <c r="Q51" s="43">
        <f>'BAR BB| Open rates'!Q51*0.82</f>
        <v>79950</v>
      </c>
      <c r="R51" s="43">
        <f>'BAR BB| Open rates'!R51*0.82</f>
        <v>79950</v>
      </c>
      <c r="S51" s="43">
        <f>'BAR BB| Open rates'!S51*0.82</f>
        <v>79950</v>
      </c>
      <c r="T51" s="43">
        <f>'BAR BB| Open rates'!T51*0.82</f>
        <v>79950</v>
      </c>
      <c r="U51" s="43">
        <f>'BAR BB| Open rates'!U51*0.82</f>
        <v>79950</v>
      </c>
      <c r="V51" s="43">
        <f>'BAR BB| Open rates'!V51*0.82</f>
        <v>79950</v>
      </c>
      <c r="W51" s="43">
        <f>'BAR BB| Open rates'!W51*0.82</f>
        <v>79950</v>
      </c>
      <c r="X51" s="43">
        <f>'BAR BB| Open rates'!X51*0.82</f>
        <v>79950</v>
      </c>
      <c r="Y51" s="43">
        <f>'BAR BB| Open rates'!Y51*0.82</f>
        <v>79950</v>
      </c>
      <c r="Z51" s="43">
        <f>'BAR BB| Open rates'!Z51*0.82</f>
        <v>79950</v>
      </c>
      <c r="AA51" s="43">
        <f>'BAR BB| Open rates'!AA51*0.82</f>
        <v>88150</v>
      </c>
      <c r="AB51" s="43">
        <f>'BAR BB| Open rates'!AB51*0.82</f>
        <v>88150</v>
      </c>
      <c r="AC51" s="43">
        <f>'BAR BB| Open rates'!AC51*0.82</f>
        <v>88150</v>
      </c>
      <c r="AD51" s="43">
        <f>'BAR BB| Open rates'!AD51*0.82</f>
        <v>88150</v>
      </c>
      <c r="AE51" s="43">
        <f>'BAR BB| Open rates'!AE51*0.82</f>
        <v>88150</v>
      </c>
      <c r="AF51" s="43">
        <f>'BAR BB| Open rates'!AF51*0.82</f>
        <v>88150</v>
      </c>
      <c r="AG51" s="43">
        <f>'BAR BB| Open rates'!AG51*0.82</f>
        <v>88150</v>
      </c>
      <c r="AH51" s="43">
        <f>'BAR BB| Open rates'!AH51*0.82</f>
        <v>88150</v>
      </c>
      <c r="AI51" s="43">
        <f>'BAR BB| Open rates'!AI51*0.82</f>
        <v>88150</v>
      </c>
      <c r="AJ51" s="43">
        <f>'BAR BB| Open rates'!AJ51*0.82</f>
        <v>88150</v>
      </c>
      <c r="AK51" s="43">
        <f>'BAR BB| Open rates'!AK51*0.82</f>
        <v>88150</v>
      </c>
      <c r="AL51" s="43">
        <f>'BAR BB| Open rates'!AL51*0.82</f>
        <v>88150</v>
      </c>
      <c r="AM51" s="43">
        <f>'BAR BB| Open rates'!AM51*0.82</f>
        <v>88150</v>
      </c>
      <c r="AN51" s="43">
        <f>'BAR BB| Open rates'!AN51*0.82</f>
        <v>88150</v>
      </c>
      <c r="AO51" s="43">
        <f>'BAR BB| Open rates'!AO51*0.82</f>
        <v>88150</v>
      </c>
      <c r="AP51" s="43">
        <f>'BAR BB| Open rates'!AP51*0.82</f>
        <v>88150</v>
      </c>
      <c r="AQ51" s="43">
        <f>'BAR BB| Open rates'!AQ51*0.82</f>
        <v>88150</v>
      </c>
      <c r="AR51" s="43">
        <f>'BAR BB| Open rates'!AR51*0.82</f>
        <v>88150</v>
      </c>
      <c r="AS51" s="43">
        <f>'BAR BB| Open rates'!AS51*0.82</f>
        <v>88150</v>
      </c>
      <c r="AT51" s="43">
        <f>'BAR BB| Open rates'!AT51*0.82</f>
        <v>88150</v>
      </c>
      <c r="AU51" s="43">
        <f>'BAR BB| Open rates'!AU51*0.82</f>
        <v>88150</v>
      </c>
      <c r="AV51" s="43">
        <f>'BAR BB| Open rates'!AV51*0.82</f>
        <v>88150</v>
      </c>
      <c r="AW51" s="43">
        <f>'BAR BB| Open rates'!AW51*0.82</f>
        <v>88150</v>
      </c>
      <c r="AX51" s="43">
        <f>'BAR BB| Open rates'!AX51*0.82</f>
        <v>88150</v>
      </c>
      <c r="AY51" s="43">
        <f>'BAR BB| Open rates'!AY51*0.82</f>
        <v>88150</v>
      </c>
    </row>
    <row r="52" spans="1:51" s="36" customFormat="1" ht="12"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row>
    <row r="53" spans="1:51" s="36" customFormat="1" ht="12" customHeight="1" x14ac:dyDescent="0.2">
      <c r="A53" s="237">
        <v>1</v>
      </c>
      <c r="B53" s="43">
        <f>'BAR BB| Open rates'!B53*0.82</f>
        <v>65600</v>
      </c>
      <c r="C53" s="43">
        <f>'BAR BB| Open rates'!C53*0.82</f>
        <v>65600</v>
      </c>
      <c r="D53" s="43">
        <f>'BAR BB| Open rates'!D53*0.82</f>
        <v>65600</v>
      </c>
      <c r="E53" s="43">
        <f>'BAR BB| Open rates'!E53*0.82</f>
        <v>65600</v>
      </c>
      <c r="F53" s="43">
        <f>'BAR BB| Open rates'!F53*0.82</f>
        <v>65600</v>
      </c>
      <c r="G53" s="43">
        <f>'BAR BB| Open rates'!G53*0.82</f>
        <v>65600</v>
      </c>
      <c r="H53" s="43">
        <f>'BAR BB| Open rates'!H53*0.82</f>
        <v>65600</v>
      </c>
      <c r="I53" s="43">
        <f>'BAR BB| Open rates'!I53*0.82</f>
        <v>65600</v>
      </c>
      <c r="J53" s="43">
        <f>'BAR BB| Open rates'!J53*0.82</f>
        <v>65600</v>
      </c>
      <c r="K53" s="43">
        <f>'BAR BB| Open rates'!K53*0.82</f>
        <v>65600</v>
      </c>
      <c r="L53" s="43">
        <f>'BAR BB| Open rates'!L53*0.82</f>
        <v>65600</v>
      </c>
      <c r="M53" s="43">
        <f>'BAR BB| Open rates'!M53*0.82</f>
        <v>65600</v>
      </c>
      <c r="N53" s="43">
        <f>'BAR BB| Open rates'!N53*0.82</f>
        <v>65600</v>
      </c>
      <c r="O53" s="43">
        <f>'BAR BB| Open rates'!O53*0.82</f>
        <v>65600</v>
      </c>
      <c r="P53" s="43">
        <f>'BAR BB| Open rates'!P53*0.82</f>
        <v>65600</v>
      </c>
      <c r="Q53" s="43">
        <f>'BAR BB| Open rates'!Q53*0.82</f>
        <v>65600</v>
      </c>
      <c r="R53" s="43">
        <f>'BAR BB| Open rates'!R53*0.82</f>
        <v>65600</v>
      </c>
      <c r="S53" s="43">
        <f>'BAR BB| Open rates'!S53*0.82</f>
        <v>65600</v>
      </c>
      <c r="T53" s="43">
        <f>'BAR BB| Open rates'!T53*0.82</f>
        <v>65600</v>
      </c>
      <c r="U53" s="43">
        <f>'BAR BB| Open rates'!U53*0.82</f>
        <v>65600</v>
      </c>
      <c r="V53" s="43">
        <f>'BAR BB| Open rates'!V53*0.82</f>
        <v>65600</v>
      </c>
      <c r="W53" s="43">
        <f>'BAR BB| Open rates'!W53*0.82</f>
        <v>65600</v>
      </c>
      <c r="X53" s="43">
        <f>'BAR BB| Open rates'!X53*0.82</f>
        <v>65600</v>
      </c>
      <c r="Y53" s="43">
        <f>'BAR BB| Open rates'!Y53*0.82</f>
        <v>65600</v>
      </c>
      <c r="Z53" s="43">
        <f>'BAR BB| Open rates'!Z53*0.82</f>
        <v>65600</v>
      </c>
      <c r="AA53" s="43">
        <f>'BAR BB| Open rates'!AA53*0.82</f>
        <v>77900</v>
      </c>
      <c r="AB53" s="43">
        <f>'BAR BB| Open rates'!AB53*0.82</f>
        <v>77900</v>
      </c>
      <c r="AC53" s="43">
        <f>'BAR BB| Open rates'!AC53*0.82</f>
        <v>77900</v>
      </c>
      <c r="AD53" s="43">
        <f>'BAR BB| Open rates'!AD53*0.82</f>
        <v>77900</v>
      </c>
      <c r="AE53" s="43">
        <f>'BAR BB| Open rates'!AE53*0.82</f>
        <v>77900</v>
      </c>
      <c r="AF53" s="43">
        <f>'BAR BB| Open rates'!AF53*0.82</f>
        <v>77900</v>
      </c>
      <c r="AG53" s="43">
        <f>'BAR BB| Open rates'!AG53*0.82</f>
        <v>77900</v>
      </c>
      <c r="AH53" s="43">
        <f>'BAR BB| Open rates'!AH53*0.82</f>
        <v>77900</v>
      </c>
      <c r="AI53" s="43">
        <f>'BAR BB| Open rates'!AI53*0.82</f>
        <v>77900</v>
      </c>
      <c r="AJ53" s="43">
        <f>'BAR BB| Open rates'!AJ53*0.82</f>
        <v>77900</v>
      </c>
      <c r="AK53" s="43">
        <f>'BAR BB| Open rates'!AK53*0.82</f>
        <v>77900</v>
      </c>
      <c r="AL53" s="43">
        <f>'BAR BB| Open rates'!AL53*0.82</f>
        <v>77900</v>
      </c>
      <c r="AM53" s="43">
        <f>'BAR BB| Open rates'!AM53*0.82</f>
        <v>77900</v>
      </c>
      <c r="AN53" s="43">
        <f>'BAR BB| Open rates'!AN53*0.82</f>
        <v>77900</v>
      </c>
      <c r="AO53" s="43">
        <f>'BAR BB| Open rates'!AO53*0.82</f>
        <v>77900</v>
      </c>
      <c r="AP53" s="43">
        <f>'BAR BB| Open rates'!AP53*0.82</f>
        <v>77900</v>
      </c>
      <c r="AQ53" s="43">
        <f>'BAR BB| Open rates'!AQ53*0.82</f>
        <v>77900</v>
      </c>
      <c r="AR53" s="43">
        <f>'BAR BB| Open rates'!AR53*0.82</f>
        <v>77900</v>
      </c>
      <c r="AS53" s="43">
        <f>'BAR BB| Open rates'!AS53*0.82</f>
        <v>77900</v>
      </c>
      <c r="AT53" s="43">
        <f>'BAR BB| Open rates'!AT53*0.82</f>
        <v>77900</v>
      </c>
      <c r="AU53" s="43">
        <f>'BAR BB| Open rates'!AU53*0.82</f>
        <v>77900</v>
      </c>
      <c r="AV53" s="43">
        <f>'BAR BB| Open rates'!AV53*0.82</f>
        <v>77900</v>
      </c>
      <c r="AW53" s="43">
        <f>'BAR BB| Open rates'!AW53*0.82</f>
        <v>77900</v>
      </c>
      <c r="AX53" s="43">
        <f>'BAR BB| Open rates'!AX53*0.82</f>
        <v>77900</v>
      </c>
      <c r="AY53" s="43">
        <f>'BAR BB| Open rates'!AY53*0.82</f>
        <v>77900</v>
      </c>
    </row>
    <row r="54" spans="1:51" s="36" customFormat="1" ht="12" customHeight="1" x14ac:dyDescent="0.2">
      <c r="A54" s="237">
        <v>2</v>
      </c>
      <c r="B54" s="43">
        <f>'BAR BB| Open rates'!B54*0.82</f>
        <v>67650</v>
      </c>
      <c r="C54" s="43">
        <f>'BAR BB| Open rates'!C54*0.82</f>
        <v>67650</v>
      </c>
      <c r="D54" s="43">
        <f>'BAR BB| Open rates'!D54*0.82</f>
        <v>67650</v>
      </c>
      <c r="E54" s="43">
        <f>'BAR BB| Open rates'!E54*0.82</f>
        <v>67650</v>
      </c>
      <c r="F54" s="43">
        <f>'BAR BB| Open rates'!F54*0.82</f>
        <v>67650</v>
      </c>
      <c r="G54" s="43">
        <f>'BAR BB| Open rates'!G54*0.82</f>
        <v>67650</v>
      </c>
      <c r="H54" s="43">
        <f>'BAR BB| Open rates'!H54*0.82</f>
        <v>67650</v>
      </c>
      <c r="I54" s="43">
        <f>'BAR BB| Open rates'!I54*0.82</f>
        <v>67650</v>
      </c>
      <c r="J54" s="43">
        <f>'BAR BB| Open rates'!J54*0.82</f>
        <v>67650</v>
      </c>
      <c r="K54" s="43">
        <f>'BAR BB| Open rates'!K54*0.82</f>
        <v>67650</v>
      </c>
      <c r="L54" s="43">
        <f>'BAR BB| Open rates'!L54*0.82</f>
        <v>67650</v>
      </c>
      <c r="M54" s="43">
        <f>'BAR BB| Open rates'!M54*0.82</f>
        <v>67650</v>
      </c>
      <c r="N54" s="43">
        <f>'BAR BB| Open rates'!N54*0.82</f>
        <v>67650</v>
      </c>
      <c r="O54" s="43">
        <f>'BAR BB| Open rates'!O54*0.82</f>
        <v>67650</v>
      </c>
      <c r="P54" s="43">
        <f>'BAR BB| Open rates'!P54*0.82</f>
        <v>67650</v>
      </c>
      <c r="Q54" s="43">
        <f>'BAR BB| Open rates'!Q54*0.82</f>
        <v>67650</v>
      </c>
      <c r="R54" s="43">
        <f>'BAR BB| Open rates'!R54*0.82</f>
        <v>67650</v>
      </c>
      <c r="S54" s="43">
        <f>'BAR BB| Open rates'!S54*0.82</f>
        <v>67650</v>
      </c>
      <c r="T54" s="43">
        <f>'BAR BB| Open rates'!T54*0.82</f>
        <v>67650</v>
      </c>
      <c r="U54" s="43">
        <f>'BAR BB| Open rates'!U54*0.82</f>
        <v>67650</v>
      </c>
      <c r="V54" s="43">
        <f>'BAR BB| Open rates'!V54*0.82</f>
        <v>67650</v>
      </c>
      <c r="W54" s="43">
        <f>'BAR BB| Open rates'!W54*0.82</f>
        <v>67650</v>
      </c>
      <c r="X54" s="43">
        <f>'BAR BB| Open rates'!X54*0.82</f>
        <v>67650</v>
      </c>
      <c r="Y54" s="43">
        <f>'BAR BB| Open rates'!Y54*0.82</f>
        <v>67650</v>
      </c>
      <c r="Z54" s="43">
        <f>'BAR BB| Open rates'!Z54*0.82</f>
        <v>67650</v>
      </c>
      <c r="AA54" s="43">
        <f>'BAR BB| Open rates'!AA54*0.82</f>
        <v>79950</v>
      </c>
      <c r="AB54" s="43">
        <f>'BAR BB| Open rates'!AB54*0.82</f>
        <v>79950</v>
      </c>
      <c r="AC54" s="43">
        <f>'BAR BB| Open rates'!AC54*0.82</f>
        <v>79950</v>
      </c>
      <c r="AD54" s="43">
        <f>'BAR BB| Open rates'!AD54*0.82</f>
        <v>79950</v>
      </c>
      <c r="AE54" s="43">
        <f>'BAR BB| Open rates'!AE54*0.82</f>
        <v>79950</v>
      </c>
      <c r="AF54" s="43">
        <f>'BAR BB| Open rates'!AF54*0.82</f>
        <v>79950</v>
      </c>
      <c r="AG54" s="43">
        <f>'BAR BB| Open rates'!AG54*0.82</f>
        <v>79950</v>
      </c>
      <c r="AH54" s="43">
        <f>'BAR BB| Open rates'!AH54*0.82</f>
        <v>79950</v>
      </c>
      <c r="AI54" s="43">
        <f>'BAR BB| Open rates'!AI54*0.82</f>
        <v>79950</v>
      </c>
      <c r="AJ54" s="43">
        <f>'BAR BB| Open rates'!AJ54*0.82</f>
        <v>79950</v>
      </c>
      <c r="AK54" s="43">
        <f>'BAR BB| Open rates'!AK54*0.82</f>
        <v>79950</v>
      </c>
      <c r="AL54" s="43">
        <f>'BAR BB| Open rates'!AL54*0.82</f>
        <v>79950</v>
      </c>
      <c r="AM54" s="43">
        <f>'BAR BB| Open rates'!AM54*0.82</f>
        <v>79950</v>
      </c>
      <c r="AN54" s="43">
        <f>'BAR BB| Open rates'!AN54*0.82</f>
        <v>79950</v>
      </c>
      <c r="AO54" s="43">
        <f>'BAR BB| Open rates'!AO54*0.82</f>
        <v>79950</v>
      </c>
      <c r="AP54" s="43">
        <f>'BAR BB| Open rates'!AP54*0.82</f>
        <v>79950</v>
      </c>
      <c r="AQ54" s="43">
        <f>'BAR BB| Open rates'!AQ54*0.82</f>
        <v>79950</v>
      </c>
      <c r="AR54" s="43">
        <f>'BAR BB| Open rates'!AR54*0.82</f>
        <v>79950</v>
      </c>
      <c r="AS54" s="43">
        <f>'BAR BB| Open rates'!AS54*0.82</f>
        <v>79950</v>
      </c>
      <c r="AT54" s="43">
        <f>'BAR BB| Open rates'!AT54*0.82</f>
        <v>79950</v>
      </c>
      <c r="AU54" s="43">
        <f>'BAR BB| Open rates'!AU54*0.82</f>
        <v>79950</v>
      </c>
      <c r="AV54" s="43">
        <f>'BAR BB| Open rates'!AV54*0.82</f>
        <v>79950</v>
      </c>
      <c r="AW54" s="43">
        <f>'BAR BB| Open rates'!AW54*0.82</f>
        <v>79950</v>
      </c>
      <c r="AX54" s="43">
        <f>'BAR BB| Open rates'!AX54*0.82</f>
        <v>79950</v>
      </c>
      <c r="AY54" s="43">
        <f>'BAR BB| Open rates'!AY54*0.82</f>
        <v>79950</v>
      </c>
    </row>
    <row r="55" spans="1:51" s="36" customFormat="1" ht="12" customHeight="1" x14ac:dyDescent="0.2">
      <c r="A55" s="237">
        <v>3</v>
      </c>
      <c r="B55" s="43">
        <f>'BAR BB| Open rates'!B55*0.82</f>
        <v>69700</v>
      </c>
      <c r="C55" s="43">
        <f>'BAR BB| Open rates'!C55*0.82</f>
        <v>69700</v>
      </c>
      <c r="D55" s="43">
        <f>'BAR BB| Open rates'!D55*0.82</f>
        <v>69700</v>
      </c>
      <c r="E55" s="43">
        <f>'BAR BB| Open rates'!E55*0.82</f>
        <v>69700</v>
      </c>
      <c r="F55" s="43">
        <f>'BAR BB| Open rates'!F55*0.82</f>
        <v>69700</v>
      </c>
      <c r="G55" s="43">
        <f>'BAR BB| Open rates'!G55*0.82</f>
        <v>69700</v>
      </c>
      <c r="H55" s="43">
        <f>'BAR BB| Open rates'!H55*0.82</f>
        <v>69700</v>
      </c>
      <c r="I55" s="43">
        <f>'BAR BB| Open rates'!I55*0.82</f>
        <v>69700</v>
      </c>
      <c r="J55" s="43">
        <f>'BAR BB| Open rates'!J55*0.82</f>
        <v>69700</v>
      </c>
      <c r="K55" s="43">
        <f>'BAR BB| Open rates'!K55*0.82</f>
        <v>69700</v>
      </c>
      <c r="L55" s="43">
        <f>'BAR BB| Open rates'!L55*0.82</f>
        <v>69700</v>
      </c>
      <c r="M55" s="43">
        <f>'BAR BB| Open rates'!M55*0.82</f>
        <v>69700</v>
      </c>
      <c r="N55" s="43">
        <f>'BAR BB| Open rates'!N55*0.82</f>
        <v>69700</v>
      </c>
      <c r="O55" s="43">
        <f>'BAR BB| Open rates'!O55*0.82</f>
        <v>69700</v>
      </c>
      <c r="P55" s="43">
        <f>'BAR BB| Open rates'!P55*0.82</f>
        <v>69700</v>
      </c>
      <c r="Q55" s="43">
        <f>'BAR BB| Open rates'!Q55*0.82</f>
        <v>69700</v>
      </c>
      <c r="R55" s="43">
        <f>'BAR BB| Open rates'!R55*0.82</f>
        <v>69700</v>
      </c>
      <c r="S55" s="43">
        <f>'BAR BB| Open rates'!S55*0.82</f>
        <v>69700</v>
      </c>
      <c r="T55" s="43">
        <f>'BAR BB| Open rates'!T55*0.82</f>
        <v>69700</v>
      </c>
      <c r="U55" s="43">
        <f>'BAR BB| Open rates'!U55*0.82</f>
        <v>69700</v>
      </c>
      <c r="V55" s="43">
        <f>'BAR BB| Open rates'!V55*0.82</f>
        <v>69700</v>
      </c>
      <c r="W55" s="43">
        <f>'BAR BB| Open rates'!W55*0.82</f>
        <v>69700</v>
      </c>
      <c r="X55" s="43">
        <f>'BAR BB| Open rates'!X55*0.82</f>
        <v>69700</v>
      </c>
      <c r="Y55" s="43">
        <f>'BAR BB| Open rates'!Y55*0.82</f>
        <v>69700</v>
      </c>
      <c r="Z55" s="43">
        <f>'BAR BB| Open rates'!Z55*0.82</f>
        <v>69700</v>
      </c>
      <c r="AA55" s="43">
        <f>'BAR BB| Open rates'!AA55*0.82</f>
        <v>82000</v>
      </c>
      <c r="AB55" s="43">
        <f>'BAR BB| Open rates'!AB55*0.82</f>
        <v>82000</v>
      </c>
      <c r="AC55" s="43">
        <f>'BAR BB| Open rates'!AC55*0.82</f>
        <v>82000</v>
      </c>
      <c r="AD55" s="43">
        <f>'BAR BB| Open rates'!AD55*0.82</f>
        <v>82000</v>
      </c>
      <c r="AE55" s="43">
        <f>'BAR BB| Open rates'!AE55*0.82</f>
        <v>82000</v>
      </c>
      <c r="AF55" s="43">
        <f>'BAR BB| Open rates'!AF55*0.82</f>
        <v>82000</v>
      </c>
      <c r="AG55" s="43">
        <f>'BAR BB| Open rates'!AG55*0.82</f>
        <v>82000</v>
      </c>
      <c r="AH55" s="43">
        <f>'BAR BB| Open rates'!AH55*0.82</f>
        <v>82000</v>
      </c>
      <c r="AI55" s="43">
        <f>'BAR BB| Open rates'!AI55*0.82</f>
        <v>82000</v>
      </c>
      <c r="AJ55" s="43">
        <f>'BAR BB| Open rates'!AJ55*0.82</f>
        <v>82000</v>
      </c>
      <c r="AK55" s="43">
        <f>'BAR BB| Open rates'!AK55*0.82</f>
        <v>82000</v>
      </c>
      <c r="AL55" s="43">
        <f>'BAR BB| Open rates'!AL55*0.82</f>
        <v>82000</v>
      </c>
      <c r="AM55" s="43">
        <f>'BAR BB| Open rates'!AM55*0.82</f>
        <v>82000</v>
      </c>
      <c r="AN55" s="43">
        <f>'BAR BB| Open rates'!AN55*0.82</f>
        <v>82000</v>
      </c>
      <c r="AO55" s="43">
        <f>'BAR BB| Open rates'!AO55*0.82</f>
        <v>82000</v>
      </c>
      <c r="AP55" s="43">
        <f>'BAR BB| Open rates'!AP55*0.82</f>
        <v>82000</v>
      </c>
      <c r="AQ55" s="43">
        <f>'BAR BB| Open rates'!AQ55*0.82</f>
        <v>82000</v>
      </c>
      <c r="AR55" s="43">
        <f>'BAR BB| Open rates'!AR55*0.82</f>
        <v>82000</v>
      </c>
      <c r="AS55" s="43">
        <f>'BAR BB| Open rates'!AS55*0.82</f>
        <v>82000</v>
      </c>
      <c r="AT55" s="43">
        <f>'BAR BB| Open rates'!AT55*0.82</f>
        <v>82000</v>
      </c>
      <c r="AU55" s="43">
        <f>'BAR BB| Open rates'!AU55*0.82</f>
        <v>82000</v>
      </c>
      <c r="AV55" s="43">
        <f>'BAR BB| Open rates'!AV55*0.82</f>
        <v>82000</v>
      </c>
      <c r="AW55" s="43">
        <f>'BAR BB| Open rates'!AW55*0.82</f>
        <v>82000</v>
      </c>
      <c r="AX55" s="43">
        <f>'BAR BB| Open rates'!AX55*0.82</f>
        <v>82000</v>
      </c>
      <c r="AY55" s="43">
        <f>'BAR BB| Open rates'!AY55*0.82</f>
        <v>82000</v>
      </c>
    </row>
    <row r="56" spans="1:51" s="36" customFormat="1" ht="12" customHeight="1" x14ac:dyDescent="0.2">
      <c r="A56" s="237">
        <v>4</v>
      </c>
      <c r="B56" s="43">
        <f>'BAR BB| Open rates'!B56*0.82</f>
        <v>71750</v>
      </c>
      <c r="C56" s="43">
        <f>'BAR BB| Open rates'!C56*0.82</f>
        <v>71750</v>
      </c>
      <c r="D56" s="43">
        <f>'BAR BB| Open rates'!D56*0.82</f>
        <v>71750</v>
      </c>
      <c r="E56" s="43">
        <f>'BAR BB| Open rates'!E56*0.82</f>
        <v>71750</v>
      </c>
      <c r="F56" s="43">
        <f>'BAR BB| Open rates'!F56*0.82</f>
        <v>71750</v>
      </c>
      <c r="G56" s="43">
        <f>'BAR BB| Open rates'!G56*0.82</f>
        <v>71750</v>
      </c>
      <c r="H56" s="43">
        <f>'BAR BB| Open rates'!H56*0.82</f>
        <v>71750</v>
      </c>
      <c r="I56" s="43">
        <f>'BAR BB| Open rates'!I56*0.82</f>
        <v>71750</v>
      </c>
      <c r="J56" s="43">
        <f>'BAR BB| Open rates'!J56*0.82</f>
        <v>71750</v>
      </c>
      <c r="K56" s="43">
        <f>'BAR BB| Open rates'!K56*0.82</f>
        <v>71750</v>
      </c>
      <c r="L56" s="43">
        <f>'BAR BB| Open rates'!L56*0.82</f>
        <v>71750</v>
      </c>
      <c r="M56" s="43">
        <f>'BAR BB| Open rates'!M56*0.82</f>
        <v>71750</v>
      </c>
      <c r="N56" s="43">
        <f>'BAR BB| Open rates'!N56*0.82</f>
        <v>71750</v>
      </c>
      <c r="O56" s="43">
        <f>'BAR BB| Open rates'!O56*0.82</f>
        <v>71750</v>
      </c>
      <c r="P56" s="43">
        <f>'BAR BB| Open rates'!P56*0.82</f>
        <v>71750</v>
      </c>
      <c r="Q56" s="43">
        <f>'BAR BB| Open rates'!Q56*0.82</f>
        <v>71750</v>
      </c>
      <c r="R56" s="43">
        <f>'BAR BB| Open rates'!R56*0.82</f>
        <v>71750</v>
      </c>
      <c r="S56" s="43">
        <f>'BAR BB| Open rates'!S56*0.82</f>
        <v>71750</v>
      </c>
      <c r="T56" s="43">
        <f>'BAR BB| Open rates'!T56*0.82</f>
        <v>71750</v>
      </c>
      <c r="U56" s="43">
        <f>'BAR BB| Open rates'!U56*0.82</f>
        <v>71750</v>
      </c>
      <c r="V56" s="43">
        <f>'BAR BB| Open rates'!V56*0.82</f>
        <v>71750</v>
      </c>
      <c r="W56" s="43">
        <f>'BAR BB| Open rates'!W56*0.82</f>
        <v>71750</v>
      </c>
      <c r="X56" s="43">
        <f>'BAR BB| Open rates'!X56*0.82</f>
        <v>71750</v>
      </c>
      <c r="Y56" s="43">
        <f>'BAR BB| Open rates'!Y56*0.82</f>
        <v>71750</v>
      </c>
      <c r="Z56" s="43">
        <f>'BAR BB| Open rates'!Z56*0.82</f>
        <v>71750</v>
      </c>
      <c r="AA56" s="43">
        <f>'BAR BB| Open rates'!AA56*0.82</f>
        <v>84050</v>
      </c>
      <c r="AB56" s="43">
        <f>'BAR BB| Open rates'!AB56*0.82</f>
        <v>84050</v>
      </c>
      <c r="AC56" s="43">
        <f>'BAR BB| Open rates'!AC56*0.82</f>
        <v>84050</v>
      </c>
      <c r="AD56" s="43">
        <f>'BAR BB| Open rates'!AD56*0.82</f>
        <v>84050</v>
      </c>
      <c r="AE56" s="43">
        <f>'BAR BB| Open rates'!AE56*0.82</f>
        <v>84050</v>
      </c>
      <c r="AF56" s="43">
        <f>'BAR BB| Open rates'!AF56*0.82</f>
        <v>84050</v>
      </c>
      <c r="AG56" s="43">
        <f>'BAR BB| Open rates'!AG56*0.82</f>
        <v>84050</v>
      </c>
      <c r="AH56" s="43">
        <f>'BAR BB| Open rates'!AH56*0.82</f>
        <v>84050</v>
      </c>
      <c r="AI56" s="43">
        <f>'BAR BB| Open rates'!AI56*0.82</f>
        <v>84050</v>
      </c>
      <c r="AJ56" s="43">
        <f>'BAR BB| Open rates'!AJ56*0.82</f>
        <v>84050</v>
      </c>
      <c r="AK56" s="43">
        <f>'BAR BB| Open rates'!AK56*0.82</f>
        <v>84050</v>
      </c>
      <c r="AL56" s="43">
        <f>'BAR BB| Open rates'!AL56*0.82</f>
        <v>84050</v>
      </c>
      <c r="AM56" s="43">
        <f>'BAR BB| Open rates'!AM56*0.82</f>
        <v>84050</v>
      </c>
      <c r="AN56" s="43">
        <f>'BAR BB| Open rates'!AN56*0.82</f>
        <v>84050</v>
      </c>
      <c r="AO56" s="43">
        <f>'BAR BB| Open rates'!AO56*0.82</f>
        <v>84050</v>
      </c>
      <c r="AP56" s="43">
        <f>'BAR BB| Open rates'!AP56*0.82</f>
        <v>84050</v>
      </c>
      <c r="AQ56" s="43">
        <f>'BAR BB| Open rates'!AQ56*0.82</f>
        <v>84050</v>
      </c>
      <c r="AR56" s="43">
        <f>'BAR BB| Open rates'!AR56*0.82</f>
        <v>84050</v>
      </c>
      <c r="AS56" s="43">
        <f>'BAR BB| Open rates'!AS56*0.82</f>
        <v>84050</v>
      </c>
      <c r="AT56" s="43">
        <f>'BAR BB| Open rates'!AT56*0.82</f>
        <v>84050</v>
      </c>
      <c r="AU56" s="43">
        <f>'BAR BB| Open rates'!AU56*0.82</f>
        <v>84050</v>
      </c>
      <c r="AV56" s="43">
        <f>'BAR BB| Open rates'!AV56*0.82</f>
        <v>84050</v>
      </c>
      <c r="AW56" s="43">
        <f>'BAR BB| Open rates'!AW56*0.82</f>
        <v>84050</v>
      </c>
      <c r="AX56" s="43">
        <f>'BAR BB| Open rates'!AX56*0.82</f>
        <v>84050</v>
      </c>
      <c r="AY56" s="43">
        <f>'BAR BB| Open rates'!AY56*0.82</f>
        <v>84050</v>
      </c>
    </row>
    <row r="57" spans="1:51" s="36" customFormat="1" ht="12" customHeight="1" x14ac:dyDescent="0.2">
      <c r="A57" s="237">
        <v>5</v>
      </c>
      <c r="B57" s="43">
        <f>'BAR BB| Open rates'!B57*0.82</f>
        <v>73800</v>
      </c>
      <c r="C57" s="43">
        <f>'BAR BB| Open rates'!C57*0.82</f>
        <v>73800</v>
      </c>
      <c r="D57" s="43">
        <f>'BAR BB| Open rates'!D57*0.82</f>
        <v>73800</v>
      </c>
      <c r="E57" s="43">
        <f>'BAR BB| Open rates'!E57*0.82</f>
        <v>73800</v>
      </c>
      <c r="F57" s="43">
        <f>'BAR BB| Open rates'!F57*0.82</f>
        <v>73800</v>
      </c>
      <c r="G57" s="43">
        <f>'BAR BB| Open rates'!G57*0.82</f>
        <v>73800</v>
      </c>
      <c r="H57" s="43">
        <f>'BAR BB| Open rates'!H57*0.82</f>
        <v>73800</v>
      </c>
      <c r="I57" s="43">
        <f>'BAR BB| Open rates'!I57*0.82</f>
        <v>73800</v>
      </c>
      <c r="J57" s="43">
        <f>'BAR BB| Open rates'!J57*0.82</f>
        <v>73800</v>
      </c>
      <c r="K57" s="43">
        <f>'BAR BB| Open rates'!K57*0.82</f>
        <v>73800</v>
      </c>
      <c r="L57" s="43">
        <f>'BAR BB| Open rates'!L57*0.82</f>
        <v>73800</v>
      </c>
      <c r="M57" s="43">
        <f>'BAR BB| Open rates'!M57*0.82</f>
        <v>73800</v>
      </c>
      <c r="N57" s="43">
        <f>'BAR BB| Open rates'!N57*0.82</f>
        <v>73800</v>
      </c>
      <c r="O57" s="43">
        <f>'BAR BB| Open rates'!O57*0.82</f>
        <v>73800</v>
      </c>
      <c r="P57" s="43">
        <f>'BAR BB| Open rates'!P57*0.82</f>
        <v>73800</v>
      </c>
      <c r="Q57" s="43">
        <f>'BAR BB| Open rates'!Q57*0.82</f>
        <v>73800</v>
      </c>
      <c r="R57" s="43">
        <f>'BAR BB| Open rates'!R57*0.82</f>
        <v>73800</v>
      </c>
      <c r="S57" s="43">
        <f>'BAR BB| Open rates'!S57*0.82</f>
        <v>73800</v>
      </c>
      <c r="T57" s="43">
        <f>'BAR BB| Open rates'!T57*0.82</f>
        <v>73800</v>
      </c>
      <c r="U57" s="43">
        <f>'BAR BB| Open rates'!U57*0.82</f>
        <v>73800</v>
      </c>
      <c r="V57" s="43">
        <f>'BAR BB| Open rates'!V57*0.82</f>
        <v>73800</v>
      </c>
      <c r="W57" s="43">
        <f>'BAR BB| Open rates'!W57*0.82</f>
        <v>73800</v>
      </c>
      <c r="X57" s="43">
        <f>'BAR BB| Open rates'!X57*0.82</f>
        <v>73800</v>
      </c>
      <c r="Y57" s="43">
        <f>'BAR BB| Open rates'!Y57*0.82</f>
        <v>73800</v>
      </c>
      <c r="Z57" s="43">
        <f>'BAR BB| Open rates'!Z57*0.82</f>
        <v>73800</v>
      </c>
      <c r="AA57" s="43">
        <f>'BAR BB| Open rates'!AA57*0.82</f>
        <v>86100</v>
      </c>
      <c r="AB57" s="43">
        <f>'BAR BB| Open rates'!AB57*0.82</f>
        <v>86100</v>
      </c>
      <c r="AC57" s="43">
        <f>'BAR BB| Open rates'!AC57*0.82</f>
        <v>86100</v>
      </c>
      <c r="AD57" s="43">
        <f>'BAR BB| Open rates'!AD57*0.82</f>
        <v>86100</v>
      </c>
      <c r="AE57" s="43">
        <f>'BAR BB| Open rates'!AE57*0.82</f>
        <v>86100</v>
      </c>
      <c r="AF57" s="43">
        <f>'BAR BB| Open rates'!AF57*0.82</f>
        <v>86100</v>
      </c>
      <c r="AG57" s="43">
        <f>'BAR BB| Open rates'!AG57*0.82</f>
        <v>86100</v>
      </c>
      <c r="AH57" s="43">
        <f>'BAR BB| Open rates'!AH57*0.82</f>
        <v>86100</v>
      </c>
      <c r="AI57" s="43">
        <f>'BAR BB| Open rates'!AI57*0.82</f>
        <v>86100</v>
      </c>
      <c r="AJ57" s="43">
        <f>'BAR BB| Open rates'!AJ57*0.82</f>
        <v>86100</v>
      </c>
      <c r="AK57" s="43">
        <f>'BAR BB| Open rates'!AK57*0.82</f>
        <v>86100</v>
      </c>
      <c r="AL57" s="43">
        <f>'BAR BB| Open rates'!AL57*0.82</f>
        <v>86100</v>
      </c>
      <c r="AM57" s="43">
        <f>'BAR BB| Open rates'!AM57*0.82</f>
        <v>86100</v>
      </c>
      <c r="AN57" s="43">
        <f>'BAR BB| Open rates'!AN57*0.82</f>
        <v>86100</v>
      </c>
      <c r="AO57" s="43">
        <f>'BAR BB| Open rates'!AO57*0.82</f>
        <v>86100</v>
      </c>
      <c r="AP57" s="43">
        <f>'BAR BB| Open rates'!AP57*0.82</f>
        <v>86100</v>
      </c>
      <c r="AQ57" s="43">
        <f>'BAR BB| Open rates'!AQ57*0.82</f>
        <v>86100</v>
      </c>
      <c r="AR57" s="43">
        <f>'BAR BB| Open rates'!AR57*0.82</f>
        <v>86100</v>
      </c>
      <c r="AS57" s="43">
        <f>'BAR BB| Open rates'!AS57*0.82</f>
        <v>86100</v>
      </c>
      <c r="AT57" s="43">
        <f>'BAR BB| Open rates'!AT57*0.82</f>
        <v>86100</v>
      </c>
      <c r="AU57" s="43">
        <f>'BAR BB| Open rates'!AU57*0.82</f>
        <v>86100</v>
      </c>
      <c r="AV57" s="43">
        <f>'BAR BB| Open rates'!AV57*0.82</f>
        <v>86100</v>
      </c>
      <c r="AW57" s="43">
        <f>'BAR BB| Open rates'!AW57*0.82</f>
        <v>86100</v>
      </c>
      <c r="AX57" s="43">
        <f>'BAR BB| Open rates'!AX57*0.82</f>
        <v>86100</v>
      </c>
      <c r="AY57" s="43">
        <f>'BAR BB| Open rates'!AY57*0.82</f>
        <v>86100</v>
      </c>
    </row>
    <row r="58" spans="1:51" s="36" customFormat="1" ht="12.75" customHeight="1" x14ac:dyDescent="0.2">
      <c r="A58" s="237">
        <v>6</v>
      </c>
      <c r="B58" s="43">
        <f>'BAR BB| Open rates'!B58*0.82</f>
        <v>75850</v>
      </c>
      <c r="C58" s="43">
        <f>'BAR BB| Open rates'!C58*0.82</f>
        <v>75850</v>
      </c>
      <c r="D58" s="43">
        <f>'BAR BB| Open rates'!D58*0.82</f>
        <v>75850</v>
      </c>
      <c r="E58" s="43">
        <f>'BAR BB| Open rates'!E58*0.82</f>
        <v>75850</v>
      </c>
      <c r="F58" s="43">
        <f>'BAR BB| Open rates'!F58*0.82</f>
        <v>75850</v>
      </c>
      <c r="G58" s="43">
        <f>'BAR BB| Open rates'!G58*0.82</f>
        <v>75850</v>
      </c>
      <c r="H58" s="43">
        <f>'BAR BB| Open rates'!H58*0.82</f>
        <v>75850</v>
      </c>
      <c r="I58" s="43">
        <f>'BAR BB| Open rates'!I58*0.82</f>
        <v>75850</v>
      </c>
      <c r="J58" s="43">
        <f>'BAR BB| Open rates'!J58*0.82</f>
        <v>75850</v>
      </c>
      <c r="K58" s="43">
        <f>'BAR BB| Open rates'!K58*0.82</f>
        <v>75850</v>
      </c>
      <c r="L58" s="43">
        <f>'BAR BB| Open rates'!L58*0.82</f>
        <v>75850</v>
      </c>
      <c r="M58" s="43">
        <f>'BAR BB| Open rates'!M58*0.82</f>
        <v>75850</v>
      </c>
      <c r="N58" s="43">
        <f>'BAR BB| Open rates'!N58*0.82</f>
        <v>75850</v>
      </c>
      <c r="O58" s="43">
        <f>'BAR BB| Open rates'!O58*0.82</f>
        <v>75850</v>
      </c>
      <c r="P58" s="43">
        <f>'BAR BB| Open rates'!P58*0.82</f>
        <v>75850</v>
      </c>
      <c r="Q58" s="43">
        <f>'BAR BB| Open rates'!Q58*0.82</f>
        <v>75850</v>
      </c>
      <c r="R58" s="43">
        <f>'BAR BB| Open rates'!R58*0.82</f>
        <v>75850</v>
      </c>
      <c r="S58" s="43">
        <f>'BAR BB| Open rates'!S58*0.82</f>
        <v>75850</v>
      </c>
      <c r="T58" s="43">
        <f>'BAR BB| Open rates'!T58*0.82</f>
        <v>75850</v>
      </c>
      <c r="U58" s="43">
        <f>'BAR BB| Open rates'!U58*0.82</f>
        <v>75850</v>
      </c>
      <c r="V58" s="43">
        <f>'BAR BB| Open rates'!V58*0.82</f>
        <v>75850</v>
      </c>
      <c r="W58" s="43">
        <f>'BAR BB| Open rates'!W58*0.82</f>
        <v>75850</v>
      </c>
      <c r="X58" s="43">
        <f>'BAR BB| Open rates'!X58*0.82</f>
        <v>75850</v>
      </c>
      <c r="Y58" s="43">
        <f>'BAR BB| Open rates'!Y58*0.82</f>
        <v>75850</v>
      </c>
      <c r="Z58" s="43">
        <f>'BAR BB| Open rates'!Z58*0.82</f>
        <v>75850</v>
      </c>
      <c r="AA58" s="43">
        <f>'BAR BB| Open rates'!AA58*0.82</f>
        <v>88150</v>
      </c>
      <c r="AB58" s="43">
        <f>'BAR BB| Open rates'!AB58*0.82</f>
        <v>88150</v>
      </c>
      <c r="AC58" s="43">
        <f>'BAR BB| Open rates'!AC58*0.82</f>
        <v>88150</v>
      </c>
      <c r="AD58" s="43">
        <f>'BAR BB| Open rates'!AD58*0.82</f>
        <v>88150</v>
      </c>
      <c r="AE58" s="43">
        <f>'BAR BB| Open rates'!AE58*0.82</f>
        <v>88150</v>
      </c>
      <c r="AF58" s="43">
        <f>'BAR BB| Open rates'!AF58*0.82</f>
        <v>88150</v>
      </c>
      <c r="AG58" s="43">
        <f>'BAR BB| Open rates'!AG58*0.82</f>
        <v>88150</v>
      </c>
      <c r="AH58" s="43">
        <f>'BAR BB| Open rates'!AH58*0.82</f>
        <v>88150</v>
      </c>
      <c r="AI58" s="43">
        <f>'BAR BB| Open rates'!AI58*0.82</f>
        <v>88150</v>
      </c>
      <c r="AJ58" s="43">
        <f>'BAR BB| Open rates'!AJ58*0.82</f>
        <v>88150</v>
      </c>
      <c r="AK58" s="43">
        <f>'BAR BB| Open rates'!AK58*0.82</f>
        <v>88150</v>
      </c>
      <c r="AL58" s="43">
        <f>'BAR BB| Open rates'!AL58*0.82</f>
        <v>88150</v>
      </c>
      <c r="AM58" s="43">
        <f>'BAR BB| Open rates'!AM58*0.82</f>
        <v>88150</v>
      </c>
      <c r="AN58" s="43">
        <f>'BAR BB| Open rates'!AN58*0.82</f>
        <v>88150</v>
      </c>
      <c r="AO58" s="43">
        <f>'BAR BB| Open rates'!AO58*0.82</f>
        <v>88150</v>
      </c>
      <c r="AP58" s="43">
        <f>'BAR BB| Open rates'!AP58*0.82</f>
        <v>88150</v>
      </c>
      <c r="AQ58" s="43">
        <f>'BAR BB| Open rates'!AQ58*0.82</f>
        <v>88150</v>
      </c>
      <c r="AR58" s="43">
        <f>'BAR BB| Open rates'!AR58*0.82</f>
        <v>88150</v>
      </c>
      <c r="AS58" s="43">
        <f>'BAR BB| Open rates'!AS58*0.82</f>
        <v>88150</v>
      </c>
      <c r="AT58" s="43">
        <f>'BAR BB| Open rates'!AT58*0.82</f>
        <v>88150</v>
      </c>
      <c r="AU58" s="43">
        <f>'BAR BB| Open rates'!AU58*0.82</f>
        <v>88150</v>
      </c>
      <c r="AV58" s="43">
        <f>'BAR BB| Open rates'!AV58*0.82</f>
        <v>88150</v>
      </c>
      <c r="AW58" s="43">
        <f>'BAR BB| Open rates'!AW58*0.82</f>
        <v>88150</v>
      </c>
      <c r="AX58" s="43">
        <f>'BAR BB| Open rates'!AX58*0.82</f>
        <v>88150</v>
      </c>
      <c r="AY58" s="43">
        <f>'BAR BB| Open rates'!AY58*0.82</f>
        <v>88150</v>
      </c>
    </row>
    <row r="59" spans="1:51" s="36" customFormat="1" ht="12" customHeight="1" x14ac:dyDescent="0.2">
      <c r="A59" s="89"/>
    </row>
    <row r="60" spans="1:51" s="36" customFormat="1" ht="12" customHeight="1" x14ac:dyDescent="0.2">
      <c r="A60" s="89"/>
    </row>
    <row r="61" spans="1:51" s="36" customFormat="1" ht="12" customHeight="1" x14ac:dyDescent="0.2">
      <c r="A61" s="295" t="s">
        <v>172</v>
      </c>
    </row>
    <row r="62" spans="1:51" s="36" customFormat="1" ht="12" customHeight="1" x14ac:dyDescent="0.2">
      <c r="A62" s="295"/>
    </row>
    <row r="63" spans="1:51" s="36" customFormat="1" ht="12" customHeight="1" x14ac:dyDescent="0.2"/>
    <row r="64" spans="1:51" s="6" customFormat="1" ht="12.75" customHeight="1" x14ac:dyDescent="0.2">
      <c r="A64" s="171" t="s">
        <v>74</v>
      </c>
    </row>
    <row r="65" spans="1:1" s="6" customFormat="1" ht="21.75" customHeight="1" x14ac:dyDescent="0.2">
      <c r="A65" s="172" t="s">
        <v>75</v>
      </c>
    </row>
    <row r="66" spans="1:1" s="6" customFormat="1" ht="21.75" customHeight="1" x14ac:dyDescent="0.2">
      <c r="A66" s="173" t="s">
        <v>76</v>
      </c>
    </row>
    <row r="67" spans="1:1" s="6" customFormat="1" ht="21.75" customHeight="1" x14ac:dyDescent="0.2">
      <c r="A67" s="173" t="s">
        <v>77</v>
      </c>
    </row>
    <row r="68" spans="1:1" s="6" customFormat="1" ht="21.75" customHeight="1" x14ac:dyDescent="0.2">
      <c r="A68" s="173" t="s">
        <v>78</v>
      </c>
    </row>
    <row r="69" spans="1:1" s="6" customFormat="1" ht="21.75" customHeight="1" x14ac:dyDescent="0.2">
      <c r="A69" s="175" t="s">
        <v>79</v>
      </c>
    </row>
    <row r="70" spans="1:1" s="6" customFormat="1" ht="21.75" customHeight="1" x14ac:dyDescent="0.2">
      <c r="A70" s="175" t="s">
        <v>187</v>
      </c>
    </row>
    <row r="72" spans="1:1" s="6" customFormat="1" ht="13.5" thickBot="1" x14ac:dyDescent="0.25">
      <c r="A72" s="238" t="s">
        <v>81</v>
      </c>
    </row>
    <row r="73" spans="1:1" s="36" customFormat="1" ht="108" customHeight="1" x14ac:dyDescent="0.2">
      <c r="A73" s="302" t="s">
        <v>386</v>
      </c>
    </row>
    <row r="74" spans="1:1" x14ac:dyDescent="0.2">
      <c r="A74" s="303"/>
    </row>
    <row r="75" spans="1:1" x14ac:dyDescent="0.2">
      <c r="A75" s="303"/>
    </row>
    <row r="76" spans="1:1" ht="16.5" customHeight="1" thickBot="1" x14ac:dyDescent="0.25">
      <c r="A76" s="304"/>
    </row>
  </sheetData>
  <mergeCells count="2">
    <mergeCell ref="A61:A62"/>
    <mergeCell ref="A73:A76"/>
  </mergeCells>
  <pageMargins left="0.75" right="0.75" top="1" bottom="1" header="0.5" footer="0.5"/>
  <pageSetup paperSize="9" orientation="portrait" horizontalDpi="4294967295" verticalDpi="4294967295"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53"/>
  <sheetViews>
    <sheetView workbookViewId="0">
      <pane xSplit="1" topLeftCell="B1" activePane="topRight" state="frozen"/>
      <selection activeCell="A10" sqref="A10"/>
      <selection pane="topRight" activeCell="F12" sqref="F12"/>
    </sheetView>
  </sheetViews>
  <sheetFormatPr defaultColWidth="10" defaultRowHeight="12.75" x14ac:dyDescent="0.2"/>
  <cols>
    <col min="1" max="1" width="46.5703125" style="32" customWidth="1"/>
    <col min="2" max="16384" width="10" style="31"/>
  </cols>
  <sheetData>
    <row r="1" spans="1:4" x14ac:dyDescent="0.2">
      <c r="A1" s="63" t="s">
        <v>61</v>
      </c>
    </row>
    <row r="2" spans="1:4" ht="21.75" customHeight="1" x14ac:dyDescent="0.2">
      <c r="A2" s="177" t="s">
        <v>300</v>
      </c>
    </row>
    <row r="3" spans="1:4" x14ac:dyDescent="0.2">
      <c r="A3" s="167" t="s">
        <v>173</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rates'!#REF!*0.9*0.9</f>
        <v>#REF!</v>
      </c>
      <c r="C7" s="57" t="e">
        <f>'BAR BB| Open rates'!#REF!*0.9*0.9</f>
        <v>#REF!</v>
      </c>
      <c r="D7" s="57" t="e">
        <f>'BAR BB| Open rates'!#REF!*0.9*0.9</f>
        <v>#REF!</v>
      </c>
    </row>
    <row r="8" spans="1:4" x14ac:dyDescent="0.2">
      <c r="A8" s="163">
        <v>2</v>
      </c>
      <c r="B8" s="57" t="e">
        <f>'BAR BB| Open rates'!#REF!*0.9*0.9</f>
        <v>#REF!</v>
      </c>
      <c r="C8" s="57" t="e">
        <f>'BAR BB| Open rates'!#REF!*0.9*0.9</f>
        <v>#REF!</v>
      </c>
      <c r="D8" s="57" t="e">
        <f>'BAR BB| Open rates'!#REF!*0.9*0.9</f>
        <v>#REF!</v>
      </c>
    </row>
    <row r="9" spans="1:4" x14ac:dyDescent="0.2">
      <c r="A9" s="163" t="s">
        <v>175</v>
      </c>
      <c r="B9" s="57"/>
      <c r="C9" s="57"/>
      <c r="D9" s="57"/>
    </row>
    <row r="10" spans="1:4" x14ac:dyDescent="0.2">
      <c r="A10" s="163">
        <v>1</v>
      </c>
      <c r="B10" s="57" t="e">
        <f>'BAR BB| Open rates'!#REF!*0.9*0.9</f>
        <v>#REF!</v>
      </c>
      <c r="C10" s="57" t="e">
        <f>'BAR BB| Open rates'!#REF!*0.9*0.9</f>
        <v>#REF!</v>
      </c>
      <c r="D10" s="57" t="e">
        <f>'BAR BB| Open rates'!#REF!*0.9*0.9</f>
        <v>#REF!</v>
      </c>
    </row>
    <row r="11" spans="1:4" x14ac:dyDescent="0.2">
      <c r="A11" s="163">
        <v>2</v>
      </c>
      <c r="B11" s="57" t="e">
        <f>'BAR BB| Open rates'!#REF!*0.9*0.9</f>
        <v>#REF!</v>
      </c>
      <c r="C11" s="57" t="e">
        <f>'BAR BB| Open rates'!#REF!*0.9*0.9</f>
        <v>#REF!</v>
      </c>
      <c r="D11" s="57" t="e">
        <f>'BAR BB| Open rates'!#REF!*0.9*0.9</f>
        <v>#REF!</v>
      </c>
    </row>
    <row r="12" spans="1:4" x14ac:dyDescent="0.2">
      <c r="A12" s="163" t="s">
        <v>176</v>
      </c>
      <c r="B12" s="57"/>
      <c r="C12" s="57"/>
      <c r="D12" s="57"/>
    </row>
    <row r="13" spans="1:4" x14ac:dyDescent="0.2">
      <c r="A13" s="163">
        <v>1</v>
      </c>
      <c r="B13" s="57" t="e">
        <f>'BAR BB| Open rates'!#REF!*0.9*0.9</f>
        <v>#REF!</v>
      </c>
      <c r="C13" s="57" t="e">
        <f>'BAR BB| Open rates'!#REF!*0.9*0.9</f>
        <v>#REF!</v>
      </c>
      <c r="D13" s="57" t="e">
        <f>'BAR BB| Open rates'!#REF!*0.9*0.9</f>
        <v>#REF!</v>
      </c>
    </row>
    <row r="14" spans="1:4" x14ac:dyDescent="0.2">
      <c r="A14" s="163">
        <v>2</v>
      </c>
      <c r="B14" s="57" t="e">
        <f>'BAR BB| Open rates'!#REF!*0.9*0.9</f>
        <v>#REF!</v>
      </c>
      <c r="C14" s="57" t="e">
        <f>'BAR BB| Open rates'!#REF!*0.9*0.9</f>
        <v>#REF!</v>
      </c>
      <c r="D14" s="57" t="e">
        <f>'BAR BB| Open rates'!#REF!*0.9*0.9</f>
        <v>#REF!</v>
      </c>
    </row>
    <row r="15" spans="1:4" x14ac:dyDescent="0.2">
      <c r="A15" s="89"/>
    </row>
    <row r="16" spans="1:4" x14ac:dyDescent="0.2">
      <c r="A16" s="295" t="s">
        <v>172</v>
      </c>
    </row>
    <row r="17" spans="1:1" x14ac:dyDescent="0.2">
      <c r="A17" s="295"/>
    </row>
    <row r="18" spans="1:1" x14ac:dyDescent="0.2">
      <c r="A18" s="89"/>
    </row>
    <row r="19" spans="1:1" s="154" customFormat="1" ht="42" customHeight="1" x14ac:dyDescent="0.2">
      <c r="A19" s="323" t="s">
        <v>276</v>
      </c>
    </row>
    <row r="20" spans="1:1" s="154" customFormat="1" ht="42" customHeight="1" x14ac:dyDescent="0.2">
      <c r="A20" s="323"/>
    </row>
    <row r="21" spans="1:1" s="154" customFormat="1" ht="42" customHeight="1" x14ac:dyDescent="0.2">
      <c r="A21" s="323"/>
    </row>
    <row r="22" spans="1:1" s="154" customFormat="1" ht="42" customHeight="1" x14ac:dyDescent="0.2">
      <c r="A22" s="323"/>
    </row>
    <row r="23" spans="1:1" ht="12.75" customHeight="1" x14ac:dyDescent="0.2">
      <c r="A23" s="31"/>
    </row>
    <row r="24" spans="1:1" x14ac:dyDescent="0.2">
      <c r="A24" s="177" t="s">
        <v>83</v>
      </c>
    </row>
    <row r="25" spans="1:1" ht="24" x14ac:dyDescent="0.2">
      <c r="A25" s="157" t="s">
        <v>277</v>
      </c>
    </row>
    <row r="26" spans="1:1" ht="24" x14ac:dyDescent="0.2">
      <c r="A26" s="157" t="s">
        <v>278</v>
      </c>
    </row>
    <row r="27" spans="1:1" x14ac:dyDescent="0.2">
      <c r="A27" s="33"/>
    </row>
    <row r="28" spans="1:1" x14ac:dyDescent="0.2">
      <c r="A28" s="174" t="s">
        <v>74</v>
      </c>
    </row>
    <row r="29" spans="1:1" ht="24" x14ac:dyDescent="0.2">
      <c r="A29" s="179" t="s">
        <v>201</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ht="15.75" customHeight="1" x14ac:dyDescent="0.2">
      <c r="A39" s="221"/>
    </row>
    <row r="40" spans="1:1" ht="15.75" customHeight="1" x14ac:dyDescent="0.2">
      <c r="A40" s="320" t="s">
        <v>303</v>
      </c>
    </row>
    <row r="41" spans="1:1" ht="15" customHeight="1" x14ac:dyDescent="0.2">
      <c r="A41" s="321"/>
    </row>
    <row r="42" spans="1:1" ht="15" customHeight="1" x14ac:dyDescent="0.2">
      <c r="A42" s="322"/>
    </row>
    <row r="43" spans="1:1" x14ac:dyDescent="0.2">
      <c r="A43" s="69"/>
    </row>
    <row r="44" spans="1:1" ht="36" x14ac:dyDescent="0.2">
      <c r="A44" s="206" t="s">
        <v>203</v>
      </c>
    </row>
    <row r="45" spans="1:1" s="154" customFormat="1" ht="27.75" customHeight="1" x14ac:dyDescent="0.2">
      <c r="A45" s="204" t="s">
        <v>279</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301</v>
      </c>
    </row>
    <row r="52" spans="1:1" x14ac:dyDescent="0.2">
      <c r="A52" s="170"/>
    </row>
    <row r="53" spans="1:1" s="154" customFormat="1" ht="24" x14ac:dyDescent="0.2">
      <c r="A53" s="207" t="s">
        <v>280</v>
      </c>
    </row>
    <row r="54" spans="1:1" s="154" customFormat="1" x14ac:dyDescent="0.2">
      <c r="A54" s="205" t="s">
        <v>204</v>
      </c>
    </row>
    <row r="55" spans="1:1" s="154" customFormat="1" ht="12.75" customHeight="1" x14ac:dyDescent="0.2">
      <c r="A55" s="205"/>
    </row>
    <row r="56" spans="1:1" s="154" customFormat="1" ht="24" x14ac:dyDescent="0.2">
      <c r="A56" s="207" t="s">
        <v>281</v>
      </c>
    </row>
    <row r="57" spans="1:1" s="154" customFormat="1" x14ac:dyDescent="0.2">
      <c r="A57" s="208" t="s">
        <v>282</v>
      </c>
    </row>
    <row r="58" spans="1:1" s="154" customFormat="1" ht="13.5" customHeight="1" x14ac:dyDescent="0.2">
      <c r="A58" s="176"/>
    </row>
    <row r="59" spans="1:1" s="154" customFormat="1" ht="24" x14ac:dyDescent="0.2">
      <c r="A59" s="207" t="s">
        <v>283</v>
      </c>
    </row>
    <row r="60" spans="1:1" s="154" customFormat="1" x14ac:dyDescent="0.2">
      <c r="A60" s="208" t="s">
        <v>284</v>
      </c>
    </row>
    <row r="61" spans="1:1" s="154" customFormat="1" ht="12.75" customHeight="1" x14ac:dyDescent="0.2">
      <c r="A61" s="176"/>
    </row>
    <row r="62" spans="1:1" s="154" customFormat="1" x14ac:dyDescent="0.2">
      <c r="A62" s="207" t="s">
        <v>268</v>
      </c>
    </row>
    <row r="63" spans="1:1" s="154" customFormat="1" x14ac:dyDescent="0.2">
      <c r="A63" s="205" t="s">
        <v>208</v>
      </c>
    </row>
    <row r="64" spans="1:1" s="154" customFormat="1" x14ac:dyDescent="0.2">
      <c r="A64" s="215"/>
    </row>
    <row r="65" spans="1:1" s="154" customFormat="1" ht="23.25" customHeight="1" x14ac:dyDescent="0.2">
      <c r="A65" s="207" t="s">
        <v>285</v>
      </c>
    </row>
    <row r="66" spans="1:1" s="154" customFormat="1" x14ac:dyDescent="0.2">
      <c r="A66" s="208" t="s">
        <v>286</v>
      </c>
    </row>
    <row r="67" spans="1:1" s="154" customFormat="1" x14ac:dyDescent="0.2">
      <c r="A67" s="208"/>
    </row>
    <row r="68" spans="1:1" s="154" customFormat="1" x14ac:dyDescent="0.2">
      <c r="A68" s="207" t="s">
        <v>287</v>
      </c>
    </row>
    <row r="69" spans="1:1" s="154" customFormat="1" x14ac:dyDescent="0.2">
      <c r="A69" s="208" t="s">
        <v>288</v>
      </c>
    </row>
    <row r="70" spans="1:1" s="154" customFormat="1" x14ac:dyDescent="0.2">
      <c r="A70" s="205"/>
    </row>
    <row r="71" spans="1:1" ht="24" x14ac:dyDescent="0.2">
      <c r="A71" s="177" t="s">
        <v>302</v>
      </c>
    </row>
    <row r="72" spans="1:1" s="154" customFormat="1" ht="24" x14ac:dyDescent="0.2">
      <c r="A72" s="207" t="s">
        <v>289</v>
      </c>
    </row>
    <row r="73" spans="1:1" s="154" customFormat="1" x14ac:dyDescent="0.2">
      <c r="A73" s="205" t="s">
        <v>205</v>
      </c>
    </row>
    <row r="74" spans="1:1" s="154" customFormat="1" x14ac:dyDescent="0.2">
      <c r="A74" s="176"/>
    </row>
    <row r="75" spans="1:1" s="154" customFormat="1" ht="30" customHeight="1" x14ac:dyDescent="0.2">
      <c r="A75" s="207" t="s">
        <v>290</v>
      </c>
    </row>
    <row r="76" spans="1:1" s="154" customFormat="1" x14ac:dyDescent="0.2">
      <c r="A76" s="205" t="s">
        <v>291</v>
      </c>
    </row>
    <row r="77" spans="1:1" s="154" customFormat="1" x14ac:dyDescent="0.2">
      <c r="A77" s="176"/>
    </row>
    <row r="78" spans="1:1" s="154" customFormat="1" ht="24" x14ac:dyDescent="0.2">
      <c r="A78" s="207" t="s">
        <v>292</v>
      </c>
    </row>
    <row r="79" spans="1:1" s="154" customFormat="1" x14ac:dyDescent="0.2">
      <c r="A79" s="205" t="s">
        <v>293</v>
      </c>
    </row>
    <row r="80" spans="1:1" s="154" customFormat="1" x14ac:dyDescent="0.2">
      <c r="A80" s="176"/>
    </row>
    <row r="81" spans="1:1" s="154" customFormat="1" x14ac:dyDescent="0.2">
      <c r="A81" s="207" t="s">
        <v>269</v>
      </c>
    </row>
    <row r="82" spans="1:1" s="154" customFormat="1" x14ac:dyDescent="0.2">
      <c r="A82" s="205" t="s">
        <v>209</v>
      </c>
    </row>
    <row r="83" spans="1:1" s="154" customFormat="1" x14ac:dyDescent="0.2">
      <c r="A83" s="176"/>
    </row>
    <row r="84" spans="1:1" s="154" customFormat="1" ht="24" x14ac:dyDescent="0.2">
      <c r="A84" s="207" t="s">
        <v>294</v>
      </c>
    </row>
    <row r="85" spans="1:1" s="154" customFormat="1" x14ac:dyDescent="0.2">
      <c r="A85" s="205" t="s">
        <v>295</v>
      </c>
    </row>
    <row r="86" spans="1:1" x14ac:dyDescent="0.2">
      <c r="A86" s="170"/>
    </row>
    <row r="87" spans="1:1" x14ac:dyDescent="0.2">
      <c r="A87" s="207" t="s">
        <v>296</v>
      </c>
    </row>
    <row r="88" spans="1:1" x14ac:dyDescent="0.2">
      <c r="A88" s="205" t="s">
        <v>288</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57"/>
  <sheetViews>
    <sheetView workbookViewId="0">
      <pane xSplit="1" topLeftCell="B1" activePane="topRight" state="frozen"/>
      <selection activeCell="A10" sqref="A10"/>
      <selection pane="topRight" activeCell="D10" sqref="D10"/>
    </sheetView>
  </sheetViews>
  <sheetFormatPr defaultColWidth="10" defaultRowHeight="12.75" x14ac:dyDescent="0.2"/>
  <cols>
    <col min="1" max="1" width="46.5703125" style="32" customWidth="1"/>
    <col min="2" max="16384" width="10" style="31"/>
  </cols>
  <sheetData>
    <row r="1" spans="1:4" x14ac:dyDescent="0.2">
      <c r="A1" s="63" t="s">
        <v>61</v>
      </c>
    </row>
    <row r="2" spans="1:4" ht="24" x14ac:dyDescent="0.2">
      <c r="A2" s="177" t="s">
        <v>300</v>
      </c>
    </row>
    <row r="3" spans="1:4" x14ac:dyDescent="0.2">
      <c r="A3" s="167" t="s">
        <v>299</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f>
        <v>#REF!</v>
      </c>
      <c r="C7" s="57" t="e">
        <f>'BAR BB| Open rates'!#REF!*0.9</f>
        <v>#REF!</v>
      </c>
      <c r="D7" s="57" t="e">
        <f>'BAR BB| Open rates'!#REF!*0.9</f>
        <v>#REF!</v>
      </c>
    </row>
    <row r="8" spans="1:4" x14ac:dyDescent="0.2">
      <c r="A8" s="163">
        <v>2</v>
      </c>
      <c r="B8" s="57" t="e">
        <f>'BAR BB| Open rates'!#REF!*0.9</f>
        <v>#REF!</v>
      </c>
      <c r="C8" s="57" t="e">
        <f>'BAR BB| Open rates'!#REF!*0.9</f>
        <v>#REF!</v>
      </c>
      <c r="D8" s="57" t="e">
        <f>'BAR BB| Open rates'!#REF!*0.9</f>
        <v>#REF!</v>
      </c>
    </row>
    <row r="9" spans="1:4" x14ac:dyDescent="0.2">
      <c r="A9" s="163" t="s">
        <v>175</v>
      </c>
      <c r="B9" s="57"/>
      <c r="C9" s="57"/>
      <c r="D9" s="57"/>
    </row>
    <row r="10" spans="1:4" x14ac:dyDescent="0.2">
      <c r="A10" s="163">
        <v>1</v>
      </c>
      <c r="B10" s="57" t="e">
        <f>'BAR BB| Open rates'!#REF!*0.9</f>
        <v>#REF!</v>
      </c>
      <c r="C10" s="57" t="e">
        <f>'BAR BB| Open rates'!#REF!*0.9</f>
        <v>#REF!</v>
      </c>
      <c r="D10" s="57" t="e">
        <f>'BAR BB| Open rates'!#REF!*0.9</f>
        <v>#REF!</v>
      </c>
    </row>
    <row r="11" spans="1:4" x14ac:dyDescent="0.2">
      <c r="A11" s="163">
        <v>2</v>
      </c>
      <c r="B11" s="57" t="e">
        <f>'BAR BB| Open rates'!#REF!*0.9</f>
        <v>#REF!</v>
      </c>
      <c r="C11" s="57" t="e">
        <f>'BAR BB| Open rates'!#REF!*0.9</f>
        <v>#REF!</v>
      </c>
      <c r="D11" s="57" t="e">
        <f>'BAR BB| Open rates'!#REF!*0.9</f>
        <v>#REF!</v>
      </c>
    </row>
    <row r="12" spans="1:4" x14ac:dyDescent="0.2">
      <c r="A12" s="163" t="s">
        <v>176</v>
      </c>
      <c r="B12" s="57"/>
      <c r="C12" s="57"/>
      <c r="D12" s="57"/>
    </row>
    <row r="13" spans="1:4" x14ac:dyDescent="0.2">
      <c r="A13" s="163">
        <v>1</v>
      </c>
      <c r="B13" s="57" t="e">
        <f>'BAR BB| Open rates'!#REF!*0.9</f>
        <v>#REF!</v>
      </c>
      <c r="C13" s="57" t="e">
        <f>'BAR BB| Open rates'!#REF!*0.9</f>
        <v>#REF!</v>
      </c>
      <c r="D13" s="57" t="e">
        <f>'BAR BB| Open rates'!#REF!*0.9</f>
        <v>#REF!</v>
      </c>
    </row>
    <row r="14" spans="1:4" x14ac:dyDescent="0.2">
      <c r="A14" s="163">
        <v>2</v>
      </c>
      <c r="B14" s="57" t="e">
        <f>'BAR BB| Open rates'!#REF!*0.9</f>
        <v>#REF!</v>
      </c>
      <c r="C14" s="57" t="e">
        <f>'BAR BB| Open rates'!#REF!*0.9</f>
        <v>#REF!</v>
      </c>
      <c r="D14" s="57" t="e">
        <f>'BAR BB| Open rates'!#REF!*0.9</f>
        <v>#REF!</v>
      </c>
    </row>
    <row r="15" spans="1:4" x14ac:dyDescent="0.2">
      <c r="A15" s="89"/>
    </row>
    <row r="16" spans="1:4" x14ac:dyDescent="0.2">
      <c r="A16" s="295" t="s">
        <v>172</v>
      </c>
    </row>
    <row r="17" spans="1:1" x14ac:dyDescent="0.2">
      <c r="A17" s="295"/>
    </row>
    <row r="18" spans="1:1" x14ac:dyDescent="0.2">
      <c r="A18" s="89"/>
    </row>
    <row r="19" spans="1:1" s="154" customFormat="1" ht="41.25" customHeight="1" x14ac:dyDescent="0.2">
      <c r="A19" s="323" t="s">
        <v>276</v>
      </c>
    </row>
    <row r="20" spans="1:1" s="154" customFormat="1" ht="41.25" customHeight="1" x14ac:dyDescent="0.2">
      <c r="A20" s="323"/>
    </row>
    <row r="21" spans="1:1" s="154" customFormat="1" ht="41.25" customHeight="1" x14ac:dyDescent="0.2">
      <c r="A21" s="323"/>
    </row>
    <row r="22" spans="1:1" s="154" customFormat="1" ht="41.25" customHeight="1" x14ac:dyDescent="0.2">
      <c r="A22" s="323"/>
    </row>
    <row r="23" spans="1:1" ht="12.75" customHeight="1" x14ac:dyDescent="0.2">
      <c r="A23" s="31"/>
    </row>
    <row r="24" spans="1:1" x14ac:dyDescent="0.2">
      <c r="A24" s="177" t="s">
        <v>83</v>
      </c>
    </row>
    <row r="25" spans="1:1" ht="24" x14ac:dyDescent="0.2">
      <c r="A25" s="157" t="s">
        <v>277</v>
      </c>
    </row>
    <row r="26" spans="1:1" ht="24" x14ac:dyDescent="0.2">
      <c r="A26" s="157" t="s">
        <v>278</v>
      </c>
    </row>
    <row r="27" spans="1:1" x14ac:dyDescent="0.2">
      <c r="A27" s="33"/>
    </row>
    <row r="28" spans="1:1" x14ac:dyDescent="0.2">
      <c r="A28" s="174" t="s">
        <v>74</v>
      </c>
    </row>
    <row r="29" spans="1:1" ht="24" x14ac:dyDescent="0.2">
      <c r="A29" s="179" t="s">
        <v>201</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ht="15.75" customHeight="1" x14ac:dyDescent="0.2">
      <c r="A39" s="221"/>
    </row>
    <row r="40" spans="1:1" ht="15.75" customHeight="1" x14ac:dyDescent="0.2">
      <c r="A40" s="320" t="s">
        <v>303</v>
      </c>
    </row>
    <row r="41" spans="1:1" ht="15" customHeight="1" x14ac:dyDescent="0.2">
      <c r="A41" s="321"/>
    </row>
    <row r="42" spans="1:1" ht="15" customHeight="1" x14ac:dyDescent="0.2">
      <c r="A42" s="322"/>
    </row>
    <row r="43" spans="1:1" x14ac:dyDescent="0.2">
      <c r="A43" s="69"/>
    </row>
    <row r="44" spans="1:1" ht="36" x14ac:dyDescent="0.2">
      <c r="A44" s="206" t="s">
        <v>203</v>
      </c>
    </row>
    <row r="45" spans="1:1" s="154" customFormat="1" ht="27.75" customHeight="1" x14ac:dyDescent="0.2">
      <c r="A45" s="204" t="s">
        <v>279</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301</v>
      </c>
    </row>
    <row r="52" spans="1:1" x14ac:dyDescent="0.2">
      <c r="A52" s="170"/>
    </row>
    <row r="53" spans="1:1" s="154" customFormat="1" ht="24" x14ac:dyDescent="0.2">
      <c r="A53" s="207" t="s">
        <v>280</v>
      </c>
    </row>
    <row r="54" spans="1:1" s="154" customFormat="1" x14ac:dyDescent="0.2">
      <c r="A54" s="205" t="s">
        <v>204</v>
      </c>
    </row>
    <row r="55" spans="1:1" s="154" customFormat="1" ht="12.75" customHeight="1" x14ac:dyDescent="0.2">
      <c r="A55" s="205"/>
    </row>
    <row r="56" spans="1:1" s="154" customFormat="1" ht="24" x14ac:dyDescent="0.2">
      <c r="A56" s="207" t="s">
        <v>281</v>
      </c>
    </row>
    <row r="57" spans="1:1" s="154" customFormat="1" x14ac:dyDescent="0.2">
      <c r="A57" s="208" t="s">
        <v>282</v>
      </c>
    </row>
    <row r="58" spans="1:1" s="154" customFormat="1" ht="13.5" customHeight="1" x14ac:dyDescent="0.2">
      <c r="A58" s="176"/>
    </row>
    <row r="59" spans="1:1" s="154" customFormat="1" ht="24" x14ac:dyDescent="0.2">
      <c r="A59" s="207" t="s">
        <v>283</v>
      </c>
    </row>
    <row r="60" spans="1:1" s="154" customFormat="1" x14ac:dyDescent="0.2">
      <c r="A60" s="208" t="s">
        <v>284</v>
      </c>
    </row>
    <row r="61" spans="1:1" s="154" customFormat="1" ht="12.75" customHeight="1" x14ac:dyDescent="0.2">
      <c r="A61" s="176"/>
    </row>
    <row r="62" spans="1:1" s="154" customFormat="1" x14ac:dyDescent="0.2">
      <c r="A62" s="207" t="s">
        <v>268</v>
      </c>
    </row>
    <row r="63" spans="1:1" s="154" customFormat="1" x14ac:dyDescent="0.2">
      <c r="A63" s="205" t="s">
        <v>208</v>
      </c>
    </row>
    <row r="64" spans="1:1" s="154" customFormat="1" x14ac:dyDescent="0.2">
      <c r="A64" s="215"/>
    </row>
    <row r="65" spans="1:1" s="154" customFormat="1" ht="23.25" customHeight="1" x14ac:dyDescent="0.2">
      <c r="A65" s="207" t="s">
        <v>285</v>
      </c>
    </row>
    <row r="66" spans="1:1" s="154" customFormat="1" x14ac:dyDescent="0.2">
      <c r="A66" s="208" t="s">
        <v>286</v>
      </c>
    </row>
    <row r="67" spans="1:1" s="154" customFormat="1" x14ac:dyDescent="0.2">
      <c r="A67" s="208"/>
    </row>
    <row r="68" spans="1:1" s="154" customFormat="1" x14ac:dyDescent="0.2">
      <c r="A68" s="207" t="s">
        <v>287</v>
      </c>
    </row>
    <row r="69" spans="1:1" s="154" customFormat="1" x14ac:dyDescent="0.2">
      <c r="A69" s="208" t="s">
        <v>288</v>
      </c>
    </row>
    <row r="70" spans="1:1" s="154" customFormat="1" x14ac:dyDescent="0.2">
      <c r="A70" s="205"/>
    </row>
    <row r="71" spans="1:1" ht="24" x14ac:dyDescent="0.2">
      <c r="A71" s="177" t="s">
        <v>302</v>
      </c>
    </row>
    <row r="72" spans="1:1" s="154" customFormat="1" ht="24" x14ac:dyDescent="0.2">
      <c r="A72" s="207" t="s">
        <v>289</v>
      </c>
    </row>
    <row r="73" spans="1:1" s="154" customFormat="1" x14ac:dyDescent="0.2">
      <c r="A73" s="205" t="s">
        <v>205</v>
      </c>
    </row>
    <row r="74" spans="1:1" s="154" customFormat="1" x14ac:dyDescent="0.2">
      <c r="A74" s="176"/>
    </row>
    <row r="75" spans="1:1" s="154" customFormat="1" ht="30" customHeight="1" x14ac:dyDescent="0.2">
      <c r="A75" s="207" t="s">
        <v>290</v>
      </c>
    </row>
    <row r="76" spans="1:1" s="154" customFormat="1" x14ac:dyDescent="0.2">
      <c r="A76" s="205" t="s">
        <v>291</v>
      </c>
    </row>
    <row r="77" spans="1:1" s="154" customFormat="1" x14ac:dyDescent="0.2">
      <c r="A77" s="176"/>
    </row>
    <row r="78" spans="1:1" s="154" customFormat="1" ht="24" x14ac:dyDescent="0.2">
      <c r="A78" s="207" t="s">
        <v>292</v>
      </c>
    </row>
    <row r="79" spans="1:1" s="154" customFormat="1" x14ac:dyDescent="0.2">
      <c r="A79" s="205" t="s">
        <v>293</v>
      </c>
    </row>
    <row r="80" spans="1:1" s="154" customFormat="1" x14ac:dyDescent="0.2">
      <c r="A80" s="176"/>
    </row>
    <row r="81" spans="1:1" s="154" customFormat="1" x14ac:dyDescent="0.2">
      <c r="A81" s="207" t="s">
        <v>269</v>
      </c>
    </row>
    <row r="82" spans="1:1" s="154" customFormat="1" x14ac:dyDescent="0.2">
      <c r="A82" s="205" t="s">
        <v>209</v>
      </c>
    </row>
    <row r="83" spans="1:1" s="154" customFormat="1" x14ac:dyDescent="0.2">
      <c r="A83" s="176"/>
    </row>
    <row r="84" spans="1:1" s="154" customFormat="1" ht="24" x14ac:dyDescent="0.2">
      <c r="A84" s="207" t="s">
        <v>294</v>
      </c>
    </row>
    <row r="85" spans="1:1" s="154" customFormat="1" x14ac:dyDescent="0.2">
      <c r="A85" s="205" t="s">
        <v>295</v>
      </c>
    </row>
    <row r="86" spans="1:1" x14ac:dyDescent="0.2">
      <c r="A86" s="170"/>
    </row>
    <row r="87" spans="1:1" x14ac:dyDescent="0.2">
      <c r="A87" s="207" t="s">
        <v>296</v>
      </c>
    </row>
    <row r="88" spans="1:1" x14ac:dyDescent="0.2">
      <c r="A88" s="205" t="s">
        <v>288</v>
      </c>
    </row>
    <row r="89" spans="1:1" x14ac:dyDescent="0.2">
      <c r="A89" s="137"/>
    </row>
    <row r="90" spans="1:1" x14ac:dyDescent="0.2">
      <c r="A90" s="170"/>
    </row>
    <row r="91" spans="1:1" x14ac:dyDescent="0.2">
      <c r="A91" s="170"/>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row r="354" spans="1:1" x14ac:dyDescent="0.2">
      <c r="A354" s="137"/>
    </row>
    <row r="355" spans="1:1" x14ac:dyDescent="0.2">
      <c r="A355" s="137"/>
    </row>
    <row r="356" spans="1:1" x14ac:dyDescent="0.2">
      <c r="A356" s="137"/>
    </row>
    <row r="357" spans="1:1" x14ac:dyDescent="0.2">
      <c r="A357"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O300"/>
  <sheetViews>
    <sheetView workbookViewId="0">
      <pane xSplit="1" topLeftCell="B1" activePane="topRight" state="frozen"/>
      <selection activeCell="A10" sqref="A10"/>
      <selection pane="topRight" activeCell="B6" sqref="B6"/>
    </sheetView>
  </sheetViews>
  <sheetFormatPr defaultColWidth="10" defaultRowHeight="12.75" x14ac:dyDescent="0.2"/>
  <cols>
    <col min="1" max="1" width="46.5703125" style="32" customWidth="1"/>
    <col min="2" max="16384" width="10" style="31"/>
  </cols>
  <sheetData>
    <row r="1" spans="1:15" x14ac:dyDescent="0.2">
      <c r="A1" s="63" t="s">
        <v>61</v>
      </c>
    </row>
    <row r="2" spans="1:15" ht="21.75" customHeight="1" x14ac:dyDescent="0.2">
      <c r="A2" s="177" t="s">
        <v>396</v>
      </c>
    </row>
    <row r="3" spans="1:15" x14ac:dyDescent="0.2">
      <c r="A3" s="167" t="s">
        <v>275</v>
      </c>
    </row>
    <row r="4" spans="1:15" ht="21.75" customHeight="1" x14ac:dyDescent="0.2">
      <c r="A4" s="240" t="s">
        <v>62</v>
      </c>
      <c r="B4" s="115">
        <f>'BAR BB| Open rates'!B3</f>
        <v>45772</v>
      </c>
      <c r="C4" s="115">
        <f>'BAR BB| Open rates'!C3</f>
        <v>45773</v>
      </c>
      <c r="D4" s="115">
        <f>'BAR BB| Open rates'!D3</f>
        <v>45774</v>
      </c>
      <c r="E4" s="115">
        <f>'BAR BB| Open rates'!E3</f>
        <v>45778</v>
      </c>
      <c r="F4" s="115">
        <f>'BAR BB| Open rates'!F3</f>
        <v>45781</v>
      </c>
      <c r="G4" s="115">
        <f>'BAR BB| Open rates'!G3</f>
        <v>45782</v>
      </c>
      <c r="H4" s="115">
        <f>'BAR BB| Open rates'!H3</f>
        <v>45785</v>
      </c>
      <c r="I4" s="115">
        <f>'BAR BB| Open rates'!I3</f>
        <v>45787</v>
      </c>
      <c r="J4" s="115">
        <f>'BAR BB| Open rates'!J3</f>
        <v>45788</v>
      </c>
      <c r="K4" s="115">
        <f>'BAR BB| Open rates'!K3</f>
        <v>45793</v>
      </c>
      <c r="L4" s="115">
        <f>'BAR BB| Open rates'!L3</f>
        <v>45795</v>
      </c>
      <c r="M4" s="115">
        <f>'BAR BB| Open rates'!M3</f>
        <v>45799</v>
      </c>
      <c r="N4" s="115">
        <f>'BAR BB| Open rates'!N3</f>
        <v>45802</v>
      </c>
      <c r="O4" s="115">
        <f>'BAR BB| Open rates'!O3</f>
        <v>45807</v>
      </c>
    </row>
    <row r="5" spans="1:15" ht="21.75" customHeight="1" x14ac:dyDescent="0.2">
      <c r="A5" s="241"/>
      <c r="B5" s="115">
        <f>'BAR BB| Open rates'!B4</f>
        <v>45772</v>
      </c>
      <c r="C5" s="115">
        <f>'BAR BB| Open rates'!C4</f>
        <v>45773</v>
      </c>
      <c r="D5" s="115">
        <f>'BAR BB| Open rates'!D4</f>
        <v>45777</v>
      </c>
      <c r="E5" s="115">
        <f>'BAR BB| Open rates'!E4</f>
        <v>45780</v>
      </c>
      <c r="F5" s="115">
        <f>'BAR BB| Open rates'!F4</f>
        <v>45781</v>
      </c>
      <c r="G5" s="115">
        <f>'BAR BB| Open rates'!G4</f>
        <v>45784</v>
      </c>
      <c r="H5" s="115">
        <f>'BAR BB| Open rates'!H4</f>
        <v>45786</v>
      </c>
      <c r="I5" s="115">
        <f>'BAR BB| Open rates'!I4</f>
        <v>45787</v>
      </c>
      <c r="J5" s="115">
        <f>'BAR BB| Open rates'!J4</f>
        <v>45792</v>
      </c>
      <c r="K5" s="115">
        <f>'BAR BB| Open rates'!K4</f>
        <v>45794</v>
      </c>
      <c r="L5" s="115">
        <f>'BAR BB| Open rates'!L4</f>
        <v>45798</v>
      </c>
      <c r="M5" s="115">
        <f>'BAR BB| Open rates'!M4</f>
        <v>45801</v>
      </c>
      <c r="N5" s="115">
        <f>'BAR BB| Open rates'!N4</f>
        <v>45806</v>
      </c>
      <c r="O5" s="115">
        <f>'BAR BB| Open rates'!O4</f>
        <v>45808</v>
      </c>
    </row>
    <row r="6" spans="1:15" x14ac:dyDescent="0.2">
      <c r="A6" s="163" t="s">
        <v>63</v>
      </c>
    </row>
    <row r="7" spans="1:15" x14ac:dyDescent="0.2">
      <c r="A7" s="163">
        <v>1</v>
      </c>
      <c r="B7" s="57">
        <f>'BAR BB| Open rates'!B6*0.87</f>
        <v>10353</v>
      </c>
      <c r="C7" s="57">
        <f>'BAR BB| Open rates'!C6*0.87</f>
        <v>10353</v>
      </c>
      <c r="D7" s="57">
        <f>'BAR BB| Open rates'!D6*0.87</f>
        <v>10353</v>
      </c>
      <c r="E7" s="57">
        <f>'BAR BB| Open rates'!E6*0.87</f>
        <v>25926</v>
      </c>
      <c r="F7" s="57">
        <f>'BAR BB| Open rates'!F6*0.87</f>
        <v>18966</v>
      </c>
      <c r="G7" s="57">
        <f>'BAR BB| Open rates'!G6*0.87</f>
        <v>16356</v>
      </c>
      <c r="H7" s="57">
        <f>'BAR BB| Open rates'!H6*0.87</f>
        <v>18966</v>
      </c>
      <c r="I7" s="57">
        <f>'BAR BB| Open rates'!I6*0.87</f>
        <v>16356</v>
      </c>
      <c r="J7" s="57">
        <f>'BAR BB| Open rates'!J6*0.87</f>
        <v>12963</v>
      </c>
      <c r="K7" s="57">
        <f>'BAR BB| Open rates'!K6*0.87</f>
        <v>12963</v>
      </c>
      <c r="L7" s="57">
        <f>'BAR BB| Open rates'!L6*0.87</f>
        <v>12963</v>
      </c>
      <c r="M7" s="57">
        <f>'BAR BB| Open rates'!M6*0.87</f>
        <v>16356</v>
      </c>
      <c r="N7" s="57">
        <f>'BAR BB| Open rates'!N6*0.87</f>
        <v>14442</v>
      </c>
      <c r="O7" s="57">
        <f>'BAR BB| Open rates'!O6*0.87</f>
        <v>16356</v>
      </c>
    </row>
    <row r="8" spans="1:15" x14ac:dyDescent="0.2">
      <c r="A8" s="163">
        <v>2</v>
      </c>
      <c r="B8" s="57">
        <f>'BAR BB| Open rates'!B7*0.87</f>
        <v>12528</v>
      </c>
      <c r="C8" s="57">
        <f>'BAR BB| Open rates'!C7*0.87</f>
        <v>12528</v>
      </c>
      <c r="D8" s="57">
        <f>'BAR BB| Open rates'!D7*0.87</f>
        <v>12528</v>
      </c>
      <c r="E8" s="57">
        <f>'BAR BB| Open rates'!E7*0.87</f>
        <v>28101</v>
      </c>
      <c r="F8" s="57">
        <f>'BAR BB| Open rates'!F7*0.87</f>
        <v>21141</v>
      </c>
      <c r="G8" s="57">
        <f>'BAR BB| Open rates'!G7*0.87</f>
        <v>18531</v>
      </c>
      <c r="H8" s="57">
        <f>'BAR BB| Open rates'!H7*0.87</f>
        <v>21141</v>
      </c>
      <c r="I8" s="57">
        <f>'BAR BB| Open rates'!I7*0.87</f>
        <v>18531</v>
      </c>
      <c r="J8" s="57">
        <f>'BAR BB| Open rates'!J7*0.87</f>
        <v>15138</v>
      </c>
      <c r="K8" s="57">
        <f>'BAR BB| Open rates'!K7*0.87</f>
        <v>15138</v>
      </c>
      <c r="L8" s="57">
        <f>'BAR BB| Open rates'!L7*0.87</f>
        <v>15138</v>
      </c>
      <c r="M8" s="57">
        <f>'BAR BB| Open rates'!M7*0.87</f>
        <v>18531</v>
      </c>
      <c r="N8" s="57">
        <f>'BAR BB| Open rates'!N7*0.87</f>
        <v>16617</v>
      </c>
      <c r="O8" s="57">
        <f>'BAR BB| Open rates'!O7*0.87</f>
        <v>18531</v>
      </c>
    </row>
    <row r="9" spans="1:15" x14ac:dyDescent="0.2">
      <c r="A9" s="163" t="s">
        <v>175</v>
      </c>
      <c r="B9" s="57"/>
      <c r="C9" s="57"/>
      <c r="D9" s="57"/>
      <c r="E9" s="57"/>
      <c r="F9" s="57"/>
      <c r="G9" s="57"/>
      <c r="H9" s="57"/>
      <c r="I9" s="57"/>
      <c r="J9" s="57"/>
      <c r="K9" s="57"/>
      <c r="L9" s="57"/>
      <c r="M9" s="57"/>
      <c r="N9" s="57"/>
      <c r="O9" s="57"/>
    </row>
    <row r="10" spans="1:15" x14ac:dyDescent="0.2">
      <c r="A10" s="163">
        <v>1</v>
      </c>
      <c r="B10" s="57">
        <f>'BAR BB| Open rates'!B9*0.87</f>
        <v>12963</v>
      </c>
      <c r="C10" s="57">
        <f>'BAR BB| Open rates'!C9*0.87</f>
        <v>12963</v>
      </c>
      <c r="D10" s="57">
        <f>'BAR BB| Open rates'!D9*0.87</f>
        <v>12963</v>
      </c>
      <c r="E10" s="57">
        <f>'BAR BB| Open rates'!E9*0.87</f>
        <v>28536</v>
      </c>
      <c r="F10" s="57">
        <f>'BAR BB| Open rates'!F9*0.87</f>
        <v>21576</v>
      </c>
      <c r="G10" s="57">
        <f>'BAR BB| Open rates'!G9*0.87</f>
        <v>18966</v>
      </c>
      <c r="H10" s="57">
        <f>'BAR BB| Open rates'!H9*0.87</f>
        <v>21576</v>
      </c>
      <c r="I10" s="57">
        <f>'BAR BB| Open rates'!I9*0.87</f>
        <v>18966</v>
      </c>
      <c r="J10" s="57">
        <f>'BAR BB| Open rates'!J9*0.87</f>
        <v>15573</v>
      </c>
      <c r="K10" s="57">
        <f>'BAR BB| Open rates'!K9*0.87</f>
        <v>15573</v>
      </c>
      <c r="L10" s="57">
        <f>'BAR BB| Open rates'!L9*0.87</f>
        <v>15573</v>
      </c>
      <c r="M10" s="57">
        <f>'BAR BB| Open rates'!M9*0.87</f>
        <v>18966</v>
      </c>
      <c r="N10" s="57">
        <f>'BAR BB| Open rates'!N9*0.87</f>
        <v>17052</v>
      </c>
      <c r="O10" s="57">
        <f>'BAR BB| Open rates'!O9*0.87</f>
        <v>18966</v>
      </c>
    </row>
    <row r="11" spans="1:15" x14ac:dyDescent="0.2">
      <c r="A11" s="163">
        <v>2</v>
      </c>
      <c r="B11" s="57">
        <f>'BAR BB| Open rates'!B10*0.87</f>
        <v>15138</v>
      </c>
      <c r="C11" s="57">
        <f>'BAR BB| Open rates'!C10*0.87</f>
        <v>15138</v>
      </c>
      <c r="D11" s="57">
        <f>'BAR BB| Open rates'!D10*0.87</f>
        <v>15138</v>
      </c>
      <c r="E11" s="57">
        <f>'BAR BB| Open rates'!E10*0.87</f>
        <v>30711</v>
      </c>
      <c r="F11" s="57">
        <f>'BAR BB| Open rates'!F10*0.87</f>
        <v>23751</v>
      </c>
      <c r="G11" s="57">
        <f>'BAR BB| Open rates'!G10*0.87</f>
        <v>21141</v>
      </c>
      <c r="H11" s="57">
        <f>'BAR BB| Open rates'!H10*0.87</f>
        <v>23751</v>
      </c>
      <c r="I11" s="57">
        <f>'BAR BB| Open rates'!I10*0.87</f>
        <v>21141</v>
      </c>
      <c r="J11" s="57">
        <f>'BAR BB| Open rates'!J10*0.87</f>
        <v>17748</v>
      </c>
      <c r="K11" s="57">
        <f>'BAR BB| Open rates'!K10*0.87</f>
        <v>17748</v>
      </c>
      <c r="L11" s="57">
        <f>'BAR BB| Open rates'!L10*0.87</f>
        <v>17748</v>
      </c>
      <c r="M11" s="57">
        <f>'BAR BB| Open rates'!M10*0.87</f>
        <v>21141</v>
      </c>
      <c r="N11" s="57">
        <f>'BAR BB| Open rates'!N10*0.87</f>
        <v>19227</v>
      </c>
      <c r="O11" s="57">
        <f>'BAR BB| Open rates'!O10*0.87</f>
        <v>21141</v>
      </c>
    </row>
    <row r="12" spans="1:15" x14ac:dyDescent="0.2">
      <c r="A12" s="163" t="s">
        <v>176</v>
      </c>
      <c r="B12" s="57"/>
      <c r="C12" s="57"/>
      <c r="D12" s="57"/>
      <c r="E12" s="57"/>
      <c r="F12" s="57"/>
      <c r="G12" s="57"/>
      <c r="H12" s="57"/>
      <c r="I12" s="57"/>
      <c r="J12" s="57"/>
      <c r="K12" s="57"/>
      <c r="L12" s="57"/>
      <c r="M12" s="57"/>
      <c r="N12" s="57"/>
      <c r="O12" s="57"/>
    </row>
    <row r="13" spans="1:15" x14ac:dyDescent="0.2">
      <c r="A13" s="163">
        <v>1</v>
      </c>
      <c r="B13" s="57">
        <f>'BAR BB| Open rates'!B12*0.87</f>
        <v>16356</v>
      </c>
      <c r="C13" s="57">
        <f>'BAR BB| Open rates'!C12*0.87</f>
        <v>16356</v>
      </c>
      <c r="D13" s="57">
        <f>'BAR BB| Open rates'!D12*0.87</f>
        <v>16356</v>
      </c>
      <c r="E13" s="57">
        <f>'BAR BB| Open rates'!E12*0.87</f>
        <v>31929</v>
      </c>
      <c r="F13" s="57">
        <f>'BAR BB| Open rates'!F12*0.87</f>
        <v>24969</v>
      </c>
      <c r="G13" s="57">
        <f>'BAR BB| Open rates'!G12*0.87</f>
        <v>22359</v>
      </c>
      <c r="H13" s="57">
        <f>'BAR BB| Open rates'!H12*0.87</f>
        <v>24969</v>
      </c>
      <c r="I13" s="57">
        <f>'BAR BB| Open rates'!I12*0.87</f>
        <v>22359</v>
      </c>
      <c r="J13" s="57">
        <f>'BAR BB| Open rates'!J12*0.87</f>
        <v>18966</v>
      </c>
      <c r="K13" s="57">
        <f>'BAR BB| Open rates'!K12*0.87</f>
        <v>18966</v>
      </c>
      <c r="L13" s="57">
        <f>'BAR BB| Open rates'!L12*0.87</f>
        <v>18966</v>
      </c>
      <c r="M13" s="57">
        <f>'BAR BB| Open rates'!M12*0.87</f>
        <v>22359</v>
      </c>
      <c r="N13" s="57">
        <f>'BAR BB| Open rates'!N12*0.87</f>
        <v>20445</v>
      </c>
      <c r="O13" s="57">
        <f>'BAR BB| Open rates'!O12*0.87</f>
        <v>22359</v>
      </c>
    </row>
    <row r="14" spans="1:15" x14ac:dyDescent="0.2">
      <c r="A14" s="163">
        <v>2</v>
      </c>
      <c r="B14" s="57">
        <f>'BAR BB| Open rates'!B13*0.87</f>
        <v>18531</v>
      </c>
      <c r="C14" s="57">
        <f>'BAR BB| Open rates'!C13*0.87</f>
        <v>18531</v>
      </c>
      <c r="D14" s="57">
        <f>'BAR BB| Open rates'!D13*0.87</f>
        <v>18531</v>
      </c>
      <c r="E14" s="57">
        <f>'BAR BB| Open rates'!E13*0.87</f>
        <v>34104</v>
      </c>
      <c r="F14" s="57">
        <f>'BAR BB| Open rates'!F13*0.87</f>
        <v>27144</v>
      </c>
      <c r="G14" s="57">
        <f>'BAR BB| Open rates'!G13*0.87</f>
        <v>24534</v>
      </c>
      <c r="H14" s="57">
        <f>'BAR BB| Open rates'!H13*0.87</f>
        <v>27144</v>
      </c>
      <c r="I14" s="57">
        <f>'BAR BB| Open rates'!I13*0.87</f>
        <v>24534</v>
      </c>
      <c r="J14" s="57">
        <f>'BAR BB| Open rates'!J13*0.87</f>
        <v>21141</v>
      </c>
      <c r="K14" s="57">
        <f>'BAR BB| Open rates'!K13*0.87</f>
        <v>21141</v>
      </c>
      <c r="L14" s="57">
        <f>'BAR BB| Open rates'!L13*0.87</f>
        <v>21141</v>
      </c>
      <c r="M14" s="57">
        <f>'BAR BB| Open rates'!M13*0.87</f>
        <v>24534</v>
      </c>
      <c r="N14" s="57">
        <f>'BAR BB| Open rates'!N13*0.87</f>
        <v>22620</v>
      </c>
      <c r="O14" s="57">
        <f>'BAR BB| Open rates'!O13*0.87</f>
        <v>24534</v>
      </c>
    </row>
    <row r="15" spans="1:15" x14ac:dyDescent="0.2">
      <c r="A15" s="89"/>
    </row>
    <row r="16" spans="1:15" x14ac:dyDescent="0.2">
      <c r="A16" s="295" t="s">
        <v>172</v>
      </c>
    </row>
    <row r="17" spans="1:1" x14ac:dyDescent="0.2">
      <c r="A17" s="295"/>
    </row>
    <row r="18" spans="1:1" x14ac:dyDescent="0.2">
      <c r="A18" s="89"/>
    </row>
    <row r="19" spans="1:1" ht="12.75" customHeight="1" x14ac:dyDescent="0.2">
      <c r="A19" s="31"/>
    </row>
    <row r="20" spans="1:1" x14ac:dyDescent="0.2">
      <c r="A20" s="177" t="s">
        <v>83</v>
      </c>
    </row>
    <row r="21" spans="1:1" ht="25.5" customHeight="1" x14ac:dyDescent="0.2">
      <c r="A21" s="273" t="s">
        <v>398</v>
      </c>
    </row>
    <row r="22" spans="1:1" ht="24" x14ac:dyDescent="0.2">
      <c r="A22" s="213" t="s">
        <v>399</v>
      </c>
    </row>
    <row r="23" spans="1:1" x14ac:dyDescent="0.2">
      <c r="A23" s="33"/>
    </row>
    <row r="24" spans="1:1" x14ac:dyDescent="0.2">
      <c r="A24" s="174" t="s">
        <v>74</v>
      </c>
    </row>
    <row r="25" spans="1:1" ht="24" x14ac:dyDescent="0.2">
      <c r="A25" s="275" t="s">
        <v>201</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6"/>
    </row>
    <row r="33" spans="1:1" x14ac:dyDescent="0.2">
      <c r="A33" s="171" t="s">
        <v>81</v>
      </c>
    </row>
    <row r="34" spans="1:1" ht="36" x14ac:dyDescent="0.2">
      <c r="A34" s="176" t="s">
        <v>102</v>
      </c>
    </row>
    <row r="35" spans="1:1" ht="36" x14ac:dyDescent="0.2">
      <c r="A35" s="176" t="s">
        <v>104</v>
      </c>
    </row>
    <row r="36" spans="1:1" x14ac:dyDescent="0.2">
      <c r="A36" s="168"/>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sheetData>
  <mergeCells count="1">
    <mergeCell ref="A16:A17"/>
  </mergeCells>
  <pageMargins left="0.7" right="0.7" top="0.75" bottom="0.75" header="0.3" footer="0.3"/>
  <pageSetup paperSize="9"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O147"/>
  <sheetViews>
    <sheetView workbookViewId="0">
      <pane xSplit="1" topLeftCell="B1" activePane="topRight" state="frozen"/>
      <selection activeCell="A10" sqref="A10"/>
      <selection pane="topRight" activeCell="E19" sqref="E19"/>
    </sheetView>
  </sheetViews>
  <sheetFormatPr defaultColWidth="10" defaultRowHeight="12.75" x14ac:dyDescent="0.2"/>
  <cols>
    <col min="1" max="1" width="46.5703125" style="32" customWidth="1"/>
    <col min="2" max="16384" width="10" style="31"/>
  </cols>
  <sheetData>
    <row r="1" spans="1:15" x14ac:dyDescent="0.2">
      <c r="A1" s="63" t="s">
        <v>61</v>
      </c>
    </row>
    <row r="2" spans="1:15" ht="33" customHeight="1" x14ac:dyDescent="0.2">
      <c r="A2" s="177" t="s">
        <v>396</v>
      </c>
    </row>
    <row r="3" spans="1:15" x14ac:dyDescent="0.2">
      <c r="A3" s="167" t="s">
        <v>297</v>
      </c>
    </row>
    <row r="4" spans="1:15" ht="21.75" customHeight="1" x14ac:dyDescent="0.2">
      <c r="A4" s="201" t="s">
        <v>62</v>
      </c>
      <c r="B4" s="115">
        <f>'BAR BB| Open rates'!B3</f>
        <v>45772</v>
      </c>
      <c r="C4" s="115">
        <f>'BAR BB| Open rates'!C3</f>
        <v>45773</v>
      </c>
      <c r="D4" s="115">
        <f>'BAR BB| Open rates'!D3</f>
        <v>45774</v>
      </c>
      <c r="E4" s="115">
        <f>'BAR BB| Open rates'!E3</f>
        <v>45778</v>
      </c>
      <c r="F4" s="115">
        <f>'BAR BB| Open rates'!F3</f>
        <v>45781</v>
      </c>
      <c r="G4" s="115">
        <f>'BAR BB| Open rates'!G3</f>
        <v>45782</v>
      </c>
      <c r="H4" s="115">
        <f>'BAR BB| Open rates'!H3</f>
        <v>45785</v>
      </c>
      <c r="I4" s="115">
        <f>'BAR BB| Open rates'!I3</f>
        <v>45787</v>
      </c>
      <c r="J4" s="115">
        <f>'BAR BB| Open rates'!J3</f>
        <v>45788</v>
      </c>
      <c r="K4" s="115">
        <f>'BAR BB| Open rates'!K3</f>
        <v>45793</v>
      </c>
      <c r="L4" s="115">
        <f>'BAR BB| Open rates'!L3</f>
        <v>45795</v>
      </c>
      <c r="M4" s="115">
        <f>'BAR BB| Open rates'!M3</f>
        <v>45799</v>
      </c>
      <c r="N4" s="115">
        <f>'BAR BB| Open rates'!N3</f>
        <v>45802</v>
      </c>
      <c r="O4" s="115">
        <f>'BAR BB| Open rates'!O3</f>
        <v>45807</v>
      </c>
    </row>
    <row r="5" spans="1:15" ht="21.75" customHeight="1" x14ac:dyDescent="0.2">
      <c r="A5" s="202"/>
      <c r="B5" s="115">
        <f>'BAR BB| Open rates'!B4</f>
        <v>45772</v>
      </c>
      <c r="C5" s="115">
        <f>'BAR BB| Open rates'!C4</f>
        <v>45773</v>
      </c>
      <c r="D5" s="115">
        <f>'BAR BB| Open rates'!D4</f>
        <v>45777</v>
      </c>
      <c r="E5" s="115">
        <f>'BAR BB| Open rates'!E4</f>
        <v>45780</v>
      </c>
      <c r="F5" s="115">
        <f>'BAR BB| Open rates'!F4</f>
        <v>45781</v>
      </c>
      <c r="G5" s="115">
        <f>'BAR BB| Open rates'!G4</f>
        <v>45784</v>
      </c>
      <c r="H5" s="115">
        <f>'BAR BB| Open rates'!H4</f>
        <v>45786</v>
      </c>
      <c r="I5" s="115">
        <f>'BAR BB| Open rates'!I4</f>
        <v>45787</v>
      </c>
      <c r="J5" s="115">
        <f>'BAR BB| Open rates'!J4</f>
        <v>45792</v>
      </c>
      <c r="K5" s="115">
        <f>'BAR BB| Open rates'!K4</f>
        <v>45794</v>
      </c>
      <c r="L5" s="115">
        <f>'BAR BB| Open rates'!L4</f>
        <v>45798</v>
      </c>
      <c r="M5" s="115">
        <f>'BAR BB| Open rates'!M4</f>
        <v>45801</v>
      </c>
      <c r="N5" s="115">
        <f>'BAR BB| Open rates'!N4</f>
        <v>45806</v>
      </c>
      <c r="O5" s="115">
        <f>'BAR BB| Open rates'!O4</f>
        <v>45808</v>
      </c>
    </row>
    <row r="6" spans="1:15" x14ac:dyDescent="0.2">
      <c r="A6" s="163" t="s">
        <v>63</v>
      </c>
    </row>
    <row r="7" spans="1:15" x14ac:dyDescent="0.2">
      <c r="A7" s="163">
        <v>1</v>
      </c>
      <c r="B7" s="57">
        <f>'BAR BB| Open rates'!B6*0.87+25</f>
        <v>10378</v>
      </c>
      <c r="C7" s="57">
        <f>'BAR BB| Open rates'!C6*0.87+25</f>
        <v>10378</v>
      </c>
      <c r="D7" s="57">
        <f>'BAR BB| Open rates'!D6*0.87+25</f>
        <v>10378</v>
      </c>
      <c r="E7" s="57">
        <f>'BAR BB| Open rates'!E6*0.87+25</f>
        <v>25951</v>
      </c>
      <c r="F7" s="57">
        <f>'BAR BB| Open rates'!F6*0.87+25</f>
        <v>18991</v>
      </c>
      <c r="G7" s="57">
        <f>'BAR BB| Open rates'!G6*0.87+25</f>
        <v>16381</v>
      </c>
      <c r="H7" s="57">
        <f>'BAR BB| Open rates'!H6*0.87+25</f>
        <v>18991</v>
      </c>
      <c r="I7" s="57">
        <f>'BAR BB| Open rates'!I6*0.87+25</f>
        <v>16381</v>
      </c>
      <c r="J7" s="57">
        <f>'BAR BB| Open rates'!J6*0.87+25</f>
        <v>12988</v>
      </c>
      <c r="K7" s="57">
        <f>'BAR BB| Open rates'!K6*0.87+25</f>
        <v>12988</v>
      </c>
      <c r="L7" s="57">
        <f>'BAR BB| Open rates'!L6*0.87+25</f>
        <v>12988</v>
      </c>
      <c r="M7" s="57">
        <f>'BAR BB| Open rates'!M6*0.87+25</f>
        <v>16381</v>
      </c>
      <c r="N7" s="57">
        <f>'BAR BB| Open rates'!N6*0.87+25</f>
        <v>14467</v>
      </c>
      <c r="O7" s="57">
        <f>'BAR BB| Open rates'!O6*0.87+25</f>
        <v>16381</v>
      </c>
    </row>
    <row r="8" spans="1:15" x14ac:dyDescent="0.2">
      <c r="A8" s="163">
        <v>2</v>
      </c>
      <c r="B8" s="57">
        <f>'BAR BB| Open rates'!B7*0.87+25</f>
        <v>12553</v>
      </c>
      <c r="C8" s="57">
        <f>'BAR BB| Open rates'!C7*0.87+25</f>
        <v>12553</v>
      </c>
      <c r="D8" s="57">
        <f>'BAR BB| Open rates'!D7*0.87+25</f>
        <v>12553</v>
      </c>
      <c r="E8" s="57">
        <f>'BAR BB| Open rates'!E7*0.87+25</f>
        <v>28126</v>
      </c>
      <c r="F8" s="57">
        <f>'BAR BB| Open rates'!F7*0.87+25</f>
        <v>21166</v>
      </c>
      <c r="G8" s="57">
        <f>'BAR BB| Open rates'!G7*0.87+25</f>
        <v>18556</v>
      </c>
      <c r="H8" s="57">
        <f>'BAR BB| Open rates'!H7*0.87+25</f>
        <v>21166</v>
      </c>
      <c r="I8" s="57">
        <f>'BAR BB| Open rates'!I7*0.87+25</f>
        <v>18556</v>
      </c>
      <c r="J8" s="57">
        <f>'BAR BB| Open rates'!J7*0.87+25</f>
        <v>15163</v>
      </c>
      <c r="K8" s="57">
        <f>'BAR BB| Open rates'!K7*0.87+25</f>
        <v>15163</v>
      </c>
      <c r="L8" s="57">
        <f>'BAR BB| Open rates'!L7*0.87+25</f>
        <v>15163</v>
      </c>
      <c r="M8" s="57">
        <f>'BAR BB| Open rates'!M7*0.87+25</f>
        <v>18556</v>
      </c>
      <c r="N8" s="57">
        <f>'BAR BB| Open rates'!N7*0.87+25</f>
        <v>16642</v>
      </c>
      <c r="O8" s="57">
        <f>'BAR BB| Open rates'!O7*0.87+25</f>
        <v>18556</v>
      </c>
    </row>
    <row r="9" spans="1:15" x14ac:dyDescent="0.2">
      <c r="A9" s="163" t="s">
        <v>175</v>
      </c>
      <c r="B9" s="57"/>
      <c r="C9" s="57"/>
      <c r="D9" s="57"/>
      <c r="E9" s="57"/>
      <c r="F9" s="57"/>
      <c r="G9" s="57"/>
      <c r="H9" s="57"/>
      <c r="I9" s="57"/>
      <c r="J9" s="57"/>
      <c r="K9" s="57"/>
      <c r="L9" s="57"/>
      <c r="M9" s="57"/>
      <c r="N9" s="57"/>
      <c r="O9" s="57"/>
    </row>
    <row r="10" spans="1:15" x14ac:dyDescent="0.2">
      <c r="A10" s="163">
        <v>1</v>
      </c>
      <c r="B10" s="57">
        <f>'BAR BB| Open rates'!B9*0.87+25</f>
        <v>12988</v>
      </c>
      <c r="C10" s="57">
        <f>'BAR BB| Open rates'!C9*0.87+25</f>
        <v>12988</v>
      </c>
      <c r="D10" s="57">
        <f>'BAR BB| Open rates'!D9*0.87+25</f>
        <v>12988</v>
      </c>
      <c r="E10" s="57">
        <f>'BAR BB| Open rates'!E9*0.87+25</f>
        <v>28561</v>
      </c>
      <c r="F10" s="57">
        <f>'BAR BB| Open rates'!F9*0.87+25</f>
        <v>21601</v>
      </c>
      <c r="G10" s="57">
        <f>'BAR BB| Open rates'!G9*0.87+25</f>
        <v>18991</v>
      </c>
      <c r="H10" s="57">
        <f>'BAR BB| Open rates'!H9*0.87+25</f>
        <v>21601</v>
      </c>
      <c r="I10" s="57">
        <f>'BAR BB| Open rates'!I9*0.87+25</f>
        <v>18991</v>
      </c>
      <c r="J10" s="57">
        <f>'BAR BB| Open rates'!J9*0.87+25</f>
        <v>15598</v>
      </c>
      <c r="K10" s="57">
        <f>'BAR BB| Open rates'!K9*0.87+25</f>
        <v>15598</v>
      </c>
      <c r="L10" s="57">
        <f>'BAR BB| Open rates'!L9*0.87+25</f>
        <v>15598</v>
      </c>
      <c r="M10" s="57">
        <f>'BAR BB| Open rates'!M9*0.87+25</f>
        <v>18991</v>
      </c>
      <c r="N10" s="57">
        <f>'BAR BB| Open rates'!N9*0.87+25</f>
        <v>17077</v>
      </c>
      <c r="O10" s="57">
        <f>'BAR BB| Open rates'!O9*0.87+25</f>
        <v>18991</v>
      </c>
    </row>
    <row r="11" spans="1:15" x14ac:dyDescent="0.2">
      <c r="A11" s="163">
        <v>2</v>
      </c>
      <c r="B11" s="57">
        <f>'BAR BB| Open rates'!B10*0.87+25</f>
        <v>15163</v>
      </c>
      <c r="C11" s="57">
        <f>'BAR BB| Open rates'!C10*0.87+25</f>
        <v>15163</v>
      </c>
      <c r="D11" s="57">
        <f>'BAR BB| Open rates'!D10*0.87+25</f>
        <v>15163</v>
      </c>
      <c r="E11" s="57">
        <f>'BAR BB| Open rates'!E10*0.87+25</f>
        <v>30736</v>
      </c>
      <c r="F11" s="57">
        <f>'BAR BB| Open rates'!F10*0.87+25</f>
        <v>23776</v>
      </c>
      <c r="G11" s="57">
        <f>'BAR BB| Open rates'!G10*0.87+25</f>
        <v>21166</v>
      </c>
      <c r="H11" s="57">
        <f>'BAR BB| Open rates'!H10*0.87+25</f>
        <v>23776</v>
      </c>
      <c r="I11" s="57">
        <f>'BAR BB| Open rates'!I10*0.87+25</f>
        <v>21166</v>
      </c>
      <c r="J11" s="57">
        <f>'BAR BB| Open rates'!J10*0.87+25</f>
        <v>17773</v>
      </c>
      <c r="K11" s="57">
        <f>'BAR BB| Open rates'!K10*0.87+25</f>
        <v>17773</v>
      </c>
      <c r="L11" s="57">
        <f>'BAR BB| Open rates'!L10*0.87+25</f>
        <v>17773</v>
      </c>
      <c r="M11" s="57">
        <f>'BAR BB| Open rates'!M10*0.87+25</f>
        <v>21166</v>
      </c>
      <c r="N11" s="57">
        <f>'BAR BB| Open rates'!N10*0.87+25</f>
        <v>19252</v>
      </c>
      <c r="O11" s="57">
        <f>'BAR BB| Open rates'!O10*0.87+25</f>
        <v>21166</v>
      </c>
    </row>
    <row r="12" spans="1:15" x14ac:dyDescent="0.2">
      <c r="A12" s="163" t="s">
        <v>176</v>
      </c>
      <c r="B12" s="57"/>
      <c r="C12" s="57"/>
      <c r="D12" s="57"/>
      <c r="E12" s="57"/>
      <c r="F12" s="57"/>
      <c r="G12" s="57"/>
      <c r="H12" s="57"/>
      <c r="I12" s="57"/>
      <c r="J12" s="57"/>
      <c r="K12" s="57"/>
      <c r="L12" s="57"/>
      <c r="M12" s="57"/>
      <c r="N12" s="57"/>
      <c r="O12" s="57"/>
    </row>
    <row r="13" spans="1:15" x14ac:dyDescent="0.2">
      <c r="A13" s="163">
        <v>1</v>
      </c>
      <c r="B13" s="57">
        <f>'BAR BB| Open rates'!B12*0.87+25</f>
        <v>16381</v>
      </c>
      <c r="C13" s="57">
        <f>'BAR BB| Open rates'!C12*0.87+25</f>
        <v>16381</v>
      </c>
      <c r="D13" s="57">
        <f>'BAR BB| Open rates'!D12*0.87+25</f>
        <v>16381</v>
      </c>
      <c r="E13" s="57">
        <f>'BAR BB| Open rates'!E12*0.87+25</f>
        <v>31954</v>
      </c>
      <c r="F13" s="57">
        <f>'BAR BB| Open rates'!F12*0.87+25</f>
        <v>24994</v>
      </c>
      <c r="G13" s="57">
        <f>'BAR BB| Open rates'!G12*0.87+25</f>
        <v>22384</v>
      </c>
      <c r="H13" s="57">
        <f>'BAR BB| Open rates'!H12*0.87+25</f>
        <v>24994</v>
      </c>
      <c r="I13" s="57">
        <f>'BAR BB| Open rates'!I12*0.87+25</f>
        <v>22384</v>
      </c>
      <c r="J13" s="57">
        <f>'BAR BB| Open rates'!J12*0.87+25</f>
        <v>18991</v>
      </c>
      <c r="K13" s="57">
        <f>'BAR BB| Open rates'!K12*0.87+25</f>
        <v>18991</v>
      </c>
      <c r="L13" s="57">
        <f>'BAR BB| Open rates'!L12*0.87+25</f>
        <v>18991</v>
      </c>
      <c r="M13" s="57">
        <f>'BAR BB| Open rates'!M12*0.87+25</f>
        <v>22384</v>
      </c>
      <c r="N13" s="57">
        <f>'BAR BB| Open rates'!N12*0.87+25</f>
        <v>20470</v>
      </c>
      <c r="O13" s="57">
        <f>'BAR BB| Open rates'!O12*0.87+25</f>
        <v>22384</v>
      </c>
    </row>
    <row r="14" spans="1:15" x14ac:dyDescent="0.2">
      <c r="A14" s="163">
        <v>2</v>
      </c>
      <c r="B14" s="57">
        <f>'BAR BB| Open rates'!B13*0.87+25</f>
        <v>18556</v>
      </c>
      <c r="C14" s="57">
        <f>'BAR BB| Open rates'!C13*0.87+25</f>
        <v>18556</v>
      </c>
      <c r="D14" s="57">
        <f>'BAR BB| Open rates'!D13*0.87+25</f>
        <v>18556</v>
      </c>
      <c r="E14" s="57">
        <f>'BAR BB| Open rates'!E13*0.87+25</f>
        <v>34129</v>
      </c>
      <c r="F14" s="57">
        <f>'BAR BB| Open rates'!F13*0.87+25</f>
        <v>27169</v>
      </c>
      <c r="G14" s="57">
        <f>'BAR BB| Open rates'!G13*0.87+25</f>
        <v>24559</v>
      </c>
      <c r="H14" s="57">
        <f>'BAR BB| Open rates'!H13*0.87+25</f>
        <v>27169</v>
      </c>
      <c r="I14" s="57">
        <f>'BAR BB| Open rates'!I13*0.87+25</f>
        <v>24559</v>
      </c>
      <c r="J14" s="57">
        <f>'BAR BB| Open rates'!J13*0.87+25</f>
        <v>21166</v>
      </c>
      <c r="K14" s="57">
        <f>'BAR BB| Open rates'!K13*0.87+25</f>
        <v>21166</v>
      </c>
      <c r="L14" s="57">
        <f>'BAR BB| Open rates'!L13*0.87+25</f>
        <v>21166</v>
      </c>
      <c r="M14" s="57">
        <f>'BAR BB| Open rates'!M13*0.87+25</f>
        <v>24559</v>
      </c>
      <c r="N14" s="57">
        <f>'BAR BB| Open rates'!N13*0.87+25</f>
        <v>22645</v>
      </c>
      <c r="O14" s="57">
        <f>'BAR BB| Open rates'!O13*0.87+25</f>
        <v>24559</v>
      </c>
    </row>
    <row r="15" spans="1:15" x14ac:dyDescent="0.2">
      <c r="A15" s="89"/>
    </row>
    <row r="16" spans="1:15" x14ac:dyDescent="0.2">
      <c r="A16" s="295" t="s">
        <v>172</v>
      </c>
    </row>
    <row r="17" spans="1:1" x14ac:dyDescent="0.2">
      <c r="A17" s="295"/>
    </row>
    <row r="18" spans="1:1" x14ac:dyDescent="0.2">
      <c r="A18" s="89"/>
    </row>
    <row r="19" spans="1:1" ht="12.75" customHeight="1" x14ac:dyDescent="0.2">
      <c r="A19" s="31"/>
    </row>
    <row r="20" spans="1:1" x14ac:dyDescent="0.2">
      <c r="A20" s="177" t="s">
        <v>83</v>
      </c>
    </row>
    <row r="21" spans="1:1" ht="25.5" customHeight="1" x14ac:dyDescent="0.2">
      <c r="A21" s="273" t="s">
        <v>398</v>
      </c>
    </row>
    <row r="22" spans="1:1" ht="24" x14ac:dyDescent="0.2">
      <c r="A22" s="213" t="s">
        <v>399</v>
      </c>
    </row>
    <row r="23" spans="1:1" x14ac:dyDescent="0.2">
      <c r="A23" s="33"/>
    </row>
    <row r="24" spans="1:1" x14ac:dyDescent="0.2">
      <c r="A24" s="174" t="s">
        <v>74</v>
      </c>
    </row>
    <row r="25" spans="1:1" ht="24" x14ac:dyDescent="0.2">
      <c r="A25" s="275" t="s">
        <v>201</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6"/>
    </row>
    <row r="33" spans="1:1" x14ac:dyDescent="0.2">
      <c r="A33" s="171" t="s">
        <v>81</v>
      </c>
    </row>
    <row r="34" spans="1:1" ht="36" x14ac:dyDescent="0.2">
      <c r="A34" s="176" t="s">
        <v>102</v>
      </c>
    </row>
    <row r="35" spans="1:1" ht="36"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sheetData>
  <mergeCells count="1">
    <mergeCell ref="A16:A17"/>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O247"/>
  <sheetViews>
    <sheetView workbookViewId="0">
      <pane xSplit="1" topLeftCell="B1" activePane="topRight" state="frozen"/>
      <selection activeCell="A10" sqref="A10"/>
      <selection pane="topRight" activeCell="D14" sqref="D14"/>
    </sheetView>
  </sheetViews>
  <sheetFormatPr defaultColWidth="10" defaultRowHeight="12.75" x14ac:dyDescent="0.2"/>
  <cols>
    <col min="1" max="1" width="46.5703125" style="32" customWidth="1"/>
    <col min="2" max="16384" width="10" style="31"/>
  </cols>
  <sheetData>
    <row r="1" spans="1:15" x14ac:dyDescent="0.2">
      <c r="A1" s="63" t="s">
        <v>61</v>
      </c>
    </row>
    <row r="2" spans="1:15" ht="28.5" customHeight="1" x14ac:dyDescent="0.2">
      <c r="A2" s="177" t="s">
        <v>396</v>
      </c>
    </row>
    <row r="3" spans="1:15" x14ac:dyDescent="0.2">
      <c r="A3" s="167" t="s">
        <v>298</v>
      </c>
    </row>
    <row r="4" spans="1:15" ht="21.75" customHeight="1" x14ac:dyDescent="0.2">
      <c r="A4" s="201" t="s">
        <v>62</v>
      </c>
      <c r="B4" s="115">
        <f>'BAR BB| Open rates'!B3</f>
        <v>45772</v>
      </c>
      <c r="C4" s="115">
        <f>'BAR BB| Open rates'!C3</f>
        <v>45773</v>
      </c>
      <c r="D4" s="115">
        <f>'BAR BB| Open rates'!D3</f>
        <v>45774</v>
      </c>
      <c r="E4" s="115">
        <f>'BAR BB| Open rates'!E3</f>
        <v>45778</v>
      </c>
      <c r="F4" s="115">
        <f>'BAR BB| Open rates'!F3</f>
        <v>45781</v>
      </c>
      <c r="G4" s="115">
        <f>'BAR BB| Open rates'!G3</f>
        <v>45782</v>
      </c>
      <c r="H4" s="115">
        <f>'BAR BB| Open rates'!H3</f>
        <v>45785</v>
      </c>
      <c r="I4" s="115">
        <f>'BAR BB| Open rates'!I3</f>
        <v>45787</v>
      </c>
      <c r="J4" s="115">
        <f>'BAR BB| Open rates'!J3</f>
        <v>45788</v>
      </c>
      <c r="K4" s="115">
        <f>'BAR BB| Open rates'!K3</f>
        <v>45793</v>
      </c>
      <c r="L4" s="115">
        <f>'BAR BB| Open rates'!L3</f>
        <v>45795</v>
      </c>
      <c r="M4" s="115">
        <f>'BAR BB| Open rates'!M3</f>
        <v>45799</v>
      </c>
      <c r="N4" s="115">
        <f>'BAR BB| Open rates'!N3</f>
        <v>45802</v>
      </c>
      <c r="O4" s="115">
        <f>'BAR BB| Open rates'!O3</f>
        <v>45807</v>
      </c>
    </row>
    <row r="5" spans="1:15" ht="21.75" customHeight="1" x14ac:dyDescent="0.2">
      <c r="A5" s="202"/>
      <c r="B5" s="115">
        <f>'BAR BB| Open rates'!B4</f>
        <v>45772</v>
      </c>
      <c r="C5" s="115">
        <f>'BAR BB| Open rates'!C4</f>
        <v>45773</v>
      </c>
      <c r="D5" s="115">
        <f>'BAR BB| Open rates'!D4</f>
        <v>45777</v>
      </c>
      <c r="E5" s="115">
        <f>'BAR BB| Open rates'!E4</f>
        <v>45780</v>
      </c>
      <c r="F5" s="115">
        <f>'BAR BB| Open rates'!F4</f>
        <v>45781</v>
      </c>
      <c r="G5" s="115">
        <f>'BAR BB| Open rates'!G4</f>
        <v>45784</v>
      </c>
      <c r="H5" s="115">
        <f>'BAR BB| Open rates'!H4</f>
        <v>45786</v>
      </c>
      <c r="I5" s="115">
        <f>'BAR BB| Open rates'!I4</f>
        <v>45787</v>
      </c>
      <c r="J5" s="115">
        <f>'BAR BB| Open rates'!J4</f>
        <v>45792</v>
      </c>
      <c r="K5" s="115">
        <f>'BAR BB| Open rates'!K4</f>
        <v>45794</v>
      </c>
      <c r="L5" s="115">
        <f>'BAR BB| Open rates'!L4</f>
        <v>45798</v>
      </c>
      <c r="M5" s="115">
        <f>'BAR BB| Open rates'!M4</f>
        <v>45801</v>
      </c>
      <c r="N5" s="115">
        <f>'BAR BB| Open rates'!N4</f>
        <v>45806</v>
      </c>
      <c r="O5" s="115">
        <f>'BAR BB| Open rates'!O4</f>
        <v>45808</v>
      </c>
    </row>
    <row r="6" spans="1:15" x14ac:dyDescent="0.2">
      <c r="A6" s="163" t="s">
        <v>63</v>
      </c>
    </row>
    <row r="7" spans="1:15" x14ac:dyDescent="0.2">
      <c r="A7" s="163">
        <v>1</v>
      </c>
      <c r="B7" s="57">
        <f>'BAR BB| Open rates'!B6*0.85</f>
        <v>10115</v>
      </c>
      <c r="C7" s="57">
        <f>'BAR BB| Open rates'!C6*0.85</f>
        <v>10115</v>
      </c>
      <c r="D7" s="57">
        <f>'BAR BB| Open rates'!D6*0.85</f>
        <v>10115</v>
      </c>
      <c r="E7" s="57">
        <f>'BAR BB| Open rates'!E6*0.85</f>
        <v>25330</v>
      </c>
      <c r="F7" s="57">
        <f>'BAR BB| Open rates'!F6*0.85</f>
        <v>18530</v>
      </c>
      <c r="G7" s="57">
        <f>'BAR BB| Open rates'!G6*0.85</f>
        <v>15980</v>
      </c>
      <c r="H7" s="57">
        <f>'BAR BB| Open rates'!H6*0.85</f>
        <v>18530</v>
      </c>
      <c r="I7" s="57">
        <f>'BAR BB| Open rates'!I6*0.85</f>
        <v>15980</v>
      </c>
      <c r="J7" s="57">
        <f>'BAR BB| Open rates'!J6*0.85</f>
        <v>12665</v>
      </c>
      <c r="K7" s="57">
        <f>'BAR BB| Open rates'!K6*0.85</f>
        <v>12665</v>
      </c>
      <c r="L7" s="57">
        <f>'BAR BB| Open rates'!L6*0.85</f>
        <v>12665</v>
      </c>
      <c r="M7" s="57">
        <f>'BAR BB| Open rates'!M6*0.85</f>
        <v>15980</v>
      </c>
      <c r="N7" s="57">
        <f>'BAR BB| Open rates'!N6*0.85</f>
        <v>14110</v>
      </c>
      <c r="O7" s="57">
        <f>'BAR BB| Open rates'!O6*0.85</f>
        <v>15980</v>
      </c>
    </row>
    <row r="8" spans="1:15" x14ac:dyDescent="0.2">
      <c r="A8" s="163">
        <v>2</v>
      </c>
      <c r="B8" s="57">
        <f>'BAR BB| Open rates'!B7*0.85</f>
        <v>12240</v>
      </c>
      <c r="C8" s="57">
        <f>'BAR BB| Open rates'!C7*0.85</f>
        <v>12240</v>
      </c>
      <c r="D8" s="57">
        <f>'BAR BB| Open rates'!D7*0.85</f>
        <v>12240</v>
      </c>
      <c r="E8" s="57">
        <f>'BAR BB| Open rates'!E7*0.85</f>
        <v>27455</v>
      </c>
      <c r="F8" s="57">
        <f>'BAR BB| Open rates'!F7*0.85</f>
        <v>20655</v>
      </c>
      <c r="G8" s="57">
        <f>'BAR BB| Open rates'!G7*0.85</f>
        <v>18105</v>
      </c>
      <c r="H8" s="57">
        <f>'BAR BB| Open rates'!H7*0.85</f>
        <v>20655</v>
      </c>
      <c r="I8" s="57">
        <f>'BAR BB| Open rates'!I7*0.85</f>
        <v>18105</v>
      </c>
      <c r="J8" s="57">
        <f>'BAR BB| Open rates'!J7*0.85</f>
        <v>14790</v>
      </c>
      <c r="K8" s="57">
        <f>'BAR BB| Open rates'!K7*0.85</f>
        <v>14790</v>
      </c>
      <c r="L8" s="57">
        <f>'BAR BB| Open rates'!L7*0.85</f>
        <v>14790</v>
      </c>
      <c r="M8" s="57">
        <f>'BAR BB| Open rates'!M7*0.85</f>
        <v>18105</v>
      </c>
      <c r="N8" s="57">
        <f>'BAR BB| Open rates'!N7*0.85</f>
        <v>16235</v>
      </c>
      <c r="O8" s="57">
        <f>'BAR BB| Open rates'!O7*0.85</f>
        <v>18105</v>
      </c>
    </row>
    <row r="9" spans="1:15" x14ac:dyDescent="0.2">
      <c r="A9" s="163" t="s">
        <v>175</v>
      </c>
      <c r="B9" s="57"/>
      <c r="C9" s="57"/>
      <c r="D9" s="57"/>
      <c r="E9" s="57"/>
      <c r="F9" s="57"/>
      <c r="G9" s="57"/>
      <c r="H9" s="57"/>
      <c r="I9" s="57"/>
      <c r="J9" s="57"/>
      <c r="K9" s="57"/>
      <c r="L9" s="57"/>
      <c r="M9" s="57"/>
      <c r="N9" s="57"/>
      <c r="O9" s="57"/>
    </row>
    <row r="10" spans="1:15" x14ac:dyDescent="0.2">
      <c r="A10" s="163">
        <v>1</v>
      </c>
      <c r="B10" s="57">
        <f>'BAR BB| Open rates'!B9*0.85</f>
        <v>12665</v>
      </c>
      <c r="C10" s="57">
        <f>'BAR BB| Open rates'!C9*0.85</f>
        <v>12665</v>
      </c>
      <c r="D10" s="57">
        <f>'BAR BB| Open rates'!D9*0.85</f>
        <v>12665</v>
      </c>
      <c r="E10" s="57">
        <f>'BAR BB| Open rates'!E9*0.85</f>
        <v>27880</v>
      </c>
      <c r="F10" s="57">
        <f>'BAR BB| Open rates'!F9*0.85</f>
        <v>21080</v>
      </c>
      <c r="G10" s="57">
        <f>'BAR BB| Open rates'!G9*0.85</f>
        <v>18530</v>
      </c>
      <c r="H10" s="57">
        <f>'BAR BB| Open rates'!H9*0.85</f>
        <v>21080</v>
      </c>
      <c r="I10" s="57">
        <f>'BAR BB| Open rates'!I9*0.85</f>
        <v>18530</v>
      </c>
      <c r="J10" s="57">
        <f>'BAR BB| Open rates'!J9*0.85</f>
        <v>15215</v>
      </c>
      <c r="K10" s="57">
        <f>'BAR BB| Open rates'!K9*0.85</f>
        <v>15215</v>
      </c>
      <c r="L10" s="57">
        <f>'BAR BB| Open rates'!L9*0.85</f>
        <v>15215</v>
      </c>
      <c r="M10" s="57">
        <f>'BAR BB| Open rates'!M9*0.85</f>
        <v>18530</v>
      </c>
      <c r="N10" s="57">
        <f>'BAR BB| Open rates'!N9*0.85</f>
        <v>16660</v>
      </c>
      <c r="O10" s="57">
        <f>'BAR BB| Open rates'!O9*0.85</f>
        <v>18530</v>
      </c>
    </row>
    <row r="11" spans="1:15" x14ac:dyDescent="0.2">
      <c r="A11" s="163">
        <v>2</v>
      </c>
      <c r="B11" s="57">
        <f>'BAR BB| Open rates'!B10*0.85</f>
        <v>14790</v>
      </c>
      <c r="C11" s="57">
        <f>'BAR BB| Open rates'!C10*0.85</f>
        <v>14790</v>
      </c>
      <c r="D11" s="57">
        <f>'BAR BB| Open rates'!D10*0.85</f>
        <v>14790</v>
      </c>
      <c r="E11" s="57">
        <f>'BAR BB| Open rates'!E10*0.85</f>
        <v>30005</v>
      </c>
      <c r="F11" s="57">
        <f>'BAR BB| Open rates'!F10*0.85</f>
        <v>23205</v>
      </c>
      <c r="G11" s="57">
        <f>'BAR BB| Open rates'!G10*0.85</f>
        <v>20655</v>
      </c>
      <c r="H11" s="57">
        <f>'BAR BB| Open rates'!H10*0.85</f>
        <v>23205</v>
      </c>
      <c r="I11" s="57">
        <f>'BAR BB| Open rates'!I10*0.85</f>
        <v>20655</v>
      </c>
      <c r="J11" s="57">
        <f>'BAR BB| Open rates'!J10*0.85</f>
        <v>17340</v>
      </c>
      <c r="K11" s="57">
        <f>'BAR BB| Open rates'!K10*0.85</f>
        <v>17340</v>
      </c>
      <c r="L11" s="57">
        <f>'BAR BB| Open rates'!L10*0.85</f>
        <v>17340</v>
      </c>
      <c r="M11" s="57">
        <f>'BAR BB| Open rates'!M10*0.85</f>
        <v>20655</v>
      </c>
      <c r="N11" s="57">
        <f>'BAR BB| Open rates'!N10*0.85</f>
        <v>18785</v>
      </c>
      <c r="O11" s="57">
        <f>'BAR BB| Open rates'!O10*0.85</f>
        <v>20655</v>
      </c>
    </row>
    <row r="12" spans="1:15" x14ac:dyDescent="0.2">
      <c r="A12" s="163" t="s">
        <v>176</v>
      </c>
      <c r="B12" s="57"/>
      <c r="C12" s="57"/>
      <c r="D12" s="57"/>
      <c r="E12" s="57"/>
      <c r="F12" s="57"/>
      <c r="G12" s="57"/>
      <c r="H12" s="57"/>
      <c r="I12" s="57"/>
      <c r="J12" s="57"/>
      <c r="K12" s="57"/>
      <c r="L12" s="57"/>
      <c r="M12" s="57"/>
      <c r="N12" s="57"/>
      <c r="O12" s="57"/>
    </row>
    <row r="13" spans="1:15" x14ac:dyDescent="0.2">
      <c r="A13" s="163">
        <v>1</v>
      </c>
      <c r="B13" s="57">
        <f>'BAR BB| Open rates'!B12*0.85</f>
        <v>15980</v>
      </c>
      <c r="C13" s="57">
        <f>'BAR BB| Open rates'!C12*0.85</f>
        <v>15980</v>
      </c>
      <c r="D13" s="57">
        <f>'BAR BB| Open rates'!D12*0.85</f>
        <v>15980</v>
      </c>
      <c r="E13" s="57">
        <f>'BAR BB| Open rates'!E12*0.85</f>
        <v>31195</v>
      </c>
      <c r="F13" s="57">
        <f>'BAR BB| Open rates'!F12*0.85</f>
        <v>24395</v>
      </c>
      <c r="G13" s="57">
        <f>'BAR BB| Open rates'!G12*0.85</f>
        <v>21845</v>
      </c>
      <c r="H13" s="57">
        <f>'BAR BB| Open rates'!H12*0.85</f>
        <v>24395</v>
      </c>
      <c r="I13" s="57">
        <f>'BAR BB| Open rates'!I12*0.85</f>
        <v>21845</v>
      </c>
      <c r="J13" s="57">
        <f>'BAR BB| Open rates'!J12*0.85</f>
        <v>18530</v>
      </c>
      <c r="K13" s="57">
        <f>'BAR BB| Open rates'!K12*0.85</f>
        <v>18530</v>
      </c>
      <c r="L13" s="57">
        <f>'BAR BB| Open rates'!L12*0.85</f>
        <v>18530</v>
      </c>
      <c r="M13" s="57">
        <f>'BAR BB| Open rates'!M12*0.85</f>
        <v>21845</v>
      </c>
      <c r="N13" s="57">
        <f>'BAR BB| Open rates'!N12*0.85</f>
        <v>19975</v>
      </c>
      <c r="O13" s="57">
        <f>'BAR BB| Open rates'!O12*0.85</f>
        <v>21845</v>
      </c>
    </row>
    <row r="14" spans="1:15" x14ac:dyDescent="0.2">
      <c r="A14" s="163">
        <v>2</v>
      </c>
      <c r="B14" s="57">
        <f>'BAR BB| Open rates'!B13*0.85</f>
        <v>18105</v>
      </c>
      <c r="C14" s="57">
        <f>'BAR BB| Open rates'!C13*0.85</f>
        <v>18105</v>
      </c>
      <c r="D14" s="57">
        <f>'BAR BB| Open rates'!D13*0.85</f>
        <v>18105</v>
      </c>
      <c r="E14" s="57">
        <f>'BAR BB| Open rates'!E13*0.85</f>
        <v>33320</v>
      </c>
      <c r="F14" s="57">
        <f>'BAR BB| Open rates'!F13*0.85</f>
        <v>26520</v>
      </c>
      <c r="G14" s="57">
        <f>'BAR BB| Open rates'!G13*0.85</f>
        <v>23970</v>
      </c>
      <c r="H14" s="57">
        <f>'BAR BB| Open rates'!H13*0.85</f>
        <v>26520</v>
      </c>
      <c r="I14" s="57">
        <f>'BAR BB| Open rates'!I13*0.85</f>
        <v>23970</v>
      </c>
      <c r="J14" s="57">
        <f>'BAR BB| Open rates'!J13*0.85</f>
        <v>20655</v>
      </c>
      <c r="K14" s="57">
        <f>'BAR BB| Open rates'!K13*0.85</f>
        <v>20655</v>
      </c>
      <c r="L14" s="57">
        <f>'BAR BB| Open rates'!L13*0.85</f>
        <v>20655</v>
      </c>
      <c r="M14" s="57">
        <f>'BAR BB| Open rates'!M13*0.85</f>
        <v>23970</v>
      </c>
      <c r="N14" s="57">
        <f>'BAR BB| Open rates'!N13*0.85</f>
        <v>22100</v>
      </c>
      <c r="O14" s="57">
        <f>'BAR BB| Open rates'!O13*0.85</f>
        <v>23970</v>
      </c>
    </row>
    <row r="15" spans="1:15" x14ac:dyDescent="0.2">
      <c r="A15" s="89"/>
    </row>
    <row r="16" spans="1:15" x14ac:dyDescent="0.2">
      <c r="A16" s="295" t="s">
        <v>172</v>
      </c>
    </row>
    <row r="17" spans="1:1" x14ac:dyDescent="0.2">
      <c r="A17" s="295"/>
    </row>
    <row r="18" spans="1:1" x14ac:dyDescent="0.2">
      <c r="A18" s="89"/>
    </row>
    <row r="19" spans="1:1" ht="12.75" customHeight="1" x14ac:dyDescent="0.2">
      <c r="A19" s="31"/>
    </row>
    <row r="20" spans="1:1" x14ac:dyDescent="0.2">
      <c r="A20" s="177" t="s">
        <v>83</v>
      </c>
    </row>
    <row r="21" spans="1:1" ht="25.5" customHeight="1" x14ac:dyDescent="0.2">
      <c r="A21" s="273" t="s">
        <v>398</v>
      </c>
    </row>
    <row r="22" spans="1:1" ht="24" x14ac:dyDescent="0.2">
      <c r="A22" s="213" t="s">
        <v>399</v>
      </c>
    </row>
    <row r="23" spans="1:1" x14ac:dyDescent="0.2">
      <c r="A23" s="33"/>
    </row>
    <row r="24" spans="1:1" x14ac:dyDescent="0.2">
      <c r="A24" s="174" t="s">
        <v>74</v>
      </c>
    </row>
    <row r="25" spans="1:1" ht="24" x14ac:dyDescent="0.2">
      <c r="A25" s="275" t="s">
        <v>201</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6"/>
    </row>
    <row r="33" spans="1:1" x14ac:dyDescent="0.2">
      <c r="A33" s="171" t="s">
        <v>81</v>
      </c>
    </row>
    <row r="34" spans="1:1" ht="36" x14ac:dyDescent="0.2">
      <c r="A34" s="176" t="s">
        <v>102</v>
      </c>
    </row>
    <row r="35" spans="1:1" ht="36"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sheetData>
  <mergeCells count="1">
    <mergeCell ref="A16:A17"/>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O283"/>
  <sheetViews>
    <sheetView workbookViewId="0">
      <pane xSplit="1" topLeftCell="B1" activePane="topRight" state="frozen"/>
      <selection activeCell="A10" sqref="A10"/>
      <selection pane="topRight" activeCell="C14" sqref="C14"/>
    </sheetView>
  </sheetViews>
  <sheetFormatPr defaultColWidth="10" defaultRowHeight="12.75" x14ac:dyDescent="0.2"/>
  <cols>
    <col min="1" max="1" width="46.5703125" style="32" customWidth="1"/>
    <col min="2" max="16384" width="10" style="31"/>
  </cols>
  <sheetData>
    <row r="1" spans="1:15" x14ac:dyDescent="0.2">
      <c r="A1" s="63" t="s">
        <v>61</v>
      </c>
    </row>
    <row r="2" spans="1:15" ht="21.75" customHeight="1" x14ac:dyDescent="0.2">
      <c r="A2" s="177" t="s">
        <v>396</v>
      </c>
    </row>
    <row r="3" spans="1:15" x14ac:dyDescent="0.2">
      <c r="A3" s="167" t="s">
        <v>173</v>
      </c>
    </row>
    <row r="4" spans="1:15" ht="21.75" customHeight="1" x14ac:dyDescent="0.2">
      <c r="A4" s="201" t="s">
        <v>62</v>
      </c>
      <c r="B4" s="115">
        <f>'BAR BB| Open rates'!B3</f>
        <v>45772</v>
      </c>
      <c r="C4" s="115">
        <f>'BAR BB| Open rates'!C3</f>
        <v>45773</v>
      </c>
      <c r="D4" s="115">
        <f>'BAR BB| Open rates'!D3</f>
        <v>45774</v>
      </c>
      <c r="E4" s="115">
        <f>'BAR BB| Open rates'!E3</f>
        <v>45778</v>
      </c>
      <c r="F4" s="115">
        <f>'BAR BB| Open rates'!F3</f>
        <v>45781</v>
      </c>
      <c r="G4" s="115">
        <f>'BAR BB| Open rates'!G3</f>
        <v>45782</v>
      </c>
      <c r="H4" s="115">
        <f>'BAR BB| Open rates'!H3</f>
        <v>45785</v>
      </c>
      <c r="I4" s="115">
        <f>'BAR BB| Open rates'!I3</f>
        <v>45787</v>
      </c>
      <c r="J4" s="115">
        <f>'BAR BB| Open rates'!J3</f>
        <v>45788</v>
      </c>
      <c r="K4" s="115">
        <f>'BAR BB| Open rates'!K3</f>
        <v>45793</v>
      </c>
      <c r="L4" s="115">
        <f>'BAR BB| Open rates'!L3</f>
        <v>45795</v>
      </c>
      <c r="M4" s="115">
        <f>'BAR BB| Open rates'!M3</f>
        <v>45799</v>
      </c>
      <c r="N4" s="115">
        <f>'BAR BB| Open rates'!N3</f>
        <v>45802</v>
      </c>
      <c r="O4" s="115">
        <f>'BAR BB| Open rates'!O3</f>
        <v>45807</v>
      </c>
    </row>
    <row r="5" spans="1:15" ht="21.75" customHeight="1" x14ac:dyDescent="0.2">
      <c r="A5" s="202"/>
      <c r="B5" s="115">
        <f>'BAR BB| Open rates'!B4</f>
        <v>45772</v>
      </c>
      <c r="C5" s="115">
        <f>'BAR BB| Open rates'!C4</f>
        <v>45773</v>
      </c>
      <c r="D5" s="115">
        <f>'BAR BB| Open rates'!D4</f>
        <v>45777</v>
      </c>
      <c r="E5" s="115">
        <f>'BAR BB| Open rates'!E4</f>
        <v>45780</v>
      </c>
      <c r="F5" s="115">
        <f>'BAR BB| Open rates'!F4</f>
        <v>45781</v>
      </c>
      <c r="G5" s="115">
        <f>'BAR BB| Open rates'!G4</f>
        <v>45784</v>
      </c>
      <c r="H5" s="115">
        <f>'BAR BB| Open rates'!H4</f>
        <v>45786</v>
      </c>
      <c r="I5" s="115">
        <f>'BAR BB| Open rates'!I4</f>
        <v>45787</v>
      </c>
      <c r="J5" s="115">
        <f>'BAR BB| Open rates'!J4</f>
        <v>45792</v>
      </c>
      <c r="K5" s="115">
        <f>'BAR BB| Open rates'!K4</f>
        <v>45794</v>
      </c>
      <c r="L5" s="115">
        <f>'BAR BB| Open rates'!L4</f>
        <v>45798</v>
      </c>
      <c r="M5" s="115">
        <f>'BAR BB| Open rates'!M4</f>
        <v>45801</v>
      </c>
      <c r="N5" s="115">
        <f>'BAR BB| Open rates'!N4</f>
        <v>45806</v>
      </c>
      <c r="O5" s="115">
        <f>'BAR BB| Open rates'!O4</f>
        <v>45808</v>
      </c>
    </row>
    <row r="6" spans="1:15" x14ac:dyDescent="0.2">
      <c r="A6" s="163" t="s">
        <v>63</v>
      </c>
    </row>
    <row r="7" spans="1:15" x14ac:dyDescent="0.2">
      <c r="A7" s="163">
        <v>1</v>
      </c>
      <c r="B7" s="57">
        <f>'BAR BB| Open rates'!B6*0.9</f>
        <v>10710</v>
      </c>
      <c r="C7" s="57">
        <f>'BAR BB| Open rates'!C6*0.9</f>
        <v>10710</v>
      </c>
      <c r="D7" s="57">
        <f>'BAR BB| Open rates'!D6*0.9</f>
        <v>10710</v>
      </c>
      <c r="E7" s="57">
        <f>'BAR BB| Open rates'!E6*0.9</f>
        <v>26820</v>
      </c>
      <c r="F7" s="57">
        <f>'BAR BB| Open rates'!F6*0.9</f>
        <v>19620</v>
      </c>
      <c r="G7" s="57">
        <f>'BAR BB| Open rates'!G6*0.9</f>
        <v>16920</v>
      </c>
      <c r="H7" s="57">
        <f>'BAR BB| Open rates'!H6*0.9</f>
        <v>19620</v>
      </c>
      <c r="I7" s="57">
        <f>'BAR BB| Open rates'!I6*0.9</f>
        <v>16920</v>
      </c>
      <c r="J7" s="57">
        <f>'BAR BB| Open rates'!J6*0.9</f>
        <v>13410</v>
      </c>
      <c r="K7" s="57">
        <f>'BAR BB| Open rates'!K6*0.9</f>
        <v>13410</v>
      </c>
      <c r="L7" s="57">
        <f>'BAR BB| Open rates'!L6*0.9</f>
        <v>13410</v>
      </c>
      <c r="M7" s="57">
        <f>'BAR BB| Open rates'!M6*0.9</f>
        <v>16920</v>
      </c>
      <c r="N7" s="57">
        <f>'BAR BB| Open rates'!N6*0.9</f>
        <v>14940</v>
      </c>
      <c r="O7" s="57">
        <f>'BAR BB| Open rates'!O6*0.9</f>
        <v>16920</v>
      </c>
    </row>
    <row r="8" spans="1:15" x14ac:dyDescent="0.2">
      <c r="A8" s="163">
        <v>2</v>
      </c>
      <c r="B8" s="57">
        <f>'BAR BB| Open rates'!B7*0.9</f>
        <v>12960</v>
      </c>
      <c r="C8" s="57">
        <f>'BAR BB| Open rates'!C7*0.9</f>
        <v>12960</v>
      </c>
      <c r="D8" s="57">
        <f>'BAR BB| Open rates'!D7*0.9</f>
        <v>12960</v>
      </c>
      <c r="E8" s="57">
        <f>'BAR BB| Open rates'!E7*0.9</f>
        <v>29070</v>
      </c>
      <c r="F8" s="57">
        <f>'BAR BB| Open rates'!F7*0.9</f>
        <v>21870</v>
      </c>
      <c r="G8" s="57">
        <f>'BAR BB| Open rates'!G7*0.9</f>
        <v>19170</v>
      </c>
      <c r="H8" s="57">
        <f>'BAR BB| Open rates'!H7*0.9</f>
        <v>21870</v>
      </c>
      <c r="I8" s="57">
        <f>'BAR BB| Open rates'!I7*0.9</f>
        <v>19170</v>
      </c>
      <c r="J8" s="57">
        <f>'BAR BB| Open rates'!J7*0.9</f>
        <v>15660</v>
      </c>
      <c r="K8" s="57">
        <f>'BAR BB| Open rates'!K7*0.9</f>
        <v>15660</v>
      </c>
      <c r="L8" s="57">
        <f>'BAR BB| Open rates'!L7*0.9</f>
        <v>15660</v>
      </c>
      <c r="M8" s="57">
        <f>'BAR BB| Open rates'!M7*0.9</f>
        <v>19170</v>
      </c>
      <c r="N8" s="57">
        <f>'BAR BB| Open rates'!N7*0.9</f>
        <v>17190</v>
      </c>
      <c r="O8" s="57">
        <f>'BAR BB| Open rates'!O7*0.9</f>
        <v>19170</v>
      </c>
    </row>
    <row r="9" spans="1:15" x14ac:dyDescent="0.2">
      <c r="A9" s="163" t="s">
        <v>175</v>
      </c>
      <c r="B9" s="57"/>
      <c r="C9" s="57"/>
      <c r="D9" s="57"/>
      <c r="E9" s="57"/>
      <c r="F9" s="57"/>
      <c r="G9" s="57"/>
      <c r="H9" s="57"/>
      <c r="I9" s="57"/>
      <c r="J9" s="57"/>
      <c r="K9" s="57"/>
      <c r="L9" s="57"/>
      <c r="M9" s="57"/>
      <c r="N9" s="57"/>
      <c r="O9" s="57"/>
    </row>
    <row r="10" spans="1:15" x14ac:dyDescent="0.2">
      <c r="A10" s="163">
        <v>1</v>
      </c>
      <c r="B10" s="57">
        <f>'BAR BB| Open rates'!B9*0.9</f>
        <v>13410</v>
      </c>
      <c r="C10" s="57">
        <f>'BAR BB| Open rates'!C9*0.9</f>
        <v>13410</v>
      </c>
      <c r="D10" s="57">
        <f>'BAR BB| Open rates'!D9*0.9</f>
        <v>13410</v>
      </c>
      <c r="E10" s="57">
        <f>'BAR BB| Open rates'!E9*0.9</f>
        <v>29520</v>
      </c>
      <c r="F10" s="57">
        <f>'BAR BB| Open rates'!F9*0.9</f>
        <v>22320</v>
      </c>
      <c r="G10" s="57">
        <f>'BAR BB| Open rates'!G9*0.9</f>
        <v>19620</v>
      </c>
      <c r="H10" s="57">
        <f>'BAR BB| Open rates'!H9*0.9</f>
        <v>22320</v>
      </c>
      <c r="I10" s="57">
        <f>'BAR BB| Open rates'!I9*0.9</f>
        <v>19620</v>
      </c>
      <c r="J10" s="57">
        <f>'BAR BB| Open rates'!J9*0.9</f>
        <v>16110</v>
      </c>
      <c r="K10" s="57">
        <f>'BAR BB| Open rates'!K9*0.9</f>
        <v>16110</v>
      </c>
      <c r="L10" s="57">
        <f>'BAR BB| Open rates'!L9*0.9</f>
        <v>16110</v>
      </c>
      <c r="M10" s="57">
        <f>'BAR BB| Open rates'!M9*0.9</f>
        <v>19620</v>
      </c>
      <c r="N10" s="57">
        <f>'BAR BB| Open rates'!N9*0.9</f>
        <v>17640</v>
      </c>
      <c r="O10" s="57">
        <f>'BAR BB| Open rates'!O9*0.9</f>
        <v>19620</v>
      </c>
    </row>
    <row r="11" spans="1:15" x14ac:dyDescent="0.2">
      <c r="A11" s="163">
        <v>2</v>
      </c>
      <c r="B11" s="57">
        <f>'BAR BB| Open rates'!B10*0.9</f>
        <v>15660</v>
      </c>
      <c r="C11" s="57">
        <f>'BAR BB| Open rates'!C10*0.9</f>
        <v>15660</v>
      </c>
      <c r="D11" s="57">
        <f>'BAR BB| Open rates'!D10*0.9</f>
        <v>15660</v>
      </c>
      <c r="E11" s="57">
        <f>'BAR BB| Open rates'!E10*0.9</f>
        <v>31770</v>
      </c>
      <c r="F11" s="57">
        <f>'BAR BB| Open rates'!F10*0.9</f>
        <v>24570</v>
      </c>
      <c r="G11" s="57">
        <f>'BAR BB| Open rates'!G10*0.9</f>
        <v>21870</v>
      </c>
      <c r="H11" s="57">
        <f>'BAR BB| Open rates'!H10*0.9</f>
        <v>24570</v>
      </c>
      <c r="I11" s="57">
        <f>'BAR BB| Open rates'!I10*0.9</f>
        <v>21870</v>
      </c>
      <c r="J11" s="57">
        <f>'BAR BB| Open rates'!J10*0.9</f>
        <v>18360</v>
      </c>
      <c r="K11" s="57">
        <f>'BAR BB| Open rates'!K10*0.9</f>
        <v>18360</v>
      </c>
      <c r="L11" s="57">
        <f>'BAR BB| Open rates'!L10*0.9</f>
        <v>18360</v>
      </c>
      <c r="M11" s="57">
        <f>'BAR BB| Open rates'!M10*0.9</f>
        <v>21870</v>
      </c>
      <c r="N11" s="57">
        <f>'BAR BB| Open rates'!N10*0.9</f>
        <v>19890</v>
      </c>
      <c r="O11" s="57">
        <f>'BAR BB| Open rates'!O10*0.9</f>
        <v>21870</v>
      </c>
    </row>
    <row r="12" spans="1:15" x14ac:dyDescent="0.2">
      <c r="A12" s="163" t="s">
        <v>176</v>
      </c>
      <c r="B12" s="57"/>
      <c r="C12" s="57"/>
      <c r="D12" s="57"/>
      <c r="E12" s="57"/>
      <c r="F12" s="57"/>
      <c r="G12" s="57"/>
      <c r="H12" s="57"/>
      <c r="I12" s="57"/>
      <c r="J12" s="57"/>
      <c r="K12" s="57"/>
      <c r="L12" s="57"/>
      <c r="M12" s="57"/>
      <c r="N12" s="57"/>
      <c r="O12" s="57"/>
    </row>
    <row r="13" spans="1:15" x14ac:dyDescent="0.2">
      <c r="A13" s="163">
        <v>1</v>
      </c>
      <c r="B13" s="57">
        <f>'BAR BB| Open rates'!B12*0.9</f>
        <v>16920</v>
      </c>
      <c r="C13" s="57">
        <f>'BAR BB| Open rates'!C12*0.9</f>
        <v>16920</v>
      </c>
      <c r="D13" s="57">
        <f>'BAR BB| Open rates'!D12*0.9</f>
        <v>16920</v>
      </c>
      <c r="E13" s="57">
        <f>'BAR BB| Open rates'!E12*0.9</f>
        <v>33030</v>
      </c>
      <c r="F13" s="57">
        <f>'BAR BB| Open rates'!F12*0.9</f>
        <v>25830</v>
      </c>
      <c r="G13" s="57">
        <f>'BAR BB| Open rates'!G12*0.9</f>
        <v>23130</v>
      </c>
      <c r="H13" s="57">
        <f>'BAR BB| Open rates'!H12*0.9</f>
        <v>25830</v>
      </c>
      <c r="I13" s="57">
        <f>'BAR BB| Open rates'!I12*0.9</f>
        <v>23130</v>
      </c>
      <c r="J13" s="57">
        <f>'BAR BB| Open rates'!J12*0.9</f>
        <v>19620</v>
      </c>
      <c r="K13" s="57">
        <f>'BAR BB| Open rates'!K12*0.9</f>
        <v>19620</v>
      </c>
      <c r="L13" s="57">
        <f>'BAR BB| Open rates'!L12*0.9</f>
        <v>19620</v>
      </c>
      <c r="M13" s="57">
        <f>'BAR BB| Open rates'!M12*0.9</f>
        <v>23130</v>
      </c>
      <c r="N13" s="57">
        <f>'BAR BB| Open rates'!N12*0.9</f>
        <v>21150</v>
      </c>
      <c r="O13" s="57">
        <f>'BAR BB| Open rates'!O12*0.9</f>
        <v>23130</v>
      </c>
    </row>
    <row r="14" spans="1:15" x14ac:dyDescent="0.2">
      <c r="A14" s="163">
        <v>2</v>
      </c>
      <c r="B14" s="57">
        <f>'BAR BB| Open rates'!B13*0.9</f>
        <v>19170</v>
      </c>
      <c r="C14" s="57">
        <f>'BAR BB| Open rates'!C13*0.9</f>
        <v>19170</v>
      </c>
      <c r="D14" s="57">
        <f>'BAR BB| Open rates'!D13*0.9</f>
        <v>19170</v>
      </c>
      <c r="E14" s="57">
        <f>'BAR BB| Open rates'!E13*0.9</f>
        <v>35280</v>
      </c>
      <c r="F14" s="57">
        <f>'BAR BB| Open rates'!F13*0.9</f>
        <v>28080</v>
      </c>
      <c r="G14" s="57">
        <f>'BAR BB| Open rates'!G13*0.9</f>
        <v>25380</v>
      </c>
      <c r="H14" s="57">
        <f>'BAR BB| Open rates'!H13*0.9</f>
        <v>28080</v>
      </c>
      <c r="I14" s="57">
        <f>'BAR BB| Open rates'!I13*0.9</f>
        <v>25380</v>
      </c>
      <c r="J14" s="57">
        <f>'BAR BB| Open rates'!J13*0.9</f>
        <v>21870</v>
      </c>
      <c r="K14" s="57">
        <f>'BAR BB| Open rates'!K13*0.9</f>
        <v>21870</v>
      </c>
      <c r="L14" s="57">
        <f>'BAR BB| Open rates'!L13*0.9</f>
        <v>21870</v>
      </c>
      <c r="M14" s="57">
        <f>'BAR BB| Open rates'!M13*0.9</f>
        <v>25380</v>
      </c>
      <c r="N14" s="57">
        <f>'BAR BB| Open rates'!N13*0.9</f>
        <v>23400</v>
      </c>
      <c r="O14" s="57">
        <f>'BAR BB| Open rates'!O13*0.9</f>
        <v>25380</v>
      </c>
    </row>
    <row r="15" spans="1:15" x14ac:dyDescent="0.2">
      <c r="A15" s="89"/>
    </row>
    <row r="16" spans="1:15" x14ac:dyDescent="0.2">
      <c r="A16" s="295" t="s">
        <v>172</v>
      </c>
    </row>
    <row r="17" spans="1:1" x14ac:dyDescent="0.2">
      <c r="A17" s="295"/>
    </row>
    <row r="18" spans="1:1" x14ac:dyDescent="0.2">
      <c r="A18" s="89"/>
    </row>
    <row r="19" spans="1:1" ht="12.75" customHeight="1" x14ac:dyDescent="0.2">
      <c r="A19" s="31"/>
    </row>
    <row r="20" spans="1:1" x14ac:dyDescent="0.2">
      <c r="A20" s="177" t="s">
        <v>83</v>
      </c>
    </row>
    <row r="21" spans="1:1" ht="25.5" customHeight="1" x14ac:dyDescent="0.2">
      <c r="A21" s="273" t="s">
        <v>398</v>
      </c>
    </row>
    <row r="22" spans="1:1" ht="24" x14ac:dyDescent="0.2">
      <c r="A22" s="213" t="s">
        <v>399</v>
      </c>
    </row>
    <row r="23" spans="1:1" x14ac:dyDescent="0.2">
      <c r="A23" s="33"/>
    </row>
    <row r="24" spans="1:1" x14ac:dyDescent="0.2">
      <c r="A24" s="174" t="s">
        <v>74</v>
      </c>
    </row>
    <row r="25" spans="1:1" ht="24" x14ac:dyDescent="0.2">
      <c r="A25" s="275" t="s">
        <v>201</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6"/>
    </row>
    <row r="33" spans="1:1" x14ac:dyDescent="0.2">
      <c r="A33" s="171" t="s">
        <v>81</v>
      </c>
    </row>
    <row r="34" spans="1:1" ht="36" x14ac:dyDescent="0.2">
      <c r="A34" s="176" t="s">
        <v>102</v>
      </c>
    </row>
    <row r="35" spans="1:1" ht="36"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sheetData>
  <mergeCells count="1">
    <mergeCell ref="A16:A17"/>
  </mergeCells>
  <pageMargins left="0.7" right="0.7" top="0.75" bottom="0.75" header="0.3" footer="0.3"/>
  <pageSetup paperSize="9"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O295"/>
  <sheetViews>
    <sheetView topLeftCell="A13" workbookViewId="0">
      <pane xSplit="1" topLeftCell="B1" activePane="topRight" state="frozen"/>
      <selection activeCell="A10" sqref="A10"/>
      <selection pane="topRight" activeCell="A35" sqref="A35"/>
    </sheetView>
  </sheetViews>
  <sheetFormatPr defaultColWidth="10" defaultRowHeight="12.75" x14ac:dyDescent="0.2"/>
  <cols>
    <col min="1" max="1" width="46.5703125" style="32" customWidth="1"/>
    <col min="2" max="16384" width="10" style="31"/>
  </cols>
  <sheetData>
    <row r="1" spans="1:15" x14ac:dyDescent="0.2">
      <c r="A1" s="63" t="s">
        <v>61</v>
      </c>
    </row>
    <row r="2" spans="1:15" ht="24" x14ac:dyDescent="0.2">
      <c r="A2" s="177" t="s">
        <v>396</v>
      </c>
    </row>
    <row r="3" spans="1:15" x14ac:dyDescent="0.2">
      <c r="A3" s="167" t="s">
        <v>299</v>
      </c>
    </row>
    <row r="4" spans="1:15" ht="21.75" customHeight="1" x14ac:dyDescent="0.2">
      <c r="A4" s="201" t="s">
        <v>62</v>
      </c>
      <c r="B4" s="115">
        <f>'BAR BB| Open rates'!B3</f>
        <v>45772</v>
      </c>
      <c r="C4" s="115">
        <f>'BAR BB| Open rates'!C3</f>
        <v>45773</v>
      </c>
      <c r="D4" s="115">
        <f>'BAR BB| Open rates'!D3</f>
        <v>45774</v>
      </c>
      <c r="E4" s="134">
        <f>'BAR BB| Open rates'!E3</f>
        <v>45778</v>
      </c>
      <c r="F4" s="115">
        <f>'BAR BB| Open rates'!F3</f>
        <v>45781</v>
      </c>
      <c r="G4" s="115">
        <f>'BAR BB| Open rates'!G3</f>
        <v>45782</v>
      </c>
      <c r="H4" s="115">
        <f>'BAR BB| Open rates'!H3</f>
        <v>45785</v>
      </c>
      <c r="I4" s="115">
        <f>'BAR BB| Open rates'!I3</f>
        <v>45787</v>
      </c>
      <c r="J4" s="115">
        <f>'BAR BB| Open rates'!J3</f>
        <v>45788</v>
      </c>
      <c r="K4" s="115">
        <f>'BAR BB| Open rates'!K3</f>
        <v>45793</v>
      </c>
      <c r="L4" s="115">
        <f>'BAR BB| Open rates'!L3</f>
        <v>45795</v>
      </c>
      <c r="M4" s="115">
        <f>'BAR BB| Open rates'!M3</f>
        <v>45799</v>
      </c>
      <c r="N4" s="115">
        <f>'BAR BB| Open rates'!N3</f>
        <v>45802</v>
      </c>
      <c r="O4" s="115">
        <f>'BAR BB| Open rates'!O3</f>
        <v>45807</v>
      </c>
    </row>
    <row r="5" spans="1:15" ht="21.75" customHeight="1" x14ac:dyDescent="0.2">
      <c r="A5" s="202"/>
      <c r="B5" s="115">
        <f>'BAR BB| Open rates'!B4</f>
        <v>45772</v>
      </c>
      <c r="C5" s="115">
        <f>'BAR BB| Open rates'!C4</f>
        <v>45773</v>
      </c>
      <c r="D5" s="115">
        <f>'BAR BB| Open rates'!D4</f>
        <v>45777</v>
      </c>
      <c r="E5" s="134">
        <f>'BAR BB| Open rates'!E4</f>
        <v>45780</v>
      </c>
      <c r="F5" s="115">
        <f>'BAR BB| Open rates'!F4</f>
        <v>45781</v>
      </c>
      <c r="G5" s="115">
        <f>'BAR BB| Open rates'!G4</f>
        <v>45784</v>
      </c>
      <c r="H5" s="115">
        <f>'BAR BB| Open rates'!H4</f>
        <v>45786</v>
      </c>
      <c r="I5" s="115">
        <f>'BAR BB| Open rates'!I4</f>
        <v>45787</v>
      </c>
      <c r="J5" s="115">
        <f>'BAR BB| Open rates'!J4</f>
        <v>45792</v>
      </c>
      <c r="K5" s="115">
        <f>'BAR BB| Open rates'!K4</f>
        <v>45794</v>
      </c>
      <c r="L5" s="115">
        <f>'BAR BB| Open rates'!L4</f>
        <v>45798</v>
      </c>
      <c r="M5" s="115">
        <f>'BAR BB| Open rates'!M4</f>
        <v>45801</v>
      </c>
      <c r="N5" s="115">
        <f>'BAR BB| Open rates'!N4</f>
        <v>45806</v>
      </c>
      <c r="O5" s="115">
        <f>'BAR BB| Open rates'!O4</f>
        <v>45808</v>
      </c>
    </row>
    <row r="6" spans="1:15" x14ac:dyDescent="0.2">
      <c r="A6" s="163" t="s">
        <v>63</v>
      </c>
    </row>
    <row r="7" spans="1:15" x14ac:dyDescent="0.2">
      <c r="A7" s="163">
        <v>1</v>
      </c>
      <c r="B7" s="57">
        <f>'BAR BB| Open rates'!B6</f>
        <v>11900</v>
      </c>
      <c r="C7" s="57">
        <f>'BAR BB| Open rates'!C6</f>
        <v>11900</v>
      </c>
      <c r="D7" s="57">
        <f>'BAR BB| Open rates'!D6</f>
        <v>11900</v>
      </c>
      <c r="E7" s="57">
        <f>'BAR BB| Open rates'!E6</f>
        <v>29800</v>
      </c>
      <c r="F7" s="57">
        <f>'BAR BB| Open rates'!F6</f>
        <v>21800</v>
      </c>
      <c r="G7" s="57">
        <f>'BAR BB| Open rates'!G6</f>
        <v>18800</v>
      </c>
      <c r="H7" s="57">
        <f>'BAR BB| Open rates'!H6</f>
        <v>21800</v>
      </c>
      <c r="I7" s="57">
        <f>'BAR BB| Open rates'!I6</f>
        <v>18800</v>
      </c>
      <c r="J7" s="57">
        <f>'BAR BB| Open rates'!J6</f>
        <v>14900</v>
      </c>
      <c r="K7" s="57">
        <f>'BAR BB| Open rates'!K6</f>
        <v>14900</v>
      </c>
      <c r="L7" s="57">
        <f>'BAR BB| Open rates'!L6</f>
        <v>14900</v>
      </c>
      <c r="M7" s="57">
        <f>'BAR BB| Open rates'!M6</f>
        <v>18800</v>
      </c>
      <c r="N7" s="57">
        <f>'BAR BB| Open rates'!N6</f>
        <v>16600</v>
      </c>
      <c r="O7" s="57">
        <f>'BAR BB| Open rates'!O6</f>
        <v>18800</v>
      </c>
    </row>
    <row r="8" spans="1:15" x14ac:dyDescent="0.2">
      <c r="A8" s="163">
        <v>2</v>
      </c>
      <c r="B8" s="57">
        <f>'BAR BB| Open rates'!B7</f>
        <v>14400</v>
      </c>
      <c r="C8" s="57">
        <f>'BAR BB| Open rates'!C7</f>
        <v>14400</v>
      </c>
      <c r="D8" s="57">
        <f>'BAR BB| Open rates'!D7</f>
        <v>14400</v>
      </c>
      <c r="E8" s="57">
        <f>'BAR BB| Open rates'!E7</f>
        <v>32300</v>
      </c>
      <c r="F8" s="57">
        <f>'BAR BB| Open rates'!F7</f>
        <v>24300</v>
      </c>
      <c r="G8" s="57">
        <f>'BAR BB| Open rates'!G7</f>
        <v>21300</v>
      </c>
      <c r="H8" s="57">
        <f>'BAR BB| Open rates'!H7</f>
        <v>24300</v>
      </c>
      <c r="I8" s="57">
        <f>'BAR BB| Open rates'!I7</f>
        <v>21300</v>
      </c>
      <c r="J8" s="57">
        <f>'BAR BB| Open rates'!J7</f>
        <v>17400</v>
      </c>
      <c r="K8" s="57">
        <f>'BAR BB| Open rates'!K7</f>
        <v>17400</v>
      </c>
      <c r="L8" s="57">
        <f>'BAR BB| Open rates'!L7</f>
        <v>17400</v>
      </c>
      <c r="M8" s="57">
        <f>'BAR BB| Open rates'!M7</f>
        <v>21300</v>
      </c>
      <c r="N8" s="57">
        <f>'BAR BB| Open rates'!N7</f>
        <v>19100</v>
      </c>
      <c r="O8" s="57">
        <f>'BAR BB| Open rates'!O7</f>
        <v>21300</v>
      </c>
    </row>
    <row r="9" spans="1:15" x14ac:dyDescent="0.2">
      <c r="A9" s="163" t="s">
        <v>175</v>
      </c>
      <c r="B9" s="57"/>
      <c r="C9" s="57"/>
      <c r="D9" s="57"/>
      <c r="E9" s="57"/>
      <c r="F9" s="57"/>
      <c r="G9" s="57"/>
      <c r="H9" s="57"/>
      <c r="I9" s="57"/>
      <c r="J9" s="57"/>
      <c r="K9" s="57"/>
      <c r="L9" s="57"/>
      <c r="M9" s="57"/>
      <c r="N9" s="57"/>
      <c r="O9" s="57"/>
    </row>
    <row r="10" spans="1:15" x14ac:dyDescent="0.2">
      <c r="A10" s="163">
        <v>1</v>
      </c>
      <c r="B10" s="57">
        <f>'BAR BB| Open rates'!B9</f>
        <v>14900</v>
      </c>
      <c r="C10" s="57">
        <f>'BAR BB| Open rates'!C9</f>
        <v>14900</v>
      </c>
      <c r="D10" s="57">
        <f>'BAR BB| Open rates'!D9</f>
        <v>14900</v>
      </c>
      <c r="E10" s="57">
        <f>'BAR BB| Open rates'!E9</f>
        <v>32800</v>
      </c>
      <c r="F10" s="57">
        <f>'BAR BB| Open rates'!F9</f>
        <v>24800</v>
      </c>
      <c r="G10" s="57">
        <f>'BAR BB| Open rates'!G9</f>
        <v>21800</v>
      </c>
      <c r="H10" s="57">
        <f>'BAR BB| Open rates'!H9</f>
        <v>24800</v>
      </c>
      <c r="I10" s="57">
        <f>'BAR BB| Open rates'!I9</f>
        <v>21800</v>
      </c>
      <c r="J10" s="57">
        <f>'BAR BB| Open rates'!J9</f>
        <v>17900</v>
      </c>
      <c r="K10" s="57">
        <f>'BAR BB| Open rates'!K9</f>
        <v>17900</v>
      </c>
      <c r="L10" s="57">
        <f>'BAR BB| Open rates'!L9</f>
        <v>17900</v>
      </c>
      <c r="M10" s="57">
        <f>'BAR BB| Open rates'!M9</f>
        <v>21800</v>
      </c>
      <c r="N10" s="57">
        <f>'BAR BB| Open rates'!N9</f>
        <v>19600</v>
      </c>
      <c r="O10" s="57">
        <f>'BAR BB| Open rates'!O9</f>
        <v>21800</v>
      </c>
    </row>
    <row r="11" spans="1:15" x14ac:dyDescent="0.2">
      <c r="A11" s="163">
        <v>2</v>
      </c>
      <c r="B11" s="57">
        <f>'BAR BB| Open rates'!B10</f>
        <v>17400</v>
      </c>
      <c r="C11" s="57">
        <f>'BAR BB| Open rates'!C10</f>
        <v>17400</v>
      </c>
      <c r="D11" s="57">
        <f>'BAR BB| Open rates'!D10</f>
        <v>17400</v>
      </c>
      <c r="E11" s="57">
        <f>'BAR BB| Open rates'!E10</f>
        <v>35300</v>
      </c>
      <c r="F11" s="57">
        <f>'BAR BB| Open rates'!F10</f>
        <v>27300</v>
      </c>
      <c r="G11" s="57">
        <f>'BAR BB| Open rates'!G10</f>
        <v>24300</v>
      </c>
      <c r="H11" s="57">
        <f>'BAR BB| Open rates'!H10</f>
        <v>27300</v>
      </c>
      <c r="I11" s="57">
        <f>'BAR BB| Open rates'!I10</f>
        <v>24300</v>
      </c>
      <c r="J11" s="57">
        <f>'BAR BB| Open rates'!J10</f>
        <v>20400</v>
      </c>
      <c r="K11" s="57">
        <f>'BAR BB| Open rates'!K10</f>
        <v>20400</v>
      </c>
      <c r="L11" s="57">
        <f>'BAR BB| Open rates'!L10</f>
        <v>20400</v>
      </c>
      <c r="M11" s="57">
        <f>'BAR BB| Open rates'!M10</f>
        <v>24300</v>
      </c>
      <c r="N11" s="57">
        <f>'BAR BB| Open rates'!N10</f>
        <v>22100</v>
      </c>
      <c r="O11" s="57">
        <f>'BAR BB| Open rates'!O10</f>
        <v>24300</v>
      </c>
    </row>
    <row r="12" spans="1:15" x14ac:dyDescent="0.2">
      <c r="A12" s="163" t="s">
        <v>176</v>
      </c>
      <c r="B12" s="57"/>
      <c r="C12" s="57"/>
      <c r="D12" s="57"/>
      <c r="E12" s="57"/>
      <c r="F12" s="57"/>
      <c r="G12" s="57"/>
      <c r="H12" s="57"/>
      <c r="I12" s="57"/>
      <c r="J12" s="57"/>
      <c r="K12" s="57"/>
      <c r="L12" s="57"/>
      <c r="M12" s="57"/>
      <c r="N12" s="57"/>
      <c r="O12" s="57"/>
    </row>
    <row r="13" spans="1:15" x14ac:dyDescent="0.2">
      <c r="A13" s="163">
        <v>1</v>
      </c>
      <c r="B13" s="57">
        <f>'BAR BB| Open rates'!B12</f>
        <v>18800</v>
      </c>
      <c r="C13" s="57">
        <f>'BAR BB| Open rates'!C12</f>
        <v>18800</v>
      </c>
      <c r="D13" s="57">
        <f>'BAR BB| Open rates'!D12</f>
        <v>18800</v>
      </c>
      <c r="E13" s="57">
        <f>'BAR BB| Open rates'!E12</f>
        <v>36700</v>
      </c>
      <c r="F13" s="57">
        <f>'BAR BB| Open rates'!F12</f>
        <v>28700</v>
      </c>
      <c r="G13" s="57">
        <f>'BAR BB| Open rates'!G12</f>
        <v>25700</v>
      </c>
      <c r="H13" s="57">
        <f>'BAR BB| Open rates'!H12</f>
        <v>28700</v>
      </c>
      <c r="I13" s="57">
        <f>'BAR BB| Open rates'!I12</f>
        <v>25700</v>
      </c>
      <c r="J13" s="57">
        <f>'BAR BB| Open rates'!J12</f>
        <v>21800</v>
      </c>
      <c r="K13" s="57">
        <f>'BAR BB| Open rates'!K12</f>
        <v>21800</v>
      </c>
      <c r="L13" s="57">
        <f>'BAR BB| Open rates'!L12</f>
        <v>21800</v>
      </c>
      <c r="M13" s="57">
        <f>'BAR BB| Open rates'!M12</f>
        <v>25700</v>
      </c>
      <c r="N13" s="57">
        <f>'BAR BB| Open rates'!N12</f>
        <v>23500</v>
      </c>
      <c r="O13" s="57">
        <f>'BAR BB| Open rates'!O12</f>
        <v>25700</v>
      </c>
    </row>
    <row r="14" spans="1:15" x14ac:dyDescent="0.2">
      <c r="A14" s="163">
        <v>2</v>
      </c>
      <c r="B14" s="57">
        <f>'BAR BB| Open rates'!B13</f>
        <v>21300</v>
      </c>
      <c r="C14" s="57">
        <f>'BAR BB| Open rates'!C13</f>
        <v>21300</v>
      </c>
      <c r="D14" s="57">
        <f>'BAR BB| Open rates'!D13</f>
        <v>21300</v>
      </c>
      <c r="E14" s="57">
        <f>'BAR BB| Open rates'!E13</f>
        <v>39200</v>
      </c>
      <c r="F14" s="57">
        <f>'BAR BB| Open rates'!F13</f>
        <v>31200</v>
      </c>
      <c r="G14" s="57">
        <f>'BAR BB| Open rates'!G13</f>
        <v>28200</v>
      </c>
      <c r="H14" s="57">
        <f>'BAR BB| Open rates'!H13</f>
        <v>31200</v>
      </c>
      <c r="I14" s="57">
        <f>'BAR BB| Open rates'!I13</f>
        <v>28200</v>
      </c>
      <c r="J14" s="57">
        <f>'BAR BB| Open rates'!J13</f>
        <v>24300</v>
      </c>
      <c r="K14" s="57">
        <f>'BAR BB| Open rates'!K13</f>
        <v>24300</v>
      </c>
      <c r="L14" s="57">
        <f>'BAR BB| Open rates'!L13</f>
        <v>24300</v>
      </c>
      <c r="M14" s="57">
        <f>'BAR BB| Open rates'!M13</f>
        <v>28200</v>
      </c>
      <c r="N14" s="57">
        <f>'BAR BB| Open rates'!N13</f>
        <v>26000</v>
      </c>
      <c r="O14" s="57">
        <f>'BAR BB| Open rates'!O13</f>
        <v>28200</v>
      </c>
    </row>
    <row r="15" spans="1:15" x14ac:dyDescent="0.2">
      <c r="A15" s="89"/>
    </row>
    <row r="16" spans="1:15" x14ac:dyDescent="0.2">
      <c r="A16" s="295" t="s">
        <v>172</v>
      </c>
    </row>
    <row r="17" spans="1:1" x14ac:dyDescent="0.2">
      <c r="A17" s="295"/>
    </row>
    <row r="18" spans="1:1" x14ac:dyDescent="0.2">
      <c r="A18" s="89"/>
    </row>
    <row r="19" spans="1:1" ht="12.75" customHeight="1" x14ac:dyDescent="0.2">
      <c r="A19" s="31"/>
    </row>
    <row r="20" spans="1:1" x14ac:dyDescent="0.2">
      <c r="A20" s="177" t="s">
        <v>83</v>
      </c>
    </row>
    <row r="21" spans="1:1" ht="25.5" customHeight="1" x14ac:dyDescent="0.2">
      <c r="A21" s="273" t="s">
        <v>398</v>
      </c>
    </row>
    <row r="22" spans="1:1" ht="24" x14ac:dyDescent="0.2">
      <c r="A22" s="213" t="s">
        <v>399</v>
      </c>
    </row>
    <row r="23" spans="1:1" x14ac:dyDescent="0.2">
      <c r="A23" s="33"/>
    </row>
    <row r="24" spans="1:1" x14ac:dyDescent="0.2">
      <c r="A24" s="174" t="s">
        <v>74</v>
      </c>
    </row>
    <row r="25" spans="1:1" ht="24" x14ac:dyDescent="0.2">
      <c r="A25" s="275" t="s">
        <v>201</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6"/>
    </row>
    <row r="33" spans="1:1" x14ac:dyDescent="0.2">
      <c r="A33" s="171" t="s">
        <v>81</v>
      </c>
    </row>
    <row r="34" spans="1:1" ht="36" x14ac:dyDescent="0.2">
      <c r="A34" s="176" t="s">
        <v>400</v>
      </c>
    </row>
    <row r="35" spans="1:1" x14ac:dyDescent="0.2">
      <c r="A35" s="176"/>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sheetData>
  <mergeCells count="1">
    <mergeCell ref="A16:A17"/>
  </mergeCell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Y75"/>
  <sheetViews>
    <sheetView showGridLines="0" zoomScaleNormal="100" workbookViewId="0">
      <pane xSplit="1" ySplit="4" topLeftCell="B5" activePane="bottomRight" state="frozen"/>
      <selection pane="topRight" activeCell="B1" sqref="B1"/>
      <selection pane="bottomLeft" activeCell="A5" sqref="A5"/>
      <selection pane="bottomRight" activeCell="C13" sqref="C13"/>
    </sheetView>
  </sheetViews>
  <sheetFormatPr defaultColWidth="9.7109375" defaultRowHeight="12.75" x14ac:dyDescent="0.2"/>
  <cols>
    <col min="1" max="1" width="51.7109375" style="32" customWidth="1"/>
    <col min="2" max="16384" width="9.7109375" style="32"/>
  </cols>
  <sheetData>
    <row r="1" spans="1:51" ht="27" customHeight="1" x14ac:dyDescent="0.2">
      <c r="A1" s="180" t="str">
        <f>'BAR BB| Open rates'!A1</f>
        <v>Сочи Марриотт Красная Поляна 5*/ Sochi Marriott Krasnaya Polyana 5*</v>
      </c>
    </row>
    <row r="2" spans="1:51" x14ac:dyDescent="0.2">
      <c r="A2" s="11" t="s">
        <v>186</v>
      </c>
    </row>
    <row r="3" spans="1:51" s="33" customFormat="1" ht="26.25" customHeight="1" x14ac:dyDescent="0.2">
      <c r="A3" s="64" t="s">
        <v>62</v>
      </c>
      <c r="B3" s="108">
        <f>'BAR BB| Open rates'!B3</f>
        <v>45772</v>
      </c>
      <c r="C3" s="108">
        <f>'BAR BB| Open rates'!C3</f>
        <v>45773</v>
      </c>
      <c r="D3" s="108">
        <f>'BAR BB| Open rates'!D3</f>
        <v>45774</v>
      </c>
      <c r="E3" s="108">
        <f>'BAR BB| Open rates'!E3</f>
        <v>45778</v>
      </c>
      <c r="F3" s="108">
        <f>'BAR BB| Open rates'!F3</f>
        <v>45781</v>
      </c>
      <c r="G3" s="108">
        <f>'BAR BB| Open rates'!G3</f>
        <v>45782</v>
      </c>
      <c r="H3" s="108">
        <f>'BAR BB| Open rates'!H3</f>
        <v>45785</v>
      </c>
      <c r="I3" s="108">
        <f>'BAR BB| Open rates'!I3</f>
        <v>45787</v>
      </c>
      <c r="J3" s="108">
        <f>'BAR BB| Open rates'!J3</f>
        <v>45788</v>
      </c>
      <c r="K3" s="108">
        <f>'BAR BB| Open rates'!K3</f>
        <v>45793</v>
      </c>
      <c r="L3" s="108">
        <f>'BAR BB| Open rates'!L3</f>
        <v>45795</v>
      </c>
      <c r="M3" s="108">
        <f>'BAR BB| Open rates'!M3</f>
        <v>45799</v>
      </c>
      <c r="N3" s="108">
        <f>'BAR BB| Open rates'!N3</f>
        <v>45802</v>
      </c>
      <c r="O3" s="108">
        <f>'BAR BB| Open rates'!O3</f>
        <v>45807</v>
      </c>
      <c r="P3" s="108">
        <f>'BAR BB| Open rates'!P3</f>
        <v>45809</v>
      </c>
      <c r="Q3" s="108">
        <f>'BAR BB| Open rates'!Q3</f>
        <v>45810</v>
      </c>
      <c r="R3" s="108">
        <f>'BAR BB| Open rates'!R3</f>
        <v>45816</v>
      </c>
      <c r="S3" s="108">
        <f>'BAR BB| Open rates'!S3</f>
        <v>45821</v>
      </c>
      <c r="T3" s="108">
        <f>'BAR BB| Open rates'!T3</f>
        <v>45823</v>
      </c>
      <c r="U3" s="108">
        <f>'BAR BB| Open rates'!U3</f>
        <v>45828</v>
      </c>
      <c r="V3" s="108">
        <f>'BAR BB| Open rates'!V3</f>
        <v>45831</v>
      </c>
      <c r="W3" s="108">
        <f>'BAR BB| Open rates'!W3</f>
        <v>45832</v>
      </c>
      <c r="X3" s="108">
        <f>'BAR BB| Open rates'!X3</f>
        <v>45835</v>
      </c>
      <c r="Y3" s="108">
        <f>'BAR BB| Open rates'!Y3</f>
        <v>45836</v>
      </c>
      <c r="Z3" s="108">
        <f>'BAR BB| Open rates'!Z3</f>
        <v>45837</v>
      </c>
      <c r="AA3" s="108">
        <f>'BAR BB| Open rates'!AA3</f>
        <v>45839</v>
      </c>
      <c r="AB3" s="108">
        <f>'BAR BB| Open rates'!AB3</f>
        <v>45842</v>
      </c>
      <c r="AC3" s="108">
        <f>'BAR BB| Open rates'!AC3</f>
        <v>45844</v>
      </c>
      <c r="AD3" s="108">
        <f>'BAR BB| Open rates'!AD3</f>
        <v>45849</v>
      </c>
      <c r="AE3" s="108">
        <f>'BAR BB| Open rates'!AE3</f>
        <v>45851</v>
      </c>
      <c r="AF3" s="108">
        <f>'BAR BB| Open rates'!AF3</f>
        <v>45856</v>
      </c>
      <c r="AG3" s="108">
        <f>'BAR BB| Open rates'!AG3</f>
        <v>45858</v>
      </c>
      <c r="AH3" s="108">
        <f>'BAR BB| Open rates'!AH3</f>
        <v>45863</v>
      </c>
      <c r="AI3" s="108">
        <f>'BAR BB| Open rates'!AI3</f>
        <v>45865</v>
      </c>
      <c r="AJ3" s="108">
        <f>'BAR BB| Open rates'!AJ3</f>
        <v>45870</v>
      </c>
      <c r="AK3" s="108">
        <f>'BAR BB| Open rates'!AK3</f>
        <v>45873</v>
      </c>
      <c r="AL3" s="108">
        <f>'BAR BB| Open rates'!AL3</f>
        <v>45879</v>
      </c>
      <c r="AM3" s="108">
        <f>'BAR BB| Open rates'!AM3</f>
        <v>45884</v>
      </c>
      <c r="AN3" s="108">
        <f>'BAR BB| Open rates'!AN3</f>
        <v>45886</v>
      </c>
      <c r="AO3" s="108">
        <f>'BAR BB| Open rates'!AO3</f>
        <v>45891</v>
      </c>
      <c r="AP3" s="108">
        <f>'BAR BB| Open rates'!AP3</f>
        <v>45893</v>
      </c>
      <c r="AQ3" s="108">
        <f>'BAR BB| Open rates'!AQ3</f>
        <v>45901</v>
      </c>
      <c r="AR3" s="108">
        <f>'BAR BB| Open rates'!AR3</f>
        <v>45905</v>
      </c>
      <c r="AS3" s="108">
        <f>'BAR BB| Open rates'!AS3</f>
        <v>45907</v>
      </c>
      <c r="AT3" s="108">
        <f>'BAR BB| Open rates'!AT3</f>
        <v>45912</v>
      </c>
      <c r="AU3" s="108">
        <f>'BAR BB| Open rates'!AU3</f>
        <v>45914</v>
      </c>
      <c r="AV3" s="108">
        <f>'BAR BB| Open rates'!AV3</f>
        <v>45919</v>
      </c>
      <c r="AW3" s="108">
        <f>'BAR BB| Open rates'!AW3</f>
        <v>45921</v>
      </c>
      <c r="AX3" s="108">
        <f>'BAR BB| Open rates'!AX3</f>
        <v>45926</v>
      </c>
      <c r="AY3" s="108">
        <f>'BAR BB| Open rates'!AY3</f>
        <v>45928</v>
      </c>
    </row>
    <row r="4" spans="1:51" s="33" customFormat="1" ht="26.25" customHeight="1" x14ac:dyDescent="0.2">
      <c r="A4" s="49"/>
      <c r="B4" s="108">
        <f>'BAR BB| Open rates'!B4</f>
        <v>45772</v>
      </c>
      <c r="C4" s="108">
        <f>'BAR BB| Open rates'!C4</f>
        <v>45773</v>
      </c>
      <c r="D4" s="108">
        <f>'BAR BB| Open rates'!D4</f>
        <v>45777</v>
      </c>
      <c r="E4" s="108">
        <f>'BAR BB| Open rates'!E4</f>
        <v>45780</v>
      </c>
      <c r="F4" s="108">
        <f>'BAR BB| Open rates'!F4</f>
        <v>45781</v>
      </c>
      <c r="G4" s="108">
        <f>'BAR BB| Open rates'!G4</f>
        <v>45784</v>
      </c>
      <c r="H4" s="108">
        <f>'BAR BB| Open rates'!H4</f>
        <v>45786</v>
      </c>
      <c r="I4" s="108">
        <f>'BAR BB| Open rates'!I4</f>
        <v>45787</v>
      </c>
      <c r="J4" s="108">
        <f>'BAR BB| Open rates'!J4</f>
        <v>45792</v>
      </c>
      <c r="K4" s="108">
        <f>'BAR BB| Open rates'!K4</f>
        <v>45794</v>
      </c>
      <c r="L4" s="108">
        <f>'BAR BB| Open rates'!L4</f>
        <v>45798</v>
      </c>
      <c r="M4" s="108">
        <f>'BAR BB| Open rates'!M4</f>
        <v>45801</v>
      </c>
      <c r="N4" s="108">
        <f>'BAR BB| Open rates'!N4</f>
        <v>45806</v>
      </c>
      <c r="O4" s="108">
        <f>'BAR BB| Open rates'!O4</f>
        <v>45808</v>
      </c>
      <c r="P4" s="108">
        <f>'BAR BB| Open rates'!P4</f>
        <v>45809</v>
      </c>
      <c r="Q4" s="108">
        <f>'BAR BB| Open rates'!Q4</f>
        <v>45815</v>
      </c>
      <c r="R4" s="108">
        <f>'BAR BB| Open rates'!R4</f>
        <v>45820</v>
      </c>
      <c r="S4" s="108">
        <f>'BAR BB| Open rates'!S4</f>
        <v>45822</v>
      </c>
      <c r="T4" s="108">
        <f>'BAR BB| Open rates'!T4</f>
        <v>45827</v>
      </c>
      <c r="U4" s="108">
        <f>'BAR BB| Open rates'!U4</f>
        <v>45830</v>
      </c>
      <c r="V4" s="108">
        <f>'BAR BB| Open rates'!V4</f>
        <v>45831</v>
      </c>
      <c r="W4" s="108">
        <f>'BAR BB| Open rates'!W4</f>
        <v>45834</v>
      </c>
      <c r="X4" s="108">
        <f>'BAR BB| Open rates'!X4</f>
        <v>45835</v>
      </c>
      <c r="Y4" s="108">
        <f>'BAR BB| Open rates'!Y4</f>
        <v>45836</v>
      </c>
      <c r="Z4" s="108">
        <f>'BAR BB| Open rates'!Z4</f>
        <v>45838</v>
      </c>
      <c r="AA4" s="108">
        <f>'BAR BB| Open rates'!AA4</f>
        <v>45841</v>
      </c>
      <c r="AB4" s="108">
        <f>'BAR BB| Open rates'!AB4</f>
        <v>45843</v>
      </c>
      <c r="AC4" s="108">
        <f>'BAR BB| Open rates'!AC4</f>
        <v>45848</v>
      </c>
      <c r="AD4" s="108">
        <f>'BAR BB| Open rates'!AD4</f>
        <v>45850</v>
      </c>
      <c r="AE4" s="108">
        <f>'BAR BB| Open rates'!AE4</f>
        <v>45855</v>
      </c>
      <c r="AF4" s="108">
        <f>'BAR BB| Open rates'!AF4</f>
        <v>45857</v>
      </c>
      <c r="AG4" s="108">
        <f>'BAR BB| Open rates'!AG4</f>
        <v>45862</v>
      </c>
      <c r="AH4" s="108">
        <f>'BAR BB| Open rates'!AH4</f>
        <v>45864</v>
      </c>
      <c r="AI4" s="108">
        <f>'BAR BB| Open rates'!AI4</f>
        <v>45869</v>
      </c>
      <c r="AJ4" s="108">
        <f>'BAR BB| Open rates'!AJ4</f>
        <v>45872</v>
      </c>
      <c r="AK4" s="108">
        <f>'BAR BB| Open rates'!AK4</f>
        <v>45878</v>
      </c>
      <c r="AL4" s="108">
        <f>'BAR BB| Open rates'!AL4</f>
        <v>45883</v>
      </c>
      <c r="AM4" s="108">
        <f>'BAR BB| Open rates'!AM4</f>
        <v>45885</v>
      </c>
      <c r="AN4" s="108">
        <f>'BAR BB| Open rates'!AN4</f>
        <v>45890</v>
      </c>
      <c r="AO4" s="108">
        <f>'BAR BB| Open rates'!AO4</f>
        <v>45892</v>
      </c>
      <c r="AP4" s="108">
        <f>'BAR BB| Open rates'!AP4</f>
        <v>45900</v>
      </c>
      <c r="AQ4" s="108">
        <f>'BAR BB| Open rates'!AQ4</f>
        <v>45904</v>
      </c>
      <c r="AR4" s="108">
        <f>'BAR BB| Open rates'!AR4</f>
        <v>45906</v>
      </c>
      <c r="AS4" s="108">
        <f>'BAR BB| Open rates'!AS4</f>
        <v>45911</v>
      </c>
      <c r="AT4" s="108">
        <f>'BAR BB| Open rates'!AT4</f>
        <v>45913</v>
      </c>
      <c r="AU4" s="108">
        <f>'BAR BB| Open rates'!AU4</f>
        <v>45918</v>
      </c>
      <c r="AV4" s="108">
        <f>'BAR BB| Open rates'!AV4</f>
        <v>45920</v>
      </c>
      <c r="AW4" s="108">
        <f>'BAR BB| Open rates'!AW4</f>
        <v>45925</v>
      </c>
      <c r="AX4" s="108">
        <f>'BAR BB| Open rates'!AX4</f>
        <v>45927</v>
      </c>
      <c r="AY4" s="108">
        <f>'BAR BB| Open rates'!AY4</f>
        <v>45930</v>
      </c>
    </row>
    <row r="5" spans="1:51" s="36" customFormat="1" ht="12" customHeight="1" x14ac:dyDescent="0.2">
      <c r="A5" s="184" t="s">
        <v>63</v>
      </c>
    </row>
    <row r="6" spans="1:51" s="36" customFormat="1" ht="12" customHeight="1" x14ac:dyDescent="0.2">
      <c r="A6" s="183">
        <v>1</v>
      </c>
      <c r="B6" s="43">
        <f>'BAR BB| Open rates'!B6*0.8</f>
        <v>9520</v>
      </c>
      <c r="C6" s="43">
        <f>'BAR BB| Open rates'!C6*0.8</f>
        <v>9520</v>
      </c>
      <c r="D6" s="43">
        <f>'BAR BB| Open rates'!D6*0.8</f>
        <v>9520</v>
      </c>
      <c r="E6" s="43">
        <f>'BAR BB| Open rates'!E6*0.8</f>
        <v>23840</v>
      </c>
      <c r="F6" s="43">
        <f>'BAR BB| Open rates'!F6*0.8</f>
        <v>17440</v>
      </c>
      <c r="G6" s="43">
        <f>'BAR BB| Open rates'!G6*0.8</f>
        <v>15040</v>
      </c>
      <c r="H6" s="43">
        <f>'BAR BB| Open rates'!H6*0.8</f>
        <v>17440</v>
      </c>
      <c r="I6" s="43">
        <f>'BAR BB| Open rates'!I6*0.8</f>
        <v>15040</v>
      </c>
      <c r="J6" s="43">
        <f>'BAR BB| Open rates'!J6*0.8</f>
        <v>11920</v>
      </c>
      <c r="K6" s="43">
        <f>'BAR BB| Open rates'!K6*0.8</f>
        <v>11920</v>
      </c>
      <c r="L6" s="43">
        <f>'BAR BB| Open rates'!L6*0.8</f>
        <v>11920</v>
      </c>
      <c r="M6" s="43">
        <f>'BAR BB| Open rates'!M6*0.8</f>
        <v>15040</v>
      </c>
      <c r="N6" s="43">
        <f>'BAR BB| Open rates'!N6*0.8</f>
        <v>13280</v>
      </c>
      <c r="O6" s="43">
        <f>'BAR BB| Open rates'!O6*0.8</f>
        <v>15040</v>
      </c>
      <c r="P6" s="43">
        <f>'BAR BB| Open rates'!P6*0.8</f>
        <v>15040</v>
      </c>
      <c r="Q6" s="43">
        <f>'BAR BB| Open rates'!Q6*0.8</f>
        <v>16640</v>
      </c>
      <c r="R6" s="43">
        <f>'BAR BB| Open rates'!R6*0.8</f>
        <v>15040</v>
      </c>
      <c r="S6" s="43">
        <f>'BAR BB| Open rates'!S6*0.8</f>
        <v>16640</v>
      </c>
      <c r="T6" s="43">
        <f>'BAR BB| Open rates'!T6*0.8</f>
        <v>15040</v>
      </c>
      <c r="U6" s="43">
        <f>'BAR BB| Open rates'!U6*0.8</f>
        <v>13280</v>
      </c>
      <c r="V6" s="43">
        <f>'BAR BB| Open rates'!V6*0.8</f>
        <v>32560</v>
      </c>
      <c r="W6" s="43">
        <f>'BAR BB| Open rates'!W6*0.8</f>
        <v>38160</v>
      </c>
      <c r="X6" s="43">
        <f>'BAR BB| Open rates'!X6*0.8</f>
        <v>32560</v>
      </c>
      <c r="Y6" s="43">
        <f>'BAR BB| Open rates'!Y6*0.8</f>
        <v>13280</v>
      </c>
      <c r="Z6" s="43">
        <f>'BAR BB| Open rates'!Z6*0.8</f>
        <v>13280</v>
      </c>
      <c r="AA6" s="43">
        <f>'BAR BB| Open rates'!AA6*0.8</f>
        <v>22240</v>
      </c>
      <c r="AB6" s="43">
        <f>'BAR BB| Open rates'!AB6*0.8</f>
        <v>25440</v>
      </c>
      <c r="AC6" s="43">
        <f>'BAR BB| Open rates'!AC6*0.8</f>
        <v>22240</v>
      </c>
      <c r="AD6" s="43">
        <f>'BAR BB| Open rates'!AD6*0.8</f>
        <v>25440</v>
      </c>
      <c r="AE6" s="43">
        <f>'BAR BB| Open rates'!AE6*0.8</f>
        <v>22240</v>
      </c>
      <c r="AF6" s="43">
        <f>'BAR BB| Open rates'!AF6*0.8</f>
        <v>25440</v>
      </c>
      <c r="AG6" s="43">
        <f>'BAR BB| Open rates'!AG6*0.8</f>
        <v>22240</v>
      </c>
      <c r="AH6" s="43">
        <f>'BAR BB| Open rates'!AH6*0.8</f>
        <v>25440</v>
      </c>
      <c r="AI6" s="43">
        <f>'BAR BB| Open rates'!AI6*0.8</f>
        <v>22240</v>
      </c>
      <c r="AJ6" s="43">
        <f>'BAR BB| Open rates'!AJ6*0.8</f>
        <v>23840</v>
      </c>
      <c r="AK6" s="43">
        <f>'BAR BB| Open rates'!AK6*0.8</f>
        <v>23840</v>
      </c>
      <c r="AL6" s="43">
        <f>'BAR BB| Open rates'!AL6*0.8</f>
        <v>20640</v>
      </c>
      <c r="AM6" s="43">
        <f>'BAR BB| Open rates'!AM6*0.8</f>
        <v>23840</v>
      </c>
      <c r="AN6" s="43">
        <f>'BAR BB| Open rates'!AN6*0.8</f>
        <v>20640</v>
      </c>
      <c r="AO6" s="43">
        <f>'BAR BB| Open rates'!AO6*0.8</f>
        <v>23840</v>
      </c>
      <c r="AP6" s="43">
        <f>'BAR BB| Open rates'!AP6*0.8</f>
        <v>20640</v>
      </c>
      <c r="AQ6" s="43">
        <f>'BAR BB| Open rates'!AQ6*0.8</f>
        <v>15040</v>
      </c>
      <c r="AR6" s="43">
        <f>'BAR BB| Open rates'!AR6*0.8</f>
        <v>16640</v>
      </c>
      <c r="AS6" s="43">
        <f>'BAR BB| Open rates'!AS6*0.8</f>
        <v>15040</v>
      </c>
      <c r="AT6" s="43">
        <f>'BAR BB| Open rates'!AT6*0.8</f>
        <v>16640</v>
      </c>
      <c r="AU6" s="43">
        <f>'BAR BB| Open rates'!AU6*0.8</f>
        <v>15040</v>
      </c>
      <c r="AV6" s="43">
        <f>'BAR BB| Open rates'!AV6*0.8</f>
        <v>16640</v>
      </c>
      <c r="AW6" s="43">
        <f>'BAR BB| Open rates'!AW6*0.8</f>
        <v>15040</v>
      </c>
      <c r="AX6" s="43">
        <f>'BAR BB| Open rates'!AX6*0.8</f>
        <v>16640</v>
      </c>
      <c r="AY6" s="43">
        <f>'BAR BB| Open rates'!AY6*0.8</f>
        <v>15040</v>
      </c>
    </row>
    <row r="7" spans="1:51" s="36" customFormat="1" ht="12" customHeight="1" x14ac:dyDescent="0.2">
      <c r="A7" s="183">
        <v>2</v>
      </c>
      <c r="B7" s="43">
        <f>'BAR BB| Open rates'!B7*0.8</f>
        <v>11520</v>
      </c>
      <c r="C7" s="43">
        <f>'BAR BB| Open rates'!C7*0.8</f>
        <v>11520</v>
      </c>
      <c r="D7" s="43">
        <f>'BAR BB| Open rates'!D7*0.8</f>
        <v>11520</v>
      </c>
      <c r="E7" s="43">
        <f>'BAR BB| Open rates'!E7*0.8</f>
        <v>25840</v>
      </c>
      <c r="F7" s="43">
        <f>'BAR BB| Open rates'!F7*0.8</f>
        <v>19440</v>
      </c>
      <c r="G7" s="43">
        <f>'BAR BB| Open rates'!G7*0.8</f>
        <v>17040</v>
      </c>
      <c r="H7" s="43">
        <f>'BAR BB| Open rates'!H7*0.8</f>
        <v>19440</v>
      </c>
      <c r="I7" s="43">
        <f>'BAR BB| Open rates'!I7*0.8</f>
        <v>17040</v>
      </c>
      <c r="J7" s="43">
        <f>'BAR BB| Open rates'!J7*0.8</f>
        <v>13920</v>
      </c>
      <c r="K7" s="43">
        <f>'BAR BB| Open rates'!K7*0.8</f>
        <v>13920</v>
      </c>
      <c r="L7" s="43">
        <f>'BAR BB| Open rates'!L7*0.8</f>
        <v>13920</v>
      </c>
      <c r="M7" s="43">
        <f>'BAR BB| Open rates'!M7*0.8</f>
        <v>17040</v>
      </c>
      <c r="N7" s="43">
        <f>'BAR BB| Open rates'!N7*0.8</f>
        <v>15280</v>
      </c>
      <c r="O7" s="43">
        <f>'BAR BB| Open rates'!O7*0.8</f>
        <v>17040</v>
      </c>
      <c r="P7" s="43">
        <f>'BAR BB| Open rates'!P7*0.8</f>
        <v>17040</v>
      </c>
      <c r="Q7" s="43">
        <f>'BAR BB| Open rates'!Q7*0.8</f>
        <v>18640</v>
      </c>
      <c r="R7" s="43">
        <f>'BAR BB| Open rates'!R7*0.8</f>
        <v>17040</v>
      </c>
      <c r="S7" s="43">
        <f>'BAR BB| Open rates'!S7*0.8</f>
        <v>18640</v>
      </c>
      <c r="T7" s="43">
        <f>'BAR BB| Open rates'!T7*0.8</f>
        <v>17040</v>
      </c>
      <c r="U7" s="43">
        <f>'BAR BB| Open rates'!U7*0.8</f>
        <v>15280</v>
      </c>
      <c r="V7" s="43">
        <f>'BAR BB| Open rates'!V7*0.8</f>
        <v>34560</v>
      </c>
      <c r="W7" s="43">
        <f>'BAR BB| Open rates'!W7*0.8</f>
        <v>40160</v>
      </c>
      <c r="X7" s="43">
        <f>'BAR BB| Open rates'!X7*0.8</f>
        <v>34560</v>
      </c>
      <c r="Y7" s="43">
        <f>'BAR BB| Open rates'!Y7*0.8</f>
        <v>15280</v>
      </c>
      <c r="Z7" s="43">
        <f>'BAR BB| Open rates'!Z7*0.8</f>
        <v>15280</v>
      </c>
      <c r="AA7" s="43">
        <f>'BAR BB| Open rates'!AA7*0.8</f>
        <v>24240</v>
      </c>
      <c r="AB7" s="43">
        <f>'BAR BB| Open rates'!AB7*0.8</f>
        <v>27440</v>
      </c>
      <c r="AC7" s="43">
        <f>'BAR BB| Open rates'!AC7*0.8</f>
        <v>24240</v>
      </c>
      <c r="AD7" s="43">
        <f>'BAR BB| Open rates'!AD7*0.8</f>
        <v>27440</v>
      </c>
      <c r="AE7" s="43">
        <f>'BAR BB| Open rates'!AE7*0.8</f>
        <v>24240</v>
      </c>
      <c r="AF7" s="43">
        <f>'BAR BB| Open rates'!AF7*0.8</f>
        <v>27440</v>
      </c>
      <c r="AG7" s="43">
        <f>'BAR BB| Open rates'!AG7*0.8</f>
        <v>24240</v>
      </c>
      <c r="AH7" s="43">
        <f>'BAR BB| Open rates'!AH7*0.8</f>
        <v>27440</v>
      </c>
      <c r="AI7" s="43">
        <f>'BAR BB| Open rates'!AI7*0.8</f>
        <v>24240</v>
      </c>
      <c r="AJ7" s="43">
        <f>'BAR BB| Open rates'!AJ7*0.8</f>
        <v>25840</v>
      </c>
      <c r="AK7" s="43">
        <f>'BAR BB| Open rates'!AK7*0.8</f>
        <v>25840</v>
      </c>
      <c r="AL7" s="43">
        <f>'BAR BB| Open rates'!AL7*0.8</f>
        <v>22640</v>
      </c>
      <c r="AM7" s="43">
        <f>'BAR BB| Open rates'!AM7*0.8</f>
        <v>25840</v>
      </c>
      <c r="AN7" s="43">
        <f>'BAR BB| Open rates'!AN7*0.8</f>
        <v>22640</v>
      </c>
      <c r="AO7" s="43">
        <f>'BAR BB| Open rates'!AO7*0.8</f>
        <v>25840</v>
      </c>
      <c r="AP7" s="43">
        <f>'BAR BB| Open rates'!AP7*0.8</f>
        <v>22640</v>
      </c>
      <c r="AQ7" s="43">
        <f>'BAR BB| Open rates'!AQ7*0.8</f>
        <v>17040</v>
      </c>
      <c r="AR7" s="43">
        <f>'BAR BB| Open rates'!AR7*0.8</f>
        <v>18640</v>
      </c>
      <c r="AS7" s="43">
        <f>'BAR BB| Open rates'!AS7*0.8</f>
        <v>17040</v>
      </c>
      <c r="AT7" s="43">
        <f>'BAR BB| Open rates'!AT7*0.8</f>
        <v>18640</v>
      </c>
      <c r="AU7" s="43">
        <f>'BAR BB| Open rates'!AU7*0.8</f>
        <v>17040</v>
      </c>
      <c r="AV7" s="43">
        <f>'BAR BB| Open rates'!AV7*0.8</f>
        <v>18640</v>
      </c>
      <c r="AW7" s="43">
        <f>'BAR BB| Open rates'!AW7*0.8</f>
        <v>17040</v>
      </c>
      <c r="AX7" s="43">
        <f>'BAR BB| Open rates'!AX7*0.8</f>
        <v>18640</v>
      </c>
      <c r="AY7" s="43">
        <f>'BAR BB| Open rates'!AY7*0.8</f>
        <v>17040</v>
      </c>
    </row>
    <row r="8" spans="1:51"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row>
    <row r="9" spans="1:51" s="36" customFormat="1" ht="12" customHeight="1" x14ac:dyDescent="0.2">
      <c r="A9" s="237">
        <v>1</v>
      </c>
      <c r="B9" s="43">
        <f>'BAR BB| Open rates'!B9*0.8</f>
        <v>11920</v>
      </c>
      <c r="C9" s="43">
        <f>'BAR BB| Open rates'!C9*0.8</f>
        <v>11920</v>
      </c>
      <c r="D9" s="43">
        <f>'BAR BB| Open rates'!D9*0.8</f>
        <v>11920</v>
      </c>
      <c r="E9" s="43">
        <f>'BAR BB| Open rates'!E9*0.8</f>
        <v>26240</v>
      </c>
      <c r="F9" s="43">
        <f>'BAR BB| Open rates'!F9*0.8</f>
        <v>19840</v>
      </c>
      <c r="G9" s="43">
        <f>'BAR BB| Open rates'!G9*0.8</f>
        <v>17440</v>
      </c>
      <c r="H9" s="43">
        <f>'BAR BB| Open rates'!H9*0.8</f>
        <v>19840</v>
      </c>
      <c r="I9" s="43">
        <f>'BAR BB| Open rates'!I9*0.8</f>
        <v>17440</v>
      </c>
      <c r="J9" s="43">
        <f>'BAR BB| Open rates'!J9*0.8</f>
        <v>14320</v>
      </c>
      <c r="K9" s="43">
        <f>'BAR BB| Open rates'!K9*0.8</f>
        <v>14320</v>
      </c>
      <c r="L9" s="43">
        <f>'BAR BB| Open rates'!L9*0.8</f>
        <v>14320</v>
      </c>
      <c r="M9" s="43">
        <f>'BAR BB| Open rates'!M9*0.8</f>
        <v>17440</v>
      </c>
      <c r="N9" s="43">
        <f>'BAR BB| Open rates'!N9*0.8</f>
        <v>15680</v>
      </c>
      <c r="O9" s="43">
        <f>'BAR BB| Open rates'!O9*0.8</f>
        <v>17440</v>
      </c>
      <c r="P9" s="43">
        <f>'BAR BB| Open rates'!P9*0.8</f>
        <v>17440</v>
      </c>
      <c r="Q9" s="43">
        <f>'BAR BB| Open rates'!Q9*0.8</f>
        <v>19040</v>
      </c>
      <c r="R9" s="43">
        <f>'BAR BB| Open rates'!R9*0.8</f>
        <v>17440</v>
      </c>
      <c r="S9" s="43">
        <f>'BAR BB| Open rates'!S9*0.8</f>
        <v>19040</v>
      </c>
      <c r="T9" s="43">
        <f>'BAR BB| Open rates'!T9*0.8</f>
        <v>17440</v>
      </c>
      <c r="U9" s="43">
        <f>'BAR BB| Open rates'!U9*0.8</f>
        <v>15680</v>
      </c>
      <c r="V9" s="43">
        <f>'BAR BB| Open rates'!V9*0.8</f>
        <v>34960</v>
      </c>
      <c r="W9" s="43">
        <f>'BAR BB| Open rates'!W9*0.8</f>
        <v>40560</v>
      </c>
      <c r="X9" s="43">
        <f>'BAR BB| Open rates'!X9*0.8</f>
        <v>34960</v>
      </c>
      <c r="Y9" s="43">
        <f>'BAR BB| Open rates'!Y9*0.8</f>
        <v>15680</v>
      </c>
      <c r="Z9" s="43">
        <f>'BAR BB| Open rates'!Z9*0.8</f>
        <v>15680</v>
      </c>
      <c r="AA9" s="43">
        <f>'BAR BB| Open rates'!AA9*0.8</f>
        <v>24640</v>
      </c>
      <c r="AB9" s="43">
        <f>'BAR BB| Open rates'!AB9*0.8</f>
        <v>27840</v>
      </c>
      <c r="AC9" s="43">
        <f>'BAR BB| Open rates'!AC9*0.8</f>
        <v>24640</v>
      </c>
      <c r="AD9" s="43">
        <f>'BAR BB| Open rates'!AD9*0.8</f>
        <v>27840</v>
      </c>
      <c r="AE9" s="43">
        <f>'BAR BB| Open rates'!AE9*0.8</f>
        <v>24640</v>
      </c>
      <c r="AF9" s="43">
        <f>'BAR BB| Open rates'!AF9*0.8</f>
        <v>27840</v>
      </c>
      <c r="AG9" s="43">
        <f>'BAR BB| Open rates'!AG9*0.8</f>
        <v>24640</v>
      </c>
      <c r="AH9" s="43">
        <f>'BAR BB| Open rates'!AH9*0.8</f>
        <v>27840</v>
      </c>
      <c r="AI9" s="43">
        <f>'BAR BB| Open rates'!AI9*0.8</f>
        <v>24640</v>
      </c>
      <c r="AJ9" s="43">
        <f>'BAR BB| Open rates'!AJ9*0.8</f>
        <v>26240</v>
      </c>
      <c r="AK9" s="43">
        <f>'BAR BB| Open rates'!AK9*0.8</f>
        <v>26240</v>
      </c>
      <c r="AL9" s="43">
        <f>'BAR BB| Open rates'!AL9*0.8</f>
        <v>23040</v>
      </c>
      <c r="AM9" s="43">
        <f>'BAR BB| Open rates'!AM9*0.8</f>
        <v>26240</v>
      </c>
      <c r="AN9" s="43">
        <f>'BAR BB| Open rates'!AN9*0.8</f>
        <v>23040</v>
      </c>
      <c r="AO9" s="43">
        <f>'BAR BB| Open rates'!AO9*0.8</f>
        <v>26240</v>
      </c>
      <c r="AP9" s="43">
        <f>'BAR BB| Open rates'!AP9*0.8</f>
        <v>23040</v>
      </c>
      <c r="AQ9" s="43">
        <f>'BAR BB| Open rates'!AQ9*0.8</f>
        <v>17440</v>
      </c>
      <c r="AR9" s="43">
        <f>'BAR BB| Open rates'!AR9*0.8</f>
        <v>19040</v>
      </c>
      <c r="AS9" s="43">
        <f>'BAR BB| Open rates'!AS9*0.8</f>
        <v>17440</v>
      </c>
      <c r="AT9" s="43">
        <f>'BAR BB| Open rates'!AT9*0.8</f>
        <v>19040</v>
      </c>
      <c r="AU9" s="43">
        <f>'BAR BB| Open rates'!AU9*0.8</f>
        <v>17440</v>
      </c>
      <c r="AV9" s="43">
        <f>'BAR BB| Open rates'!AV9*0.8</f>
        <v>19040</v>
      </c>
      <c r="AW9" s="43">
        <f>'BAR BB| Open rates'!AW9*0.8</f>
        <v>17440</v>
      </c>
      <c r="AX9" s="43">
        <f>'BAR BB| Open rates'!AX9*0.8</f>
        <v>19040</v>
      </c>
      <c r="AY9" s="43">
        <f>'BAR BB| Open rates'!AY9*0.8</f>
        <v>17440</v>
      </c>
    </row>
    <row r="10" spans="1:51" s="36" customFormat="1" ht="12" customHeight="1" x14ac:dyDescent="0.2">
      <c r="A10" s="237">
        <v>2</v>
      </c>
      <c r="B10" s="43">
        <f>'BAR BB| Open rates'!B10*0.8</f>
        <v>13920</v>
      </c>
      <c r="C10" s="43">
        <f>'BAR BB| Open rates'!C10*0.8</f>
        <v>13920</v>
      </c>
      <c r="D10" s="43">
        <f>'BAR BB| Open rates'!D10*0.8</f>
        <v>13920</v>
      </c>
      <c r="E10" s="43">
        <f>'BAR BB| Open rates'!E10*0.8</f>
        <v>28240</v>
      </c>
      <c r="F10" s="43">
        <f>'BAR BB| Open rates'!F10*0.8</f>
        <v>21840</v>
      </c>
      <c r="G10" s="43">
        <f>'BAR BB| Open rates'!G10*0.8</f>
        <v>19440</v>
      </c>
      <c r="H10" s="43">
        <f>'BAR BB| Open rates'!H10*0.8</f>
        <v>21840</v>
      </c>
      <c r="I10" s="43">
        <f>'BAR BB| Open rates'!I10*0.8</f>
        <v>19440</v>
      </c>
      <c r="J10" s="43">
        <f>'BAR BB| Open rates'!J10*0.8</f>
        <v>16320</v>
      </c>
      <c r="K10" s="43">
        <f>'BAR BB| Open rates'!K10*0.8</f>
        <v>16320</v>
      </c>
      <c r="L10" s="43">
        <f>'BAR BB| Open rates'!L10*0.8</f>
        <v>16320</v>
      </c>
      <c r="M10" s="43">
        <f>'BAR BB| Open rates'!M10*0.8</f>
        <v>19440</v>
      </c>
      <c r="N10" s="43">
        <f>'BAR BB| Open rates'!N10*0.8</f>
        <v>17680</v>
      </c>
      <c r="O10" s="43">
        <f>'BAR BB| Open rates'!O10*0.8</f>
        <v>19440</v>
      </c>
      <c r="P10" s="43">
        <f>'BAR BB| Open rates'!P10*0.8</f>
        <v>19440</v>
      </c>
      <c r="Q10" s="43">
        <f>'BAR BB| Open rates'!Q10*0.8</f>
        <v>21040</v>
      </c>
      <c r="R10" s="43">
        <f>'BAR BB| Open rates'!R10*0.8</f>
        <v>19440</v>
      </c>
      <c r="S10" s="43">
        <f>'BAR BB| Open rates'!S10*0.8</f>
        <v>21040</v>
      </c>
      <c r="T10" s="43">
        <f>'BAR BB| Open rates'!T10*0.8</f>
        <v>19440</v>
      </c>
      <c r="U10" s="43">
        <f>'BAR BB| Open rates'!U10*0.8</f>
        <v>17680</v>
      </c>
      <c r="V10" s="43">
        <f>'BAR BB| Open rates'!V10*0.8</f>
        <v>36960</v>
      </c>
      <c r="W10" s="43">
        <f>'BAR BB| Open rates'!W10*0.8</f>
        <v>42560</v>
      </c>
      <c r="X10" s="43">
        <f>'BAR BB| Open rates'!X10*0.8</f>
        <v>36960</v>
      </c>
      <c r="Y10" s="43">
        <f>'BAR BB| Open rates'!Y10*0.8</f>
        <v>17680</v>
      </c>
      <c r="Z10" s="43">
        <f>'BAR BB| Open rates'!Z10*0.8</f>
        <v>17680</v>
      </c>
      <c r="AA10" s="43">
        <f>'BAR BB| Open rates'!AA10*0.8</f>
        <v>26640</v>
      </c>
      <c r="AB10" s="43">
        <f>'BAR BB| Open rates'!AB10*0.8</f>
        <v>29840</v>
      </c>
      <c r="AC10" s="43">
        <f>'BAR BB| Open rates'!AC10*0.8</f>
        <v>26640</v>
      </c>
      <c r="AD10" s="43">
        <f>'BAR BB| Open rates'!AD10*0.8</f>
        <v>29840</v>
      </c>
      <c r="AE10" s="43">
        <f>'BAR BB| Open rates'!AE10*0.8</f>
        <v>26640</v>
      </c>
      <c r="AF10" s="43">
        <f>'BAR BB| Open rates'!AF10*0.8</f>
        <v>29840</v>
      </c>
      <c r="AG10" s="43">
        <f>'BAR BB| Open rates'!AG10*0.8</f>
        <v>26640</v>
      </c>
      <c r="AH10" s="43">
        <f>'BAR BB| Open rates'!AH10*0.8</f>
        <v>29840</v>
      </c>
      <c r="AI10" s="43">
        <f>'BAR BB| Open rates'!AI10*0.8</f>
        <v>26640</v>
      </c>
      <c r="AJ10" s="43">
        <f>'BAR BB| Open rates'!AJ10*0.8</f>
        <v>28240</v>
      </c>
      <c r="AK10" s="43">
        <f>'BAR BB| Open rates'!AK10*0.8</f>
        <v>28240</v>
      </c>
      <c r="AL10" s="43">
        <f>'BAR BB| Open rates'!AL10*0.8</f>
        <v>25040</v>
      </c>
      <c r="AM10" s="43">
        <f>'BAR BB| Open rates'!AM10*0.8</f>
        <v>28240</v>
      </c>
      <c r="AN10" s="43">
        <f>'BAR BB| Open rates'!AN10*0.8</f>
        <v>25040</v>
      </c>
      <c r="AO10" s="43">
        <f>'BAR BB| Open rates'!AO10*0.8</f>
        <v>28240</v>
      </c>
      <c r="AP10" s="43">
        <f>'BAR BB| Open rates'!AP10*0.8</f>
        <v>25040</v>
      </c>
      <c r="AQ10" s="43">
        <f>'BAR BB| Open rates'!AQ10*0.8</f>
        <v>19440</v>
      </c>
      <c r="AR10" s="43">
        <f>'BAR BB| Open rates'!AR10*0.8</f>
        <v>21040</v>
      </c>
      <c r="AS10" s="43">
        <f>'BAR BB| Open rates'!AS10*0.8</f>
        <v>19440</v>
      </c>
      <c r="AT10" s="43">
        <f>'BAR BB| Open rates'!AT10*0.8</f>
        <v>21040</v>
      </c>
      <c r="AU10" s="43">
        <f>'BAR BB| Open rates'!AU10*0.8</f>
        <v>19440</v>
      </c>
      <c r="AV10" s="43">
        <f>'BAR BB| Open rates'!AV10*0.8</f>
        <v>21040</v>
      </c>
      <c r="AW10" s="43">
        <f>'BAR BB| Open rates'!AW10*0.8</f>
        <v>19440</v>
      </c>
      <c r="AX10" s="43">
        <f>'BAR BB| Open rates'!AX10*0.8</f>
        <v>21040</v>
      </c>
      <c r="AY10" s="43">
        <f>'BAR BB| Open rates'!AY10*0.8</f>
        <v>19440</v>
      </c>
    </row>
    <row r="11" spans="1:51"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row>
    <row r="12" spans="1:51" s="36" customFormat="1" ht="12" customHeight="1" x14ac:dyDescent="0.2">
      <c r="A12" s="237">
        <v>1</v>
      </c>
      <c r="B12" s="43">
        <f>'BAR BB| Open rates'!B12*0.8</f>
        <v>15040</v>
      </c>
      <c r="C12" s="43">
        <f>'BAR BB| Open rates'!C12*0.8</f>
        <v>15040</v>
      </c>
      <c r="D12" s="43">
        <f>'BAR BB| Open rates'!D12*0.8</f>
        <v>15040</v>
      </c>
      <c r="E12" s="43">
        <f>'BAR BB| Open rates'!E12*0.8</f>
        <v>29360</v>
      </c>
      <c r="F12" s="43">
        <f>'BAR BB| Open rates'!F12*0.8</f>
        <v>22960</v>
      </c>
      <c r="G12" s="43">
        <f>'BAR BB| Open rates'!G12*0.8</f>
        <v>20560</v>
      </c>
      <c r="H12" s="43">
        <f>'BAR BB| Open rates'!H12*0.8</f>
        <v>22960</v>
      </c>
      <c r="I12" s="43">
        <f>'BAR BB| Open rates'!I12*0.8</f>
        <v>20560</v>
      </c>
      <c r="J12" s="43">
        <f>'BAR BB| Open rates'!J12*0.8</f>
        <v>17440</v>
      </c>
      <c r="K12" s="43">
        <f>'BAR BB| Open rates'!K12*0.8</f>
        <v>17440</v>
      </c>
      <c r="L12" s="43">
        <f>'BAR BB| Open rates'!L12*0.8</f>
        <v>17440</v>
      </c>
      <c r="M12" s="43">
        <f>'BAR BB| Open rates'!M12*0.8</f>
        <v>20560</v>
      </c>
      <c r="N12" s="43">
        <f>'BAR BB| Open rates'!N12*0.8</f>
        <v>18800</v>
      </c>
      <c r="O12" s="43">
        <f>'BAR BB| Open rates'!O12*0.8</f>
        <v>20560</v>
      </c>
      <c r="P12" s="43">
        <f>'BAR BB| Open rates'!P12*0.8</f>
        <v>20560</v>
      </c>
      <c r="Q12" s="43">
        <f>'BAR BB| Open rates'!Q12*0.8</f>
        <v>22160</v>
      </c>
      <c r="R12" s="43">
        <f>'BAR BB| Open rates'!R12*0.8</f>
        <v>20560</v>
      </c>
      <c r="S12" s="43">
        <f>'BAR BB| Open rates'!S12*0.8</f>
        <v>22160</v>
      </c>
      <c r="T12" s="43">
        <f>'BAR BB| Open rates'!T12*0.8</f>
        <v>20560</v>
      </c>
      <c r="U12" s="43">
        <f>'BAR BB| Open rates'!U12*0.8</f>
        <v>18800</v>
      </c>
      <c r="V12" s="43">
        <f>'BAR BB| Open rates'!V12*0.8</f>
        <v>38080</v>
      </c>
      <c r="W12" s="43">
        <f>'BAR BB| Open rates'!W12*0.8</f>
        <v>43680</v>
      </c>
      <c r="X12" s="43">
        <f>'BAR BB| Open rates'!X12*0.8</f>
        <v>38080</v>
      </c>
      <c r="Y12" s="43">
        <f>'BAR BB| Open rates'!Y12*0.8</f>
        <v>18800</v>
      </c>
      <c r="Z12" s="43">
        <f>'BAR BB| Open rates'!Z12*0.8</f>
        <v>18800</v>
      </c>
      <c r="AA12" s="43">
        <f>'BAR BB| Open rates'!AA12*0.8</f>
        <v>27760</v>
      </c>
      <c r="AB12" s="43">
        <f>'BAR BB| Open rates'!AB12*0.8</f>
        <v>30960</v>
      </c>
      <c r="AC12" s="43">
        <f>'BAR BB| Open rates'!AC12*0.8</f>
        <v>27760</v>
      </c>
      <c r="AD12" s="43">
        <f>'BAR BB| Open rates'!AD12*0.8</f>
        <v>30960</v>
      </c>
      <c r="AE12" s="43">
        <f>'BAR BB| Open rates'!AE12*0.8</f>
        <v>27760</v>
      </c>
      <c r="AF12" s="43">
        <f>'BAR BB| Open rates'!AF12*0.8</f>
        <v>30960</v>
      </c>
      <c r="AG12" s="43">
        <f>'BAR BB| Open rates'!AG12*0.8</f>
        <v>27760</v>
      </c>
      <c r="AH12" s="43">
        <f>'BAR BB| Open rates'!AH12*0.8</f>
        <v>30960</v>
      </c>
      <c r="AI12" s="43">
        <f>'BAR BB| Open rates'!AI12*0.8</f>
        <v>27760</v>
      </c>
      <c r="AJ12" s="43">
        <f>'BAR BB| Open rates'!AJ12*0.8</f>
        <v>29360</v>
      </c>
      <c r="AK12" s="43">
        <f>'BAR BB| Open rates'!AK12*0.8</f>
        <v>29360</v>
      </c>
      <c r="AL12" s="43">
        <f>'BAR BB| Open rates'!AL12*0.8</f>
        <v>26160</v>
      </c>
      <c r="AM12" s="43">
        <f>'BAR BB| Open rates'!AM12*0.8</f>
        <v>29360</v>
      </c>
      <c r="AN12" s="43">
        <f>'BAR BB| Open rates'!AN12*0.8</f>
        <v>26160</v>
      </c>
      <c r="AO12" s="43">
        <f>'BAR BB| Open rates'!AO12*0.8</f>
        <v>29360</v>
      </c>
      <c r="AP12" s="43">
        <f>'BAR BB| Open rates'!AP12*0.8</f>
        <v>26160</v>
      </c>
      <c r="AQ12" s="43">
        <f>'BAR BB| Open rates'!AQ12*0.8</f>
        <v>20560</v>
      </c>
      <c r="AR12" s="43">
        <f>'BAR BB| Open rates'!AR12*0.8</f>
        <v>22160</v>
      </c>
      <c r="AS12" s="43">
        <f>'BAR BB| Open rates'!AS12*0.8</f>
        <v>20560</v>
      </c>
      <c r="AT12" s="43">
        <f>'BAR BB| Open rates'!AT12*0.8</f>
        <v>22160</v>
      </c>
      <c r="AU12" s="43">
        <f>'BAR BB| Open rates'!AU12*0.8</f>
        <v>20560</v>
      </c>
      <c r="AV12" s="43">
        <f>'BAR BB| Open rates'!AV12*0.8</f>
        <v>22160</v>
      </c>
      <c r="AW12" s="43">
        <f>'BAR BB| Open rates'!AW12*0.8</f>
        <v>20560</v>
      </c>
      <c r="AX12" s="43">
        <f>'BAR BB| Open rates'!AX12*0.8</f>
        <v>22160</v>
      </c>
      <c r="AY12" s="43">
        <f>'BAR BB| Open rates'!AY12*0.8</f>
        <v>20560</v>
      </c>
    </row>
    <row r="13" spans="1:51" s="36" customFormat="1" ht="12" customHeight="1" x14ac:dyDescent="0.2">
      <c r="A13" s="237">
        <v>2</v>
      </c>
      <c r="B13" s="43">
        <f>'BAR BB| Open rates'!B13*0.8</f>
        <v>17040</v>
      </c>
      <c r="C13" s="43">
        <f>'BAR BB| Open rates'!C13*0.8</f>
        <v>17040</v>
      </c>
      <c r="D13" s="43">
        <f>'BAR BB| Open rates'!D13*0.8</f>
        <v>17040</v>
      </c>
      <c r="E13" s="43">
        <f>'BAR BB| Open rates'!E13*0.8</f>
        <v>31360</v>
      </c>
      <c r="F13" s="43">
        <f>'BAR BB| Open rates'!F13*0.8</f>
        <v>24960</v>
      </c>
      <c r="G13" s="43">
        <f>'BAR BB| Open rates'!G13*0.8</f>
        <v>22560</v>
      </c>
      <c r="H13" s="43">
        <f>'BAR BB| Open rates'!H13*0.8</f>
        <v>24960</v>
      </c>
      <c r="I13" s="43">
        <f>'BAR BB| Open rates'!I13*0.8</f>
        <v>22560</v>
      </c>
      <c r="J13" s="43">
        <f>'BAR BB| Open rates'!J13*0.8</f>
        <v>19440</v>
      </c>
      <c r="K13" s="43">
        <f>'BAR BB| Open rates'!K13*0.8</f>
        <v>19440</v>
      </c>
      <c r="L13" s="43">
        <f>'BAR BB| Open rates'!L13*0.8</f>
        <v>19440</v>
      </c>
      <c r="M13" s="43">
        <f>'BAR BB| Open rates'!M13*0.8</f>
        <v>22560</v>
      </c>
      <c r="N13" s="43">
        <f>'BAR BB| Open rates'!N13*0.8</f>
        <v>20800</v>
      </c>
      <c r="O13" s="43">
        <f>'BAR BB| Open rates'!O13*0.8</f>
        <v>22560</v>
      </c>
      <c r="P13" s="43">
        <f>'BAR BB| Open rates'!P13*0.8</f>
        <v>22560</v>
      </c>
      <c r="Q13" s="43">
        <f>'BAR BB| Open rates'!Q13*0.8</f>
        <v>24160</v>
      </c>
      <c r="R13" s="43">
        <f>'BAR BB| Open rates'!R13*0.8</f>
        <v>22560</v>
      </c>
      <c r="S13" s="43">
        <f>'BAR BB| Open rates'!S13*0.8</f>
        <v>24160</v>
      </c>
      <c r="T13" s="43">
        <f>'BAR BB| Open rates'!T13*0.8</f>
        <v>22560</v>
      </c>
      <c r="U13" s="43">
        <f>'BAR BB| Open rates'!U13*0.8</f>
        <v>20800</v>
      </c>
      <c r="V13" s="43">
        <f>'BAR BB| Open rates'!V13*0.8</f>
        <v>40080</v>
      </c>
      <c r="W13" s="43">
        <f>'BAR BB| Open rates'!W13*0.8</f>
        <v>45680</v>
      </c>
      <c r="X13" s="43">
        <f>'BAR BB| Open rates'!X13*0.8</f>
        <v>40080</v>
      </c>
      <c r="Y13" s="43">
        <f>'BAR BB| Open rates'!Y13*0.8</f>
        <v>20800</v>
      </c>
      <c r="Z13" s="43">
        <f>'BAR BB| Open rates'!Z13*0.8</f>
        <v>20800</v>
      </c>
      <c r="AA13" s="43">
        <f>'BAR BB| Open rates'!AA13*0.8</f>
        <v>29760</v>
      </c>
      <c r="AB13" s="43">
        <f>'BAR BB| Open rates'!AB13*0.8</f>
        <v>32960</v>
      </c>
      <c r="AC13" s="43">
        <f>'BAR BB| Open rates'!AC13*0.8</f>
        <v>29760</v>
      </c>
      <c r="AD13" s="43">
        <f>'BAR BB| Open rates'!AD13*0.8</f>
        <v>32960</v>
      </c>
      <c r="AE13" s="43">
        <f>'BAR BB| Open rates'!AE13*0.8</f>
        <v>29760</v>
      </c>
      <c r="AF13" s="43">
        <f>'BAR BB| Open rates'!AF13*0.8</f>
        <v>32960</v>
      </c>
      <c r="AG13" s="43">
        <f>'BAR BB| Open rates'!AG13*0.8</f>
        <v>29760</v>
      </c>
      <c r="AH13" s="43">
        <f>'BAR BB| Open rates'!AH13*0.8</f>
        <v>32960</v>
      </c>
      <c r="AI13" s="43">
        <f>'BAR BB| Open rates'!AI13*0.8</f>
        <v>29760</v>
      </c>
      <c r="AJ13" s="43">
        <f>'BAR BB| Open rates'!AJ13*0.8</f>
        <v>31360</v>
      </c>
      <c r="AK13" s="43">
        <f>'BAR BB| Open rates'!AK13*0.8</f>
        <v>31360</v>
      </c>
      <c r="AL13" s="43">
        <f>'BAR BB| Open rates'!AL13*0.8</f>
        <v>28160</v>
      </c>
      <c r="AM13" s="43">
        <f>'BAR BB| Open rates'!AM13*0.8</f>
        <v>31360</v>
      </c>
      <c r="AN13" s="43">
        <f>'BAR BB| Open rates'!AN13*0.8</f>
        <v>28160</v>
      </c>
      <c r="AO13" s="43">
        <f>'BAR BB| Open rates'!AO13*0.8</f>
        <v>31360</v>
      </c>
      <c r="AP13" s="43">
        <f>'BAR BB| Open rates'!AP13*0.8</f>
        <v>28160</v>
      </c>
      <c r="AQ13" s="43">
        <f>'BAR BB| Open rates'!AQ13*0.8</f>
        <v>22560</v>
      </c>
      <c r="AR13" s="43">
        <f>'BAR BB| Open rates'!AR13*0.8</f>
        <v>24160</v>
      </c>
      <c r="AS13" s="43">
        <f>'BAR BB| Open rates'!AS13*0.8</f>
        <v>22560</v>
      </c>
      <c r="AT13" s="43">
        <f>'BAR BB| Open rates'!AT13*0.8</f>
        <v>24160</v>
      </c>
      <c r="AU13" s="43">
        <f>'BAR BB| Open rates'!AU13*0.8</f>
        <v>22560</v>
      </c>
      <c r="AV13" s="43">
        <f>'BAR BB| Open rates'!AV13*0.8</f>
        <v>24160</v>
      </c>
      <c r="AW13" s="43">
        <f>'BAR BB| Open rates'!AW13*0.8</f>
        <v>22560</v>
      </c>
      <c r="AX13" s="43">
        <f>'BAR BB| Open rates'!AX13*0.8</f>
        <v>24160</v>
      </c>
      <c r="AY13" s="43">
        <f>'BAR BB| Open rates'!AY13*0.8</f>
        <v>22560</v>
      </c>
    </row>
    <row r="14" spans="1:51"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row>
    <row r="15" spans="1:51" s="36" customFormat="1" ht="12" customHeight="1" x14ac:dyDescent="0.2">
      <c r="A15" s="237">
        <v>1</v>
      </c>
      <c r="B15" s="43">
        <f>'BAR BB| Open rates'!B15*0.8</f>
        <v>20640</v>
      </c>
      <c r="C15" s="43">
        <f>'BAR BB| Open rates'!C15*0.8</f>
        <v>20640</v>
      </c>
      <c r="D15" s="43">
        <f>'BAR BB| Open rates'!D15*0.8</f>
        <v>20640</v>
      </c>
      <c r="E15" s="43">
        <f>'BAR BB| Open rates'!E15*0.8</f>
        <v>34960</v>
      </c>
      <c r="F15" s="43">
        <f>'BAR BB| Open rates'!F15*0.8</f>
        <v>28560</v>
      </c>
      <c r="G15" s="43">
        <f>'BAR BB| Open rates'!G15*0.8</f>
        <v>26160</v>
      </c>
      <c r="H15" s="43">
        <f>'BAR BB| Open rates'!H15*0.8</f>
        <v>28560</v>
      </c>
      <c r="I15" s="43">
        <f>'BAR BB| Open rates'!I15*0.8</f>
        <v>26160</v>
      </c>
      <c r="J15" s="43">
        <f>'BAR BB| Open rates'!J15*0.8</f>
        <v>23040</v>
      </c>
      <c r="K15" s="43">
        <f>'BAR BB| Open rates'!K15*0.8</f>
        <v>23040</v>
      </c>
      <c r="L15" s="43">
        <f>'BAR BB| Open rates'!L15*0.8</f>
        <v>23040</v>
      </c>
      <c r="M15" s="43">
        <f>'BAR BB| Open rates'!M15*0.8</f>
        <v>26160</v>
      </c>
      <c r="N15" s="43">
        <f>'BAR BB| Open rates'!N15*0.8</f>
        <v>24400</v>
      </c>
      <c r="O15" s="43">
        <f>'BAR BB| Open rates'!O15*0.8</f>
        <v>26160</v>
      </c>
      <c r="P15" s="43">
        <f>'BAR BB| Open rates'!P15*0.8</f>
        <v>26160</v>
      </c>
      <c r="Q15" s="43">
        <f>'BAR BB| Open rates'!Q15*0.8</f>
        <v>27760</v>
      </c>
      <c r="R15" s="43">
        <f>'BAR BB| Open rates'!R15*0.8</f>
        <v>26160</v>
      </c>
      <c r="S15" s="43">
        <f>'BAR BB| Open rates'!S15*0.8</f>
        <v>27760</v>
      </c>
      <c r="T15" s="43">
        <f>'BAR BB| Open rates'!T15*0.8</f>
        <v>26160</v>
      </c>
      <c r="U15" s="43">
        <f>'BAR BB| Open rates'!U15*0.8</f>
        <v>24400</v>
      </c>
      <c r="V15" s="43">
        <f>'BAR BB| Open rates'!V15*0.8</f>
        <v>43680</v>
      </c>
      <c r="W15" s="43">
        <f>'BAR BB| Open rates'!W15*0.8</f>
        <v>49280</v>
      </c>
      <c r="X15" s="43">
        <f>'BAR BB| Open rates'!X15*0.8</f>
        <v>43680</v>
      </c>
      <c r="Y15" s="43">
        <f>'BAR BB| Open rates'!Y15*0.8</f>
        <v>24400</v>
      </c>
      <c r="Z15" s="43">
        <f>'BAR BB| Open rates'!Z15*0.8</f>
        <v>24400</v>
      </c>
      <c r="AA15" s="43">
        <f>'BAR BB| Open rates'!AA15*0.8</f>
        <v>36560</v>
      </c>
      <c r="AB15" s="43">
        <f>'BAR BB| Open rates'!AB15*0.8</f>
        <v>39760</v>
      </c>
      <c r="AC15" s="43">
        <f>'BAR BB| Open rates'!AC15*0.8</f>
        <v>36560</v>
      </c>
      <c r="AD15" s="43">
        <f>'BAR BB| Open rates'!AD15*0.8</f>
        <v>39760</v>
      </c>
      <c r="AE15" s="43">
        <f>'BAR BB| Open rates'!AE15*0.8</f>
        <v>36560</v>
      </c>
      <c r="AF15" s="43">
        <f>'BAR BB| Open rates'!AF15*0.8</f>
        <v>39760</v>
      </c>
      <c r="AG15" s="43">
        <f>'BAR BB| Open rates'!AG15*0.8</f>
        <v>36560</v>
      </c>
      <c r="AH15" s="43">
        <f>'BAR BB| Open rates'!AH15*0.8</f>
        <v>39760</v>
      </c>
      <c r="AI15" s="43">
        <f>'BAR BB| Open rates'!AI15*0.8</f>
        <v>36560</v>
      </c>
      <c r="AJ15" s="43">
        <f>'BAR BB| Open rates'!AJ15*0.8</f>
        <v>38160</v>
      </c>
      <c r="AK15" s="43">
        <f>'BAR BB| Open rates'!AK15*0.8</f>
        <v>38160</v>
      </c>
      <c r="AL15" s="43">
        <f>'BAR BB| Open rates'!AL15*0.8</f>
        <v>34960</v>
      </c>
      <c r="AM15" s="43">
        <f>'BAR BB| Open rates'!AM15*0.8</f>
        <v>38160</v>
      </c>
      <c r="AN15" s="43">
        <f>'BAR BB| Open rates'!AN15*0.8</f>
        <v>34960</v>
      </c>
      <c r="AO15" s="43">
        <f>'BAR BB| Open rates'!AO15*0.8</f>
        <v>38160</v>
      </c>
      <c r="AP15" s="43">
        <f>'BAR BB| Open rates'!AP15*0.8</f>
        <v>34960</v>
      </c>
      <c r="AQ15" s="43">
        <f>'BAR BB| Open rates'!AQ15*0.8</f>
        <v>29360</v>
      </c>
      <c r="AR15" s="43">
        <f>'BAR BB| Open rates'!AR15*0.8</f>
        <v>30960</v>
      </c>
      <c r="AS15" s="43">
        <f>'BAR BB| Open rates'!AS15*0.8</f>
        <v>29360</v>
      </c>
      <c r="AT15" s="43">
        <f>'BAR BB| Open rates'!AT15*0.8</f>
        <v>30960</v>
      </c>
      <c r="AU15" s="43">
        <f>'BAR BB| Open rates'!AU15*0.8</f>
        <v>29360</v>
      </c>
      <c r="AV15" s="43">
        <f>'BAR BB| Open rates'!AV15*0.8</f>
        <v>30960</v>
      </c>
      <c r="AW15" s="43">
        <f>'BAR BB| Open rates'!AW15*0.8</f>
        <v>29360</v>
      </c>
      <c r="AX15" s="43">
        <f>'BAR BB| Open rates'!AX15*0.8</f>
        <v>30960</v>
      </c>
      <c r="AY15" s="43">
        <f>'BAR BB| Open rates'!AY15*0.8</f>
        <v>29360</v>
      </c>
    </row>
    <row r="16" spans="1:51" s="36" customFormat="1" ht="12" customHeight="1" x14ac:dyDescent="0.2">
      <c r="A16" s="237">
        <v>2</v>
      </c>
      <c r="B16" s="43">
        <f>'BAR BB| Open rates'!B16*0.8</f>
        <v>22640</v>
      </c>
      <c r="C16" s="43">
        <f>'BAR BB| Open rates'!C16*0.8</f>
        <v>22640</v>
      </c>
      <c r="D16" s="43">
        <f>'BAR BB| Open rates'!D16*0.8</f>
        <v>22640</v>
      </c>
      <c r="E16" s="43">
        <f>'BAR BB| Open rates'!E16*0.8</f>
        <v>36960</v>
      </c>
      <c r="F16" s="43">
        <f>'BAR BB| Open rates'!F16*0.8</f>
        <v>30560</v>
      </c>
      <c r="G16" s="43">
        <f>'BAR BB| Open rates'!G16*0.8</f>
        <v>28160</v>
      </c>
      <c r="H16" s="43">
        <f>'BAR BB| Open rates'!H16*0.8</f>
        <v>30560</v>
      </c>
      <c r="I16" s="43">
        <f>'BAR BB| Open rates'!I16*0.8</f>
        <v>28160</v>
      </c>
      <c r="J16" s="43">
        <f>'BAR BB| Open rates'!J16*0.8</f>
        <v>25040</v>
      </c>
      <c r="K16" s="43">
        <f>'BAR BB| Open rates'!K16*0.8</f>
        <v>25040</v>
      </c>
      <c r="L16" s="43">
        <f>'BAR BB| Open rates'!L16*0.8</f>
        <v>25040</v>
      </c>
      <c r="M16" s="43">
        <f>'BAR BB| Open rates'!M16*0.8</f>
        <v>28160</v>
      </c>
      <c r="N16" s="43">
        <f>'BAR BB| Open rates'!N16*0.8</f>
        <v>26400</v>
      </c>
      <c r="O16" s="43">
        <f>'BAR BB| Open rates'!O16*0.8</f>
        <v>28160</v>
      </c>
      <c r="P16" s="43">
        <f>'BAR BB| Open rates'!P16*0.8</f>
        <v>28160</v>
      </c>
      <c r="Q16" s="43">
        <f>'BAR BB| Open rates'!Q16*0.8</f>
        <v>29760</v>
      </c>
      <c r="R16" s="43">
        <f>'BAR BB| Open rates'!R16*0.8</f>
        <v>28160</v>
      </c>
      <c r="S16" s="43">
        <f>'BAR BB| Open rates'!S16*0.8</f>
        <v>29760</v>
      </c>
      <c r="T16" s="43">
        <f>'BAR BB| Open rates'!T16*0.8</f>
        <v>28160</v>
      </c>
      <c r="U16" s="43">
        <f>'BAR BB| Open rates'!U16*0.8</f>
        <v>26400</v>
      </c>
      <c r="V16" s="43">
        <f>'BAR BB| Open rates'!V16*0.8</f>
        <v>45680</v>
      </c>
      <c r="W16" s="43">
        <f>'BAR BB| Open rates'!W16*0.8</f>
        <v>51280</v>
      </c>
      <c r="X16" s="43">
        <f>'BAR BB| Open rates'!X16*0.8</f>
        <v>45680</v>
      </c>
      <c r="Y16" s="43">
        <f>'BAR BB| Open rates'!Y16*0.8</f>
        <v>26400</v>
      </c>
      <c r="Z16" s="43">
        <f>'BAR BB| Open rates'!Z16*0.8</f>
        <v>26400</v>
      </c>
      <c r="AA16" s="43">
        <f>'BAR BB| Open rates'!AA16*0.8</f>
        <v>38560</v>
      </c>
      <c r="AB16" s="43">
        <f>'BAR BB| Open rates'!AB16*0.8</f>
        <v>41760</v>
      </c>
      <c r="AC16" s="43">
        <f>'BAR BB| Open rates'!AC16*0.8</f>
        <v>38560</v>
      </c>
      <c r="AD16" s="43">
        <f>'BAR BB| Open rates'!AD16*0.8</f>
        <v>41760</v>
      </c>
      <c r="AE16" s="43">
        <f>'BAR BB| Open rates'!AE16*0.8</f>
        <v>38560</v>
      </c>
      <c r="AF16" s="43">
        <f>'BAR BB| Open rates'!AF16*0.8</f>
        <v>41760</v>
      </c>
      <c r="AG16" s="43">
        <f>'BAR BB| Open rates'!AG16*0.8</f>
        <v>38560</v>
      </c>
      <c r="AH16" s="43">
        <f>'BAR BB| Open rates'!AH16*0.8</f>
        <v>41760</v>
      </c>
      <c r="AI16" s="43">
        <f>'BAR BB| Open rates'!AI16*0.8</f>
        <v>38560</v>
      </c>
      <c r="AJ16" s="43">
        <f>'BAR BB| Open rates'!AJ16*0.8</f>
        <v>40160</v>
      </c>
      <c r="AK16" s="43">
        <f>'BAR BB| Open rates'!AK16*0.8</f>
        <v>40160</v>
      </c>
      <c r="AL16" s="43">
        <f>'BAR BB| Open rates'!AL16*0.8</f>
        <v>36960</v>
      </c>
      <c r="AM16" s="43">
        <f>'BAR BB| Open rates'!AM16*0.8</f>
        <v>40160</v>
      </c>
      <c r="AN16" s="43">
        <f>'BAR BB| Open rates'!AN16*0.8</f>
        <v>36960</v>
      </c>
      <c r="AO16" s="43">
        <f>'BAR BB| Open rates'!AO16*0.8</f>
        <v>40160</v>
      </c>
      <c r="AP16" s="43">
        <f>'BAR BB| Open rates'!AP16*0.8</f>
        <v>36960</v>
      </c>
      <c r="AQ16" s="43">
        <f>'BAR BB| Open rates'!AQ16*0.8</f>
        <v>31360</v>
      </c>
      <c r="AR16" s="43">
        <f>'BAR BB| Open rates'!AR16*0.8</f>
        <v>32960</v>
      </c>
      <c r="AS16" s="43">
        <f>'BAR BB| Open rates'!AS16*0.8</f>
        <v>31360</v>
      </c>
      <c r="AT16" s="43">
        <f>'BAR BB| Open rates'!AT16*0.8</f>
        <v>32960</v>
      </c>
      <c r="AU16" s="43">
        <f>'BAR BB| Open rates'!AU16*0.8</f>
        <v>31360</v>
      </c>
      <c r="AV16" s="43">
        <f>'BAR BB| Open rates'!AV16*0.8</f>
        <v>32960</v>
      </c>
      <c r="AW16" s="43">
        <f>'BAR BB| Open rates'!AW16*0.8</f>
        <v>31360</v>
      </c>
      <c r="AX16" s="43">
        <f>'BAR BB| Open rates'!AX16*0.8</f>
        <v>32960</v>
      </c>
      <c r="AY16" s="43">
        <f>'BAR BB| Open rates'!AY16*0.8</f>
        <v>31360</v>
      </c>
    </row>
    <row r="17" spans="1:51"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row>
    <row r="18" spans="1:51" s="36" customFormat="1" ht="12" customHeight="1" x14ac:dyDescent="0.2">
      <c r="A18" s="237">
        <v>1</v>
      </c>
      <c r="B18" s="43">
        <f>'BAR BB| Open rates'!B18*0.8</f>
        <v>17520</v>
      </c>
      <c r="C18" s="43">
        <f>'BAR BB| Open rates'!C18*0.8</f>
        <v>17520</v>
      </c>
      <c r="D18" s="43">
        <f>'BAR BB| Open rates'!D18*0.8</f>
        <v>17520</v>
      </c>
      <c r="E18" s="43">
        <f>'BAR BB| Open rates'!E18*0.8</f>
        <v>31840</v>
      </c>
      <c r="F18" s="43">
        <f>'BAR BB| Open rates'!F18*0.8</f>
        <v>25440</v>
      </c>
      <c r="G18" s="43">
        <f>'BAR BB| Open rates'!G18*0.8</f>
        <v>23040</v>
      </c>
      <c r="H18" s="43">
        <f>'BAR BB| Open rates'!H18*0.8</f>
        <v>25440</v>
      </c>
      <c r="I18" s="43">
        <f>'BAR BB| Open rates'!I18*0.8</f>
        <v>23040</v>
      </c>
      <c r="J18" s="43">
        <f>'BAR BB| Open rates'!J18*0.8</f>
        <v>19920</v>
      </c>
      <c r="K18" s="43">
        <f>'BAR BB| Open rates'!K18*0.8</f>
        <v>19920</v>
      </c>
      <c r="L18" s="43">
        <f>'BAR BB| Open rates'!L18*0.8</f>
        <v>19920</v>
      </c>
      <c r="M18" s="43">
        <f>'BAR BB| Open rates'!M18*0.8</f>
        <v>23040</v>
      </c>
      <c r="N18" s="43">
        <f>'BAR BB| Open rates'!N18*0.8</f>
        <v>21280</v>
      </c>
      <c r="O18" s="43">
        <f>'BAR BB| Open rates'!O18*0.8</f>
        <v>23040</v>
      </c>
      <c r="P18" s="43">
        <f>'BAR BB| Open rates'!P18*0.8</f>
        <v>23040</v>
      </c>
      <c r="Q18" s="43">
        <f>'BAR BB| Open rates'!Q18*0.8</f>
        <v>24640</v>
      </c>
      <c r="R18" s="43">
        <f>'BAR BB| Open rates'!R18*0.8</f>
        <v>23040</v>
      </c>
      <c r="S18" s="43">
        <f>'BAR BB| Open rates'!S18*0.8</f>
        <v>24640</v>
      </c>
      <c r="T18" s="43">
        <f>'BAR BB| Open rates'!T18*0.8</f>
        <v>23040</v>
      </c>
      <c r="U18" s="43">
        <f>'BAR BB| Open rates'!U18*0.8</f>
        <v>21280</v>
      </c>
      <c r="V18" s="43">
        <f>'BAR BB| Open rates'!V18*0.8</f>
        <v>40560</v>
      </c>
      <c r="W18" s="43">
        <f>'BAR BB| Open rates'!W18*0.8</f>
        <v>46160</v>
      </c>
      <c r="X18" s="43">
        <f>'BAR BB| Open rates'!X18*0.8</f>
        <v>40560</v>
      </c>
      <c r="Y18" s="43">
        <f>'BAR BB| Open rates'!Y18*0.8</f>
        <v>21280</v>
      </c>
      <c r="Z18" s="43">
        <f>'BAR BB| Open rates'!Z18*0.8</f>
        <v>21280</v>
      </c>
      <c r="AA18" s="43">
        <f>'BAR BB| Open rates'!AA18*0.8</f>
        <v>34960</v>
      </c>
      <c r="AB18" s="43">
        <f>'BAR BB| Open rates'!AB18*0.8</f>
        <v>38160</v>
      </c>
      <c r="AC18" s="43">
        <f>'BAR BB| Open rates'!AC18*0.8</f>
        <v>34960</v>
      </c>
      <c r="AD18" s="43">
        <f>'BAR BB| Open rates'!AD18*0.8</f>
        <v>38160</v>
      </c>
      <c r="AE18" s="43">
        <f>'BAR BB| Open rates'!AE18*0.8</f>
        <v>34960</v>
      </c>
      <c r="AF18" s="43">
        <f>'BAR BB| Open rates'!AF18*0.8</f>
        <v>38160</v>
      </c>
      <c r="AG18" s="43">
        <f>'BAR BB| Open rates'!AG18*0.8</f>
        <v>34960</v>
      </c>
      <c r="AH18" s="43">
        <f>'BAR BB| Open rates'!AH18*0.8</f>
        <v>38160</v>
      </c>
      <c r="AI18" s="43">
        <f>'BAR BB| Open rates'!AI18*0.8</f>
        <v>34960</v>
      </c>
      <c r="AJ18" s="43">
        <f>'BAR BB| Open rates'!AJ18*0.8</f>
        <v>36560</v>
      </c>
      <c r="AK18" s="43">
        <f>'BAR BB| Open rates'!AK18*0.8</f>
        <v>36560</v>
      </c>
      <c r="AL18" s="43">
        <f>'BAR BB| Open rates'!AL18*0.8</f>
        <v>33360</v>
      </c>
      <c r="AM18" s="43">
        <f>'BAR BB| Open rates'!AM18*0.8</f>
        <v>36560</v>
      </c>
      <c r="AN18" s="43">
        <f>'BAR BB| Open rates'!AN18*0.8</f>
        <v>33360</v>
      </c>
      <c r="AO18" s="43">
        <f>'BAR BB| Open rates'!AO18*0.8</f>
        <v>36560</v>
      </c>
      <c r="AP18" s="43">
        <f>'BAR BB| Open rates'!AP18*0.8</f>
        <v>33360</v>
      </c>
      <c r="AQ18" s="43">
        <f>'BAR BB| Open rates'!AQ18*0.8</f>
        <v>27760</v>
      </c>
      <c r="AR18" s="43">
        <f>'BAR BB| Open rates'!AR18*0.8</f>
        <v>29360</v>
      </c>
      <c r="AS18" s="43">
        <f>'BAR BB| Open rates'!AS18*0.8</f>
        <v>27760</v>
      </c>
      <c r="AT18" s="43">
        <f>'BAR BB| Open rates'!AT18*0.8</f>
        <v>29360</v>
      </c>
      <c r="AU18" s="43">
        <f>'BAR BB| Open rates'!AU18*0.8</f>
        <v>27760</v>
      </c>
      <c r="AV18" s="43">
        <f>'BAR BB| Open rates'!AV18*0.8</f>
        <v>29360</v>
      </c>
      <c r="AW18" s="43">
        <f>'BAR BB| Open rates'!AW18*0.8</f>
        <v>27760</v>
      </c>
      <c r="AX18" s="43">
        <f>'BAR BB| Open rates'!AX18*0.8</f>
        <v>29360</v>
      </c>
      <c r="AY18" s="43">
        <f>'BAR BB| Open rates'!AY18*0.8</f>
        <v>27760</v>
      </c>
    </row>
    <row r="19" spans="1:51" s="36" customFormat="1" ht="12" customHeight="1" x14ac:dyDescent="0.2">
      <c r="A19" s="237">
        <v>2</v>
      </c>
      <c r="B19" s="43">
        <f>'BAR BB| Open rates'!B19*0.8</f>
        <v>19520</v>
      </c>
      <c r="C19" s="43">
        <f>'BAR BB| Open rates'!C19*0.8</f>
        <v>19520</v>
      </c>
      <c r="D19" s="43">
        <f>'BAR BB| Open rates'!D19*0.8</f>
        <v>19520</v>
      </c>
      <c r="E19" s="43">
        <f>'BAR BB| Open rates'!E19*0.8</f>
        <v>33840</v>
      </c>
      <c r="F19" s="43">
        <f>'BAR BB| Open rates'!F19*0.8</f>
        <v>27440</v>
      </c>
      <c r="G19" s="43">
        <f>'BAR BB| Open rates'!G19*0.8</f>
        <v>25040</v>
      </c>
      <c r="H19" s="43">
        <f>'BAR BB| Open rates'!H19*0.8</f>
        <v>27440</v>
      </c>
      <c r="I19" s="43">
        <f>'BAR BB| Open rates'!I19*0.8</f>
        <v>25040</v>
      </c>
      <c r="J19" s="43">
        <f>'BAR BB| Open rates'!J19*0.8</f>
        <v>21920</v>
      </c>
      <c r="K19" s="43">
        <f>'BAR BB| Open rates'!K19*0.8</f>
        <v>21920</v>
      </c>
      <c r="L19" s="43">
        <f>'BAR BB| Open rates'!L19*0.8</f>
        <v>21920</v>
      </c>
      <c r="M19" s="43">
        <f>'BAR BB| Open rates'!M19*0.8</f>
        <v>25040</v>
      </c>
      <c r="N19" s="43">
        <f>'BAR BB| Open rates'!N19*0.8</f>
        <v>23280</v>
      </c>
      <c r="O19" s="43">
        <f>'BAR BB| Open rates'!O19*0.8</f>
        <v>25040</v>
      </c>
      <c r="P19" s="43">
        <f>'BAR BB| Open rates'!P19*0.8</f>
        <v>25040</v>
      </c>
      <c r="Q19" s="43">
        <f>'BAR BB| Open rates'!Q19*0.8</f>
        <v>26640</v>
      </c>
      <c r="R19" s="43">
        <f>'BAR BB| Open rates'!R19*0.8</f>
        <v>25040</v>
      </c>
      <c r="S19" s="43">
        <f>'BAR BB| Open rates'!S19*0.8</f>
        <v>26640</v>
      </c>
      <c r="T19" s="43">
        <f>'BAR BB| Open rates'!T19*0.8</f>
        <v>25040</v>
      </c>
      <c r="U19" s="43">
        <f>'BAR BB| Open rates'!U19*0.8</f>
        <v>23280</v>
      </c>
      <c r="V19" s="43">
        <f>'BAR BB| Open rates'!V19*0.8</f>
        <v>42560</v>
      </c>
      <c r="W19" s="43">
        <f>'BAR BB| Open rates'!W19*0.8</f>
        <v>48160</v>
      </c>
      <c r="X19" s="43">
        <f>'BAR BB| Open rates'!X19*0.8</f>
        <v>42560</v>
      </c>
      <c r="Y19" s="43">
        <f>'BAR BB| Open rates'!Y19*0.8</f>
        <v>23280</v>
      </c>
      <c r="Z19" s="43">
        <f>'BAR BB| Open rates'!Z19*0.8</f>
        <v>23280</v>
      </c>
      <c r="AA19" s="43">
        <f>'BAR BB| Open rates'!AA19*0.8</f>
        <v>36960</v>
      </c>
      <c r="AB19" s="43">
        <f>'BAR BB| Open rates'!AB19*0.8</f>
        <v>40160</v>
      </c>
      <c r="AC19" s="43">
        <f>'BAR BB| Open rates'!AC19*0.8</f>
        <v>36960</v>
      </c>
      <c r="AD19" s="43">
        <f>'BAR BB| Open rates'!AD19*0.8</f>
        <v>40160</v>
      </c>
      <c r="AE19" s="43">
        <f>'BAR BB| Open rates'!AE19*0.8</f>
        <v>36960</v>
      </c>
      <c r="AF19" s="43">
        <f>'BAR BB| Open rates'!AF19*0.8</f>
        <v>40160</v>
      </c>
      <c r="AG19" s="43">
        <f>'BAR BB| Open rates'!AG19*0.8</f>
        <v>36960</v>
      </c>
      <c r="AH19" s="43">
        <f>'BAR BB| Open rates'!AH19*0.8</f>
        <v>40160</v>
      </c>
      <c r="AI19" s="43">
        <f>'BAR BB| Open rates'!AI19*0.8</f>
        <v>36960</v>
      </c>
      <c r="AJ19" s="43">
        <f>'BAR BB| Open rates'!AJ19*0.8</f>
        <v>38560</v>
      </c>
      <c r="AK19" s="43">
        <f>'BAR BB| Open rates'!AK19*0.8</f>
        <v>38560</v>
      </c>
      <c r="AL19" s="43">
        <f>'BAR BB| Open rates'!AL19*0.8</f>
        <v>35360</v>
      </c>
      <c r="AM19" s="43">
        <f>'BAR BB| Open rates'!AM19*0.8</f>
        <v>38560</v>
      </c>
      <c r="AN19" s="43">
        <f>'BAR BB| Open rates'!AN19*0.8</f>
        <v>35360</v>
      </c>
      <c r="AO19" s="43">
        <f>'BAR BB| Open rates'!AO19*0.8</f>
        <v>38560</v>
      </c>
      <c r="AP19" s="43">
        <f>'BAR BB| Open rates'!AP19*0.8</f>
        <v>35360</v>
      </c>
      <c r="AQ19" s="43">
        <f>'BAR BB| Open rates'!AQ19*0.8</f>
        <v>29760</v>
      </c>
      <c r="AR19" s="43">
        <f>'BAR BB| Open rates'!AR19*0.8</f>
        <v>31360</v>
      </c>
      <c r="AS19" s="43">
        <f>'BAR BB| Open rates'!AS19*0.8</f>
        <v>29760</v>
      </c>
      <c r="AT19" s="43">
        <f>'BAR BB| Open rates'!AT19*0.8</f>
        <v>31360</v>
      </c>
      <c r="AU19" s="43">
        <f>'BAR BB| Open rates'!AU19*0.8</f>
        <v>29760</v>
      </c>
      <c r="AV19" s="43">
        <f>'BAR BB| Open rates'!AV19*0.8</f>
        <v>31360</v>
      </c>
      <c r="AW19" s="43">
        <f>'BAR BB| Open rates'!AW19*0.8</f>
        <v>29760</v>
      </c>
      <c r="AX19" s="43">
        <f>'BAR BB| Open rates'!AX19*0.8</f>
        <v>31360</v>
      </c>
      <c r="AY19" s="43">
        <f>'BAR BB| Open rates'!AY19*0.8</f>
        <v>29760</v>
      </c>
    </row>
    <row r="20" spans="1:51"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row>
    <row r="21" spans="1:51" s="36" customFormat="1" ht="12" customHeight="1" x14ac:dyDescent="0.2">
      <c r="A21" s="237">
        <v>1</v>
      </c>
      <c r="B21" s="43">
        <f>'BAR BB| Open rates'!B21*0.8</f>
        <v>20640</v>
      </c>
      <c r="C21" s="43">
        <f>'BAR BB| Open rates'!C21*0.8</f>
        <v>20640</v>
      </c>
      <c r="D21" s="43">
        <f>'BAR BB| Open rates'!D21*0.8</f>
        <v>20640</v>
      </c>
      <c r="E21" s="43">
        <f>'BAR BB| Open rates'!E21*0.8</f>
        <v>34960</v>
      </c>
      <c r="F21" s="43">
        <f>'BAR BB| Open rates'!F21*0.8</f>
        <v>28560</v>
      </c>
      <c r="G21" s="43">
        <f>'BAR BB| Open rates'!G21*0.8</f>
        <v>26160</v>
      </c>
      <c r="H21" s="43">
        <f>'BAR BB| Open rates'!H21*0.8</f>
        <v>28560</v>
      </c>
      <c r="I21" s="43">
        <f>'BAR BB| Open rates'!I21*0.8</f>
        <v>26160</v>
      </c>
      <c r="J21" s="43">
        <f>'BAR BB| Open rates'!J21*0.8</f>
        <v>23040</v>
      </c>
      <c r="K21" s="43">
        <f>'BAR BB| Open rates'!K21*0.8</f>
        <v>23040</v>
      </c>
      <c r="L21" s="43">
        <f>'BAR BB| Open rates'!L21*0.8</f>
        <v>23040</v>
      </c>
      <c r="M21" s="43">
        <f>'BAR BB| Open rates'!M21*0.8</f>
        <v>26160</v>
      </c>
      <c r="N21" s="43">
        <f>'BAR BB| Open rates'!N21*0.8</f>
        <v>24400</v>
      </c>
      <c r="O21" s="43">
        <f>'BAR BB| Open rates'!O21*0.8</f>
        <v>26160</v>
      </c>
      <c r="P21" s="43">
        <f>'BAR BB| Open rates'!P21*0.8</f>
        <v>26160</v>
      </c>
      <c r="Q21" s="43">
        <f>'BAR BB| Open rates'!Q21*0.8</f>
        <v>27760</v>
      </c>
      <c r="R21" s="43">
        <f>'BAR BB| Open rates'!R21*0.8</f>
        <v>26160</v>
      </c>
      <c r="S21" s="43">
        <f>'BAR BB| Open rates'!S21*0.8</f>
        <v>27760</v>
      </c>
      <c r="T21" s="43">
        <f>'BAR BB| Open rates'!T21*0.8</f>
        <v>26160</v>
      </c>
      <c r="U21" s="43">
        <f>'BAR BB| Open rates'!U21*0.8</f>
        <v>24400</v>
      </c>
      <c r="V21" s="43">
        <f>'BAR BB| Open rates'!V21*0.8</f>
        <v>43680</v>
      </c>
      <c r="W21" s="43">
        <f>'BAR BB| Open rates'!W21*0.8</f>
        <v>49280</v>
      </c>
      <c r="X21" s="43">
        <f>'BAR BB| Open rates'!X21*0.8</f>
        <v>43680</v>
      </c>
      <c r="Y21" s="43">
        <f>'BAR BB| Open rates'!Y21*0.8</f>
        <v>24400</v>
      </c>
      <c r="Z21" s="43">
        <f>'BAR BB| Open rates'!Z21*0.8</f>
        <v>24400</v>
      </c>
      <c r="AA21" s="43">
        <f>'BAR BB| Open rates'!AA21*0.8</f>
        <v>38160</v>
      </c>
      <c r="AB21" s="43">
        <f>'BAR BB| Open rates'!AB21*0.8</f>
        <v>41360</v>
      </c>
      <c r="AC21" s="43">
        <f>'BAR BB| Open rates'!AC21*0.8</f>
        <v>38160</v>
      </c>
      <c r="AD21" s="43">
        <f>'BAR BB| Open rates'!AD21*0.8</f>
        <v>41360</v>
      </c>
      <c r="AE21" s="43">
        <f>'BAR BB| Open rates'!AE21*0.8</f>
        <v>38160</v>
      </c>
      <c r="AF21" s="43">
        <f>'BAR BB| Open rates'!AF21*0.8</f>
        <v>41360</v>
      </c>
      <c r="AG21" s="43">
        <f>'BAR BB| Open rates'!AG21*0.8</f>
        <v>38160</v>
      </c>
      <c r="AH21" s="43">
        <f>'BAR BB| Open rates'!AH21*0.8</f>
        <v>41360</v>
      </c>
      <c r="AI21" s="43">
        <f>'BAR BB| Open rates'!AI21*0.8</f>
        <v>38160</v>
      </c>
      <c r="AJ21" s="43">
        <f>'BAR BB| Open rates'!AJ21*0.8</f>
        <v>39760</v>
      </c>
      <c r="AK21" s="43">
        <f>'BAR BB| Open rates'!AK21*0.8</f>
        <v>39760</v>
      </c>
      <c r="AL21" s="43">
        <f>'BAR BB| Open rates'!AL21*0.8</f>
        <v>36560</v>
      </c>
      <c r="AM21" s="43">
        <f>'BAR BB| Open rates'!AM21*0.8</f>
        <v>39760</v>
      </c>
      <c r="AN21" s="43">
        <f>'BAR BB| Open rates'!AN21*0.8</f>
        <v>36560</v>
      </c>
      <c r="AO21" s="43">
        <f>'BAR BB| Open rates'!AO21*0.8</f>
        <v>39760</v>
      </c>
      <c r="AP21" s="43">
        <f>'BAR BB| Open rates'!AP21*0.8</f>
        <v>36560</v>
      </c>
      <c r="AQ21" s="43">
        <f>'BAR BB| Open rates'!AQ21*0.8</f>
        <v>30960</v>
      </c>
      <c r="AR21" s="43">
        <f>'BAR BB| Open rates'!AR21*0.8</f>
        <v>32560</v>
      </c>
      <c r="AS21" s="43">
        <f>'BAR BB| Open rates'!AS21*0.8</f>
        <v>30960</v>
      </c>
      <c r="AT21" s="43">
        <f>'BAR BB| Open rates'!AT21*0.8</f>
        <v>32560</v>
      </c>
      <c r="AU21" s="43">
        <f>'BAR BB| Open rates'!AU21*0.8</f>
        <v>30960</v>
      </c>
      <c r="AV21" s="43">
        <f>'BAR BB| Open rates'!AV21*0.8</f>
        <v>32560</v>
      </c>
      <c r="AW21" s="43">
        <f>'BAR BB| Open rates'!AW21*0.8</f>
        <v>30960</v>
      </c>
      <c r="AX21" s="43">
        <f>'BAR BB| Open rates'!AX21*0.8</f>
        <v>32560</v>
      </c>
      <c r="AY21" s="43">
        <f>'BAR BB| Open rates'!AY21*0.8</f>
        <v>30960</v>
      </c>
    </row>
    <row r="22" spans="1:51" s="36" customFormat="1" ht="12" customHeight="1" x14ac:dyDescent="0.2">
      <c r="A22" s="237">
        <v>2</v>
      </c>
      <c r="B22" s="43">
        <f>'BAR BB| Open rates'!B22*0.8</f>
        <v>22640</v>
      </c>
      <c r="C22" s="43">
        <f>'BAR BB| Open rates'!C22*0.8</f>
        <v>22640</v>
      </c>
      <c r="D22" s="43">
        <f>'BAR BB| Open rates'!D22*0.8</f>
        <v>22640</v>
      </c>
      <c r="E22" s="43">
        <f>'BAR BB| Open rates'!E22*0.8</f>
        <v>36960</v>
      </c>
      <c r="F22" s="43">
        <f>'BAR BB| Open rates'!F22*0.8</f>
        <v>30560</v>
      </c>
      <c r="G22" s="43">
        <f>'BAR BB| Open rates'!G22*0.8</f>
        <v>28160</v>
      </c>
      <c r="H22" s="43">
        <f>'BAR BB| Open rates'!H22*0.8</f>
        <v>30560</v>
      </c>
      <c r="I22" s="43">
        <f>'BAR BB| Open rates'!I22*0.8</f>
        <v>28160</v>
      </c>
      <c r="J22" s="43">
        <f>'BAR BB| Open rates'!J22*0.8</f>
        <v>25040</v>
      </c>
      <c r="K22" s="43">
        <f>'BAR BB| Open rates'!K22*0.8</f>
        <v>25040</v>
      </c>
      <c r="L22" s="43">
        <f>'BAR BB| Open rates'!L22*0.8</f>
        <v>25040</v>
      </c>
      <c r="M22" s="43">
        <f>'BAR BB| Open rates'!M22*0.8</f>
        <v>28160</v>
      </c>
      <c r="N22" s="43">
        <f>'BAR BB| Open rates'!N22*0.8</f>
        <v>26400</v>
      </c>
      <c r="O22" s="43">
        <f>'BAR BB| Open rates'!O22*0.8</f>
        <v>28160</v>
      </c>
      <c r="P22" s="43">
        <f>'BAR BB| Open rates'!P22*0.8</f>
        <v>28160</v>
      </c>
      <c r="Q22" s="43">
        <f>'BAR BB| Open rates'!Q22*0.8</f>
        <v>29760</v>
      </c>
      <c r="R22" s="43">
        <f>'BAR BB| Open rates'!R22*0.8</f>
        <v>28160</v>
      </c>
      <c r="S22" s="43">
        <f>'BAR BB| Open rates'!S22*0.8</f>
        <v>29760</v>
      </c>
      <c r="T22" s="43">
        <f>'BAR BB| Open rates'!T22*0.8</f>
        <v>28160</v>
      </c>
      <c r="U22" s="43">
        <f>'BAR BB| Open rates'!U22*0.8</f>
        <v>26400</v>
      </c>
      <c r="V22" s="43">
        <f>'BAR BB| Open rates'!V22*0.8</f>
        <v>45680</v>
      </c>
      <c r="W22" s="43">
        <f>'BAR BB| Open rates'!W22*0.8</f>
        <v>51280</v>
      </c>
      <c r="X22" s="43">
        <f>'BAR BB| Open rates'!X22*0.8</f>
        <v>45680</v>
      </c>
      <c r="Y22" s="43">
        <f>'BAR BB| Open rates'!Y22*0.8</f>
        <v>26400</v>
      </c>
      <c r="Z22" s="43">
        <f>'BAR BB| Open rates'!Z22*0.8</f>
        <v>26400</v>
      </c>
      <c r="AA22" s="43">
        <f>'BAR BB| Open rates'!AA22*0.8</f>
        <v>40160</v>
      </c>
      <c r="AB22" s="43">
        <f>'BAR BB| Open rates'!AB22*0.8</f>
        <v>43360</v>
      </c>
      <c r="AC22" s="43">
        <f>'BAR BB| Open rates'!AC22*0.8</f>
        <v>40160</v>
      </c>
      <c r="AD22" s="43">
        <f>'BAR BB| Open rates'!AD22*0.8</f>
        <v>43360</v>
      </c>
      <c r="AE22" s="43">
        <f>'BAR BB| Open rates'!AE22*0.8</f>
        <v>40160</v>
      </c>
      <c r="AF22" s="43">
        <f>'BAR BB| Open rates'!AF22*0.8</f>
        <v>43360</v>
      </c>
      <c r="AG22" s="43">
        <f>'BAR BB| Open rates'!AG22*0.8</f>
        <v>40160</v>
      </c>
      <c r="AH22" s="43">
        <f>'BAR BB| Open rates'!AH22*0.8</f>
        <v>43360</v>
      </c>
      <c r="AI22" s="43">
        <f>'BAR BB| Open rates'!AI22*0.8</f>
        <v>40160</v>
      </c>
      <c r="AJ22" s="43">
        <f>'BAR BB| Open rates'!AJ22*0.8</f>
        <v>41760</v>
      </c>
      <c r="AK22" s="43">
        <f>'BAR BB| Open rates'!AK22*0.8</f>
        <v>41760</v>
      </c>
      <c r="AL22" s="43">
        <f>'BAR BB| Open rates'!AL22*0.8</f>
        <v>38560</v>
      </c>
      <c r="AM22" s="43">
        <f>'BAR BB| Open rates'!AM22*0.8</f>
        <v>41760</v>
      </c>
      <c r="AN22" s="43">
        <f>'BAR BB| Open rates'!AN22*0.8</f>
        <v>38560</v>
      </c>
      <c r="AO22" s="43">
        <f>'BAR BB| Open rates'!AO22*0.8</f>
        <v>41760</v>
      </c>
      <c r="AP22" s="43">
        <f>'BAR BB| Open rates'!AP22*0.8</f>
        <v>38560</v>
      </c>
      <c r="AQ22" s="43">
        <f>'BAR BB| Open rates'!AQ22*0.8</f>
        <v>32960</v>
      </c>
      <c r="AR22" s="43">
        <f>'BAR BB| Open rates'!AR22*0.8</f>
        <v>34560</v>
      </c>
      <c r="AS22" s="43">
        <f>'BAR BB| Open rates'!AS22*0.8</f>
        <v>32960</v>
      </c>
      <c r="AT22" s="43">
        <f>'BAR BB| Open rates'!AT22*0.8</f>
        <v>34560</v>
      </c>
      <c r="AU22" s="43">
        <f>'BAR BB| Open rates'!AU22*0.8</f>
        <v>32960</v>
      </c>
      <c r="AV22" s="43">
        <f>'BAR BB| Open rates'!AV22*0.8</f>
        <v>34560</v>
      </c>
      <c r="AW22" s="43">
        <f>'BAR BB| Open rates'!AW22*0.8</f>
        <v>32960</v>
      </c>
      <c r="AX22" s="43">
        <f>'BAR BB| Open rates'!AX22*0.8</f>
        <v>34560</v>
      </c>
      <c r="AY22" s="43">
        <f>'BAR BB| Open rates'!AY22*0.8</f>
        <v>32960</v>
      </c>
    </row>
    <row r="23" spans="1:51"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row>
    <row r="24" spans="1:51" s="36" customFormat="1" ht="12" customHeight="1" x14ac:dyDescent="0.2">
      <c r="A24" s="237">
        <v>1</v>
      </c>
      <c r="B24" s="43">
        <f>'BAR BB| Open rates'!B24*0.8</f>
        <v>29440</v>
      </c>
      <c r="C24" s="43">
        <f>'BAR BB| Open rates'!C24*0.8</f>
        <v>29440</v>
      </c>
      <c r="D24" s="43">
        <f>'BAR BB| Open rates'!D24*0.8</f>
        <v>29440</v>
      </c>
      <c r="E24" s="43">
        <f>'BAR BB| Open rates'!E24*0.8</f>
        <v>43760</v>
      </c>
      <c r="F24" s="43">
        <f>'BAR BB| Open rates'!F24*0.8</f>
        <v>37360</v>
      </c>
      <c r="G24" s="43">
        <f>'BAR BB| Open rates'!G24*0.8</f>
        <v>34960</v>
      </c>
      <c r="H24" s="43">
        <f>'BAR BB| Open rates'!H24*0.8</f>
        <v>37360</v>
      </c>
      <c r="I24" s="43">
        <f>'BAR BB| Open rates'!I24*0.8</f>
        <v>34960</v>
      </c>
      <c r="J24" s="43">
        <f>'BAR BB| Open rates'!J24*0.8</f>
        <v>31840</v>
      </c>
      <c r="K24" s="43">
        <f>'BAR BB| Open rates'!K24*0.8</f>
        <v>31840</v>
      </c>
      <c r="L24" s="43">
        <f>'BAR BB| Open rates'!L24*0.8</f>
        <v>31840</v>
      </c>
      <c r="M24" s="43">
        <f>'BAR BB| Open rates'!M24*0.8</f>
        <v>34960</v>
      </c>
      <c r="N24" s="43">
        <f>'BAR BB| Open rates'!N24*0.8</f>
        <v>33200</v>
      </c>
      <c r="O24" s="43">
        <f>'BAR BB| Open rates'!O24*0.8</f>
        <v>34960</v>
      </c>
      <c r="P24" s="43">
        <f>'BAR BB| Open rates'!P24*0.8</f>
        <v>34960</v>
      </c>
      <c r="Q24" s="43">
        <f>'BAR BB| Open rates'!Q24*0.8</f>
        <v>36560</v>
      </c>
      <c r="R24" s="43">
        <f>'BAR BB| Open rates'!R24*0.8</f>
        <v>34960</v>
      </c>
      <c r="S24" s="43">
        <f>'BAR BB| Open rates'!S24*0.8</f>
        <v>36560</v>
      </c>
      <c r="T24" s="43">
        <f>'BAR BB| Open rates'!T24*0.8</f>
        <v>34960</v>
      </c>
      <c r="U24" s="43">
        <f>'BAR BB| Open rates'!U24*0.8</f>
        <v>33200</v>
      </c>
      <c r="V24" s="43">
        <f>'BAR BB| Open rates'!V24*0.8</f>
        <v>52480</v>
      </c>
      <c r="W24" s="43">
        <f>'BAR BB| Open rates'!W24*0.8</f>
        <v>58080</v>
      </c>
      <c r="X24" s="43">
        <f>'BAR BB| Open rates'!X24*0.8</f>
        <v>52480</v>
      </c>
      <c r="Y24" s="43">
        <f>'BAR BB| Open rates'!Y24*0.8</f>
        <v>33200</v>
      </c>
      <c r="Z24" s="43">
        <f>'BAR BB| Open rates'!Z24*0.8</f>
        <v>33200</v>
      </c>
      <c r="AA24" s="43">
        <f>'BAR BB| Open rates'!AA24*0.8</f>
        <v>46960</v>
      </c>
      <c r="AB24" s="43">
        <f>'BAR BB| Open rates'!AB24*0.8</f>
        <v>50160</v>
      </c>
      <c r="AC24" s="43">
        <f>'BAR BB| Open rates'!AC24*0.8</f>
        <v>46960</v>
      </c>
      <c r="AD24" s="43">
        <f>'BAR BB| Open rates'!AD24*0.8</f>
        <v>50160</v>
      </c>
      <c r="AE24" s="43">
        <f>'BAR BB| Open rates'!AE24*0.8</f>
        <v>46960</v>
      </c>
      <c r="AF24" s="43">
        <f>'BAR BB| Open rates'!AF24*0.8</f>
        <v>50160</v>
      </c>
      <c r="AG24" s="43">
        <f>'BAR BB| Open rates'!AG24*0.8</f>
        <v>46960</v>
      </c>
      <c r="AH24" s="43">
        <f>'BAR BB| Open rates'!AH24*0.8</f>
        <v>50160</v>
      </c>
      <c r="AI24" s="43">
        <f>'BAR BB| Open rates'!AI24*0.8</f>
        <v>46960</v>
      </c>
      <c r="AJ24" s="43">
        <f>'BAR BB| Open rates'!AJ24*0.8</f>
        <v>48560</v>
      </c>
      <c r="AK24" s="43">
        <f>'BAR BB| Open rates'!AK24*0.8</f>
        <v>48560</v>
      </c>
      <c r="AL24" s="43">
        <f>'BAR BB| Open rates'!AL24*0.8</f>
        <v>45360</v>
      </c>
      <c r="AM24" s="43">
        <f>'BAR BB| Open rates'!AM24*0.8</f>
        <v>48560</v>
      </c>
      <c r="AN24" s="43">
        <f>'BAR BB| Open rates'!AN24*0.8</f>
        <v>45360</v>
      </c>
      <c r="AO24" s="43">
        <f>'BAR BB| Open rates'!AO24*0.8</f>
        <v>48560</v>
      </c>
      <c r="AP24" s="43">
        <f>'BAR BB| Open rates'!AP24*0.8</f>
        <v>45360</v>
      </c>
      <c r="AQ24" s="43">
        <f>'BAR BB| Open rates'!AQ24*0.8</f>
        <v>39760</v>
      </c>
      <c r="AR24" s="43">
        <f>'BAR BB| Open rates'!AR24*0.8</f>
        <v>41360</v>
      </c>
      <c r="AS24" s="43">
        <f>'BAR BB| Open rates'!AS24*0.8</f>
        <v>39760</v>
      </c>
      <c r="AT24" s="43">
        <f>'BAR BB| Open rates'!AT24*0.8</f>
        <v>41360</v>
      </c>
      <c r="AU24" s="43">
        <f>'BAR BB| Open rates'!AU24*0.8</f>
        <v>39760</v>
      </c>
      <c r="AV24" s="43">
        <f>'BAR BB| Open rates'!AV24*0.8</f>
        <v>41360</v>
      </c>
      <c r="AW24" s="43">
        <f>'BAR BB| Open rates'!AW24*0.8</f>
        <v>39760</v>
      </c>
      <c r="AX24" s="43">
        <f>'BAR BB| Open rates'!AX24*0.8</f>
        <v>41360</v>
      </c>
      <c r="AY24" s="43">
        <f>'BAR BB| Open rates'!AY24*0.8</f>
        <v>39760</v>
      </c>
    </row>
    <row r="25" spans="1:51" s="36" customFormat="1" ht="12" customHeight="1" x14ac:dyDescent="0.2">
      <c r="A25" s="237">
        <v>2</v>
      </c>
      <c r="B25" s="43">
        <f>'BAR BB| Open rates'!B25*0.8</f>
        <v>31440</v>
      </c>
      <c r="C25" s="43">
        <f>'BAR BB| Open rates'!C25*0.8</f>
        <v>31440</v>
      </c>
      <c r="D25" s="43">
        <f>'BAR BB| Open rates'!D25*0.8</f>
        <v>31440</v>
      </c>
      <c r="E25" s="43">
        <f>'BAR BB| Open rates'!E25*0.8</f>
        <v>45760</v>
      </c>
      <c r="F25" s="43">
        <f>'BAR BB| Open rates'!F25*0.8</f>
        <v>39360</v>
      </c>
      <c r="G25" s="43">
        <f>'BAR BB| Open rates'!G25*0.8</f>
        <v>36960</v>
      </c>
      <c r="H25" s="43">
        <f>'BAR BB| Open rates'!H25*0.8</f>
        <v>39360</v>
      </c>
      <c r="I25" s="43">
        <f>'BAR BB| Open rates'!I25*0.8</f>
        <v>36960</v>
      </c>
      <c r="J25" s="43">
        <f>'BAR BB| Open rates'!J25*0.8</f>
        <v>33840</v>
      </c>
      <c r="K25" s="43">
        <f>'BAR BB| Open rates'!K25*0.8</f>
        <v>33840</v>
      </c>
      <c r="L25" s="43">
        <f>'BAR BB| Open rates'!L25*0.8</f>
        <v>33840</v>
      </c>
      <c r="M25" s="43">
        <f>'BAR BB| Open rates'!M25*0.8</f>
        <v>36960</v>
      </c>
      <c r="N25" s="43">
        <f>'BAR BB| Open rates'!N25*0.8</f>
        <v>35200</v>
      </c>
      <c r="O25" s="43">
        <f>'BAR BB| Open rates'!O25*0.8</f>
        <v>36960</v>
      </c>
      <c r="P25" s="43">
        <f>'BAR BB| Open rates'!P25*0.8</f>
        <v>36960</v>
      </c>
      <c r="Q25" s="43">
        <f>'BAR BB| Open rates'!Q25*0.8</f>
        <v>38560</v>
      </c>
      <c r="R25" s="43">
        <f>'BAR BB| Open rates'!R25*0.8</f>
        <v>36960</v>
      </c>
      <c r="S25" s="43">
        <f>'BAR BB| Open rates'!S25*0.8</f>
        <v>38560</v>
      </c>
      <c r="T25" s="43">
        <f>'BAR BB| Open rates'!T25*0.8</f>
        <v>36960</v>
      </c>
      <c r="U25" s="43">
        <f>'BAR BB| Open rates'!U25*0.8</f>
        <v>35200</v>
      </c>
      <c r="V25" s="43">
        <f>'BAR BB| Open rates'!V25*0.8</f>
        <v>54480</v>
      </c>
      <c r="W25" s="43">
        <f>'BAR BB| Open rates'!W25*0.8</f>
        <v>60080</v>
      </c>
      <c r="X25" s="43">
        <f>'BAR BB| Open rates'!X25*0.8</f>
        <v>54480</v>
      </c>
      <c r="Y25" s="43">
        <f>'BAR BB| Open rates'!Y25*0.8</f>
        <v>35200</v>
      </c>
      <c r="Z25" s="43">
        <f>'BAR BB| Open rates'!Z25*0.8</f>
        <v>35200</v>
      </c>
      <c r="AA25" s="43">
        <f>'BAR BB| Open rates'!AA25*0.8</f>
        <v>48960</v>
      </c>
      <c r="AB25" s="43">
        <f>'BAR BB| Open rates'!AB25*0.8</f>
        <v>52160</v>
      </c>
      <c r="AC25" s="43">
        <f>'BAR BB| Open rates'!AC25*0.8</f>
        <v>48960</v>
      </c>
      <c r="AD25" s="43">
        <f>'BAR BB| Open rates'!AD25*0.8</f>
        <v>52160</v>
      </c>
      <c r="AE25" s="43">
        <f>'BAR BB| Open rates'!AE25*0.8</f>
        <v>48960</v>
      </c>
      <c r="AF25" s="43">
        <f>'BAR BB| Open rates'!AF25*0.8</f>
        <v>52160</v>
      </c>
      <c r="AG25" s="43">
        <f>'BAR BB| Open rates'!AG25*0.8</f>
        <v>48960</v>
      </c>
      <c r="AH25" s="43">
        <f>'BAR BB| Open rates'!AH25*0.8</f>
        <v>52160</v>
      </c>
      <c r="AI25" s="43">
        <f>'BAR BB| Open rates'!AI25*0.8</f>
        <v>48960</v>
      </c>
      <c r="AJ25" s="43">
        <f>'BAR BB| Open rates'!AJ25*0.8</f>
        <v>50560</v>
      </c>
      <c r="AK25" s="43">
        <f>'BAR BB| Open rates'!AK25*0.8</f>
        <v>50560</v>
      </c>
      <c r="AL25" s="43">
        <f>'BAR BB| Open rates'!AL25*0.8</f>
        <v>47360</v>
      </c>
      <c r="AM25" s="43">
        <f>'BAR BB| Open rates'!AM25*0.8</f>
        <v>50560</v>
      </c>
      <c r="AN25" s="43">
        <f>'BAR BB| Open rates'!AN25*0.8</f>
        <v>47360</v>
      </c>
      <c r="AO25" s="43">
        <f>'BAR BB| Open rates'!AO25*0.8</f>
        <v>50560</v>
      </c>
      <c r="AP25" s="43">
        <f>'BAR BB| Open rates'!AP25*0.8</f>
        <v>47360</v>
      </c>
      <c r="AQ25" s="43">
        <f>'BAR BB| Open rates'!AQ25*0.8</f>
        <v>41760</v>
      </c>
      <c r="AR25" s="43">
        <f>'BAR BB| Open rates'!AR25*0.8</f>
        <v>43360</v>
      </c>
      <c r="AS25" s="43">
        <f>'BAR BB| Open rates'!AS25*0.8</f>
        <v>41760</v>
      </c>
      <c r="AT25" s="43">
        <f>'BAR BB| Open rates'!AT25*0.8</f>
        <v>43360</v>
      </c>
      <c r="AU25" s="43">
        <f>'BAR BB| Open rates'!AU25*0.8</f>
        <v>41760</v>
      </c>
      <c r="AV25" s="43">
        <f>'BAR BB| Open rates'!AV25*0.8</f>
        <v>43360</v>
      </c>
      <c r="AW25" s="43">
        <f>'BAR BB| Open rates'!AW25*0.8</f>
        <v>41760</v>
      </c>
      <c r="AX25" s="43">
        <f>'BAR BB| Open rates'!AX25*0.8</f>
        <v>43360</v>
      </c>
      <c r="AY25" s="43">
        <f>'BAR BB| Open rates'!AY25*0.8</f>
        <v>41760</v>
      </c>
    </row>
    <row r="26" spans="1:51" s="36" customFormat="1" ht="12" customHeight="1" x14ac:dyDescent="0.2">
      <c r="A26" s="237">
        <v>3</v>
      </c>
      <c r="B26" s="43">
        <f>'BAR BB| Open rates'!B26*0.8</f>
        <v>33440</v>
      </c>
      <c r="C26" s="43">
        <f>'BAR BB| Open rates'!C26*0.8</f>
        <v>33440</v>
      </c>
      <c r="D26" s="43">
        <f>'BAR BB| Open rates'!D26*0.8</f>
        <v>33440</v>
      </c>
      <c r="E26" s="43">
        <f>'BAR BB| Open rates'!E26*0.8</f>
        <v>47760</v>
      </c>
      <c r="F26" s="43">
        <f>'BAR BB| Open rates'!F26*0.8</f>
        <v>41360</v>
      </c>
      <c r="G26" s="43">
        <f>'BAR BB| Open rates'!G26*0.8</f>
        <v>38960</v>
      </c>
      <c r="H26" s="43">
        <f>'BAR BB| Open rates'!H26*0.8</f>
        <v>41360</v>
      </c>
      <c r="I26" s="43">
        <f>'BAR BB| Open rates'!I26*0.8</f>
        <v>38960</v>
      </c>
      <c r="J26" s="43">
        <f>'BAR BB| Open rates'!J26*0.8</f>
        <v>35840</v>
      </c>
      <c r="K26" s="43">
        <f>'BAR BB| Open rates'!K26*0.8</f>
        <v>35840</v>
      </c>
      <c r="L26" s="43">
        <f>'BAR BB| Open rates'!L26*0.8</f>
        <v>35840</v>
      </c>
      <c r="M26" s="43">
        <f>'BAR BB| Open rates'!M26*0.8</f>
        <v>38960</v>
      </c>
      <c r="N26" s="43">
        <f>'BAR BB| Open rates'!N26*0.8</f>
        <v>37200</v>
      </c>
      <c r="O26" s="43">
        <f>'BAR BB| Open rates'!O26*0.8</f>
        <v>38960</v>
      </c>
      <c r="P26" s="43">
        <f>'BAR BB| Open rates'!P26*0.8</f>
        <v>38960</v>
      </c>
      <c r="Q26" s="43">
        <f>'BAR BB| Open rates'!Q26*0.8</f>
        <v>40560</v>
      </c>
      <c r="R26" s="43">
        <f>'BAR BB| Open rates'!R26*0.8</f>
        <v>38960</v>
      </c>
      <c r="S26" s="43">
        <f>'BAR BB| Open rates'!S26*0.8</f>
        <v>40560</v>
      </c>
      <c r="T26" s="43">
        <f>'BAR BB| Open rates'!T26*0.8</f>
        <v>38960</v>
      </c>
      <c r="U26" s="43">
        <f>'BAR BB| Open rates'!U26*0.8</f>
        <v>37200</v>
      </c>
      <c r="V26" s="43">
        <f>'BAR BB| Open rates'!V26*0.8</f>
        <v>56480</v>
      </c>
      <c r="W26" s="43">
        <f>'BAR BB| Open rates'!W26*0.8</f>
        <v>62080</v>
      </c>
      <c r="X26" s="43">
        <f>'BAR BB| Open rates'!X26*0.8</f>
        <v>56480</v>
      </c>
      <c r="Y26" s="43">
        <f>'BAR BB| Open rates'!Y26*0.8</f>
        <v>37200</v>
      </c>
      <c r="Z26" s="43">
        <f>'BAR BB| Open rates'!Z26*0.8</f>
        <v>37200</v>
      </c>
      <c r="AA26" s="43">
        <f>'BAR BB| Open rates'!AA26*0.8</f>
        <v>50960</v>
      </c>
      <c r="AB26" s="43">
        <f>'BAR BB| Open rates'!AB26*0.8</f>
        <v>54160</v>
      </c>
      <c r="AC26" s="43">
        <f>'BAR BB| Open rates'!AC26*0.8</f>
        <v>50960</v>
      </c>
      <c r="AD26" s="43">
        <f>'BAR BB| Open rates'!AD26*0.8</f>
        <v>54160</v>
      </c>
      <c r="AE26" s="43">
        <f>'BAR BB| Open rates'!AE26*0.8</f>
        <v>50960</v>
      </c>
      <c r="AF26" s="43">
        <f>'BAR BB| Open rates'!AF26*0.8</f>
        <v>54160</v>
      </c>
      <c r="AG26" s="43">
        <f>'BAR BB| Open rates'!AG26*0.8</f>
        <v>50960</v>
      </c>
      <c r="AH26" s="43">
        <f>'BAR BB| Open rates'!AH26*0.8</f>
        <v>54160</v>
      </c>
      <c r="AI26" s="43">
        <f>'BAR BB| Open rates'!AI26*0.8</f>
        <v>50960</v>
      </c>
      <c r="AJ26" s="43">
        <f>'BAR BB| Open rates'!AJ26*0.8</f>
        <v>52560</v>
      </c>
      <c r="AK26" s="43">
        <f>'BAR BB| Open rates'!AK26*0.8</f>
        <v>52560</v>
      </c>
      <c r="AL26" s="43">
        <f>'BAR BB| Open rates'!AL26*0.8</f>
        <v>49360</v>
      </c>
      <c r="AM26" s="43">
        <f>'BAR BB| Open rates'!AM26*0.8</f>
        <v>52560</v>
      </c>
      <c r="AN26" s="43">
        <f>'BAR BB| Open rates'!AN26*0.8</f>
        <v>49360</v>
      </c>
      <c r="AO26" s="43">
        <f>'BAR BB| Open rates'!AO26*0.8</f>
        <v>52560</v>
      </c>
      <c r="AP26" s="43">
        <f>'BAR BB| Open rates'!AP26*0.8</f>
        <v>49360</v>
      </c>
      <c r="AQ26" s="43">
        <f>'BAR BB| Open rates'!AQ26*0.8</f>
        <v>43760</v>
      </c>
      <c r="AR26" s="43">
        <f>'BAR BB| Open rates'!AR26*0.8</f>
        <v>45360</v>
      </c>
      <c r="AS26" s="43">
        <f>'BAR BB| Open rates'!AS26*0.8</f>
        <v>43760</v>
      </c>
      <c r="AT26" s="43">
        <f>'BAR BB| Open rates'!AT26*0.8</f>
        <v>45360</v>
      </c>
      <c r="AU26" s="43">
        <f>'BAR BB| Open rates'!AU26*0.8</f>
        <v>43760</v>
      </c>
      <c r="AV26" s="43">
        <f>'BAR BB| Open rates'!AV26*0.8</f>
        <v>45360</v>
      </c>
      <c r="AW26" s="43">
        <f>'BAR BB| Open rates'!AW26*0.8</f>
        <v>43760</v>
      </c>
      <c r="AX26" s="43">
        <f>'BAR BB| Open rates'!AX26*0.8</f>
        <v>45360</v>
      </c>
      <c r="AY26" s="43">
        <f>'BAR BB| Open rates'!AY26*0.8</f>
        <v>43760</v>
      </c>
    </row>
    <row r="27" spans="1:51" s="36" customFormat="1" ht="12" customHeight="1" x14ac:dyDescent="0.2">
      <c r="A27" s="237">
        <v>4</v>
      </c>
      <c r="B27" s="43">
        <f>'BAR BB| Open rates'!B27*0.8</f>
        <v>35440</v>
      </c>
      <c r="C27" s="43">
        <f>'BAR BB| Open rates'!C27*0.8</f>
        <v>35440</v>
      </c>
      <c r="D27" s="43">
        <f>'BAR BB| Open rates'!D27*0.8</f>
        <v>35440</v>
      </c>
      <c r="E27" s="43">
        <f>'BAR BB| Open rates'!E27*0.8</f>
        <v>49760</v>
      </c>
      <c r="F27" s="43">
        <f>'BAR BB| Open rates'!F27*0.8</f>
        <v>43360</v>
      </c>
      <c r="G27" s="43">
        <f>'BAR BB| Open rates'!G27*0.8</f>
        <v>40960</v>
      </c>
      <c r="H27" s="43">
        <f>'BAR BB| Open rates'!H27*0.8</f>
        <v>43360</v>
      </c>
      <c r="I27" s="43">
        <f>'BAR BB| Open rates'!I27*0.8</f>
        <v>40960</v>
      </c>
      <c r="J27" s="43">
        <f>'BAR BB| Open rates'!J27*0.8</f>
        <v>37840</v>
      </c>
      <c r="K27" s="43">
        <f>'BAR BB| Open rates'!K27*0.8</f>
        <v>37840</v>
      </c>
      <c r="L27" s="43">
        <f>'BAR BB| Open rates'!L27*0.8</f>
        <v>37840</v>
      </c>
      <c r="M27" s="43">
        <f>'BAR BB| Open rates'!M27*0.8</f>
        <v>40960</v>
      </c>
      <c r="N27" s="43">
        <f>'BAR BB| Open rates'!N27*0.8</f>
        <v>39200</v>
      </c>
      <c r="O27" s="43">
        <f>'BAR BB| Open rates'!O27*0.8</f>
        <v>40960</v>
      </c>
      <c r="P27" s="43">
        <f>'BAR BB| Open rates'!P27*0.8</f>
        <v>40960</v>
      </c>
      <c r="Q27" s="43">
        <f>'BAR BB| Open rates'!Q27*0.8</f>
        <v>42560</v>
      </c>
      <c r="R27" s="43">
        <f>'BAR BB| Open rates'!R27*0.8</f>
        <v>40960</v>
      </c>
      <c r="S27" s="43">
        <f>'BAR BB| Open rates'!S27*0.8</f>
        <v>42560</v>
      </c>
      <c r="T27" s="43">
        <f>'BAR BB| Open rates'!T27*0.8</f>
        <v>40960</v>
      </c>
      <c r="U27" s="43">
        <f>'BAR BB| Open rates'!U27*0.8</f>
        <v>39200</v>
      </c>
      <c r="V27" s="43">
        <f>'BAR BB| Open rates'!V27*0.8</f>
        <v>58480</v>
      </c>
      <c r="W27" s="43">
        <f>'BAR BB| Open rates'!W27*0.8</f>
        <v>64080</v>
      </c>
      <c r="X27" s="43">
        <f>'BAR BB| Open rates'!X27*0.8</f>
        <v>58480</v>
      </c>
      <c r="Y27" s="43">
        <f>'BAR BB| Open rates'!Y27*0.8</f>
        <v>39200</v>
      </c>
      <c r="Z27" s="43">
        <f>'BAR BB| Open rates'!Z27*0.8</f>
        <v>39200</v>
      </c>
      <c r="AA27" s="43">
        <f>'BAR BB| Open rates'!AA27*0.8</f>
        <v>52960</v>
      </c>
      <c r="AB27" s="43">
        <f>'BAR BB| Open rates'!AB27*0.8</f>
        <v>56160</v>
      </c>
      <c r="AC27" s="43">
        <f>'BAR BB| Open rates'!AC27*0.8</f>
        <v>52960</v>
      </c>
      <c r="AD27" s="43">
        <f>'BAR BB| Open rates'!AD27*0.8</f>
        <v>56160</v>
      </c>
      <c r="AE27" s="43">
        <f>'BAR BB| Open rates'!AE27*0.8</f>
        <v>52960</v>
      </c>
      <c r="AF27" s="43">
        <f>'BAR BB| Open rates'!AF27*0.8</f>
        <v>56160</v>
      </c>
      <c r="AG27" s="43">
        <f>'BAR BB| Open rates'!AG27*0.8</f>
        <v>52960</v>
      </c>
      <c r="AH27" s="43">
        <f>'BAR BB| Open rates'!AH27*0.8</f>
        <v>56160</v>
      </c>
      <c r="AI27" s="43">
        <f>'BAR BB| Open rates'!AI27*0.8</f>
        <v>52960</v>
      </c>
      <c r="AJ27" s="43">
        <f>'BAR BB| Open rates'!AJ27*0.8</f>
        <v>54560</v>
      </c>
      <c r="AK27" s="43">
        <f>'BAR BB| Open rates'!AK27*0.8</f>
        <v>54560</v>
      </c>
      <c r="AL27" s="43">
        <f>'BAR BB| Open rates'!AL27*0.8</f>
        <v>51360</v>
      </c>
      <c r="AM27" s="43">
        <f>'BAR BB| Open rates'!AM27*0.8</f>
        <v>54560</v>
      </c>
      <c r="AN27" s="43">
        <f>'BAR BB| Open rates'!AN27*0.8</f>
        <v>51360</v>
      </c>
      <c r="AO27" s="43">
        <f>'BAR BB| Open rates'!AO27*0.8</f>
        <v>54560</v>
      </c>
      <c r="AP27" s="43">
        <f>'BAR BB| Open rates'!AP27*0.8</f>
        <v>51360</v>
      </c>
      <c r="AQ27" s="43">
        <f>'BAR BB| Open rates'!AQ27*0.8</f>
        <v>45760</v>
      </c>
      <c r="AR27" s="43">
        <f>'BAR BB| Open rates'!AR27*0.8</f>
        <v>47360</v>
      </c>
      <c r="AS27" s="43">
        <f>'BAR BB| Open rates'!AS27*0.8</f>
        <v>45760</v>
      </c>
      <c r="AT27" s="43">
        <f>'BAR BB| Open rates'!AT27*0.8</f>
        <v>47360</v>
      </c>
      <c r="AU27" s="43">
        <f>'BAR BB| Open rates'!AU27*0.8</f>
        <v>45760</v>
      </c>
      <c r="AV27" s="43">
        <f>'BAR BB| Open rates'!AV27*0.8</f>
        <v>47360</v>
      </c>
      <c r="AW27" s="43">
        <f>'BAR BB| Open rates'!AW27*0.8</f>
        <v>45760</v>
      </c>
      <c r="AX27" s="43">
        <f>'BAR BB| Open rates'!AX27*0.8</f>
        <v>47360</v>
      </c>
      <c r="AY27" s="43">
        <f>'BAR BB| Open rates'!AY27*0.8</f>
        <v>45760</v>
      </c>
    </row>
    <row r="28" spans="1:51"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row>
    <row r="29" spans="1:51" s="36" customFormat="1" ht="12" customHeight="1" x14ac:dyDescent="0.2">
      <c r="A29" s="237">
        <v>1</v>
      </c>
      <c r="B29" s="43">
        <f>'BAR BB| Open rates'!B29*0.8</f>
        <v>32640</v>
      </c>
      <c r="C29" s="43">
        <f>'BAR BB| Open rates'!C29*0.8</f>
        <v>32640</v>
      </c>
      <c r="D29" s="43">
        <f>'BAR BB| Open rates'!D29*0.8</f>
        <v>32640</v>
      </c>
      <c r="E29" s="43">
        <f>'BAR BB| Open rates'!E29*0.8</f>
        <v>46960</v>
      </c>
      <c r="F29" s="43">
        <f>'BAR BB| Open rates'!F29*0.8</f>
        <v>40560</v>
      </c>
      <c r="G29" s="43">
        <f>'BAR BB| Open rates'!G29*0.8</f>
        <v>38160</v>
      </c>
      <c r="H29" s="43">
        <f>'BAR BB| Open rates'!H29*0.8</f>
        <v>40560</v>
      </c>
      <c r="I29" s="43">
        <f>'BAR BB| Open rates'!I29*0.8</f>
        <v>38160</v>
      </c>
      <c r="J29" s="43">
        <f>'BAR BB| Open rates'!J29*0.8</f>
        <v>35040</v>
      </c>
      <c r="K29" s="43">
        <f>'BAR BB| Open rates'!K29*0.8</f>
        <v>35040</v>
      </c>
      <c r="L29" s="43">
        <f>'BAR BB| Open rates'!L29*0.8</f>
        <v>35040</v>
      </c>
      <c r="M29" s="43">
        <f>'BAR BB| Open rates'!M29*0.8</f>
        <v>38160</v>
      </c>
      <c r="N29" s="43">
        <f>'BAR BB| Open rates'!N29*0.8</f>
        <v>36400</v>
      </c>
      <c r="O29" s="43">
        <f>'BAR BB| Open rates'!O29*0.8</f>
        <v>38160</v>
      </c>
      <c r="P29" s="43">
        <f>'BAR BB| Open rates'!P29*0.8</f>
        <v>38160</v>
      </c>
      <c r="Q29" s="43">
        <f>'BAR BB| Open rates'!Q29*0.8</f>
        <v>39760</v>
      </c>
      <c r="R29" s="43">
        <f>'BAR BB| Open rates'!R29*0.8</f>
        <v>38160</v>
      </c>
      <c r="S29" s="43">
        <f>'BAR BB| Open rates'!S29*0.8</f>
        <v>39760</v>
      </c>
      <c r="T29" s="43">
        <f>'BAR BB| Open rates'!T29*0.8</f>
        <v>38160</v>
      </c>
      <c r="U29" s="43">
        <f>'BAR BB| Open rates'!U29*0.8</f>
        <v>36400</v>
      </c>
      <c r="V29" s="43">
        <f>'BAR BB| Open rates'!V29*0.8</f>
        <v>55680</v>
      </c>
      <c r="W29" s="43">
        <f>'BAR BB| Open rates'!W29*0.8</f>
        <v>61280</v>
      </c>
      <c r="X29" s="43">
        <f>'BAR BB| Open rates'!X29*0.8</f>
        <v>55680</v>
      </c>
      <c r="Y29" s="43">
        <f>'BAR BB| Open rates'!Y29*0.8</f>
        <v>36400</v>
      </c>
      <c r="Z29" s="43">
        <f>'BAR BB| Open rates'!Z29*0.8</f>
        <v>36400</v>
      </c>
      <c r="AA29" s="43">
        <f>'BAR BB| Open rates'!AA29*0.8</f>
        <v>50960</v>
      </c>
      <c r="AB29" s="43">
        <f>'BAR BB| Open rates'!AB29*0.8</f>
        <v>54160</v>
      </c>
      <c r="AC29" s="43">
        <f>'BAR BB| Open rates'!AC29*0.8</f>
        <v>50960</v>
      </c>
      <c r="AD29" s="43">
        <f>'BAR BB| Open rates'!AD29*0.8</f>
        <v>54160</v>
      </c>
      <c r="AE29" s="43">
        <f>'BAR BB| Open rates'!AE29*0.8</f>
        <v>50960</v>
      </c>
      <c r="AF29" s="43">
        <f>'BAR BB| Open rates'!AF29*0.8</f>
        <v>54160</v>
      </c>
      <c r="AG29" s="43">
        <f>'BAR BB| Open rates'!AG29*0.8</f>
        <v>50960</v>
      </c>
      <c r="AH29" s="43">
        <f>'BAR BB| Open rates'!AH29*0.8</f>
        <v>54160</v>
      </c>
      <c r="AI29" s="43">
        <f>'BAR BB| Open rates'!AI29*0.8</f>
        <v>50960</v>
      </c>
      <c r="AJ29" s="43">
        <f>'BAR BB| Open rates'!AJ29*0.8</f>
        <v>52560</v>
      </c>
      <c r="AK29" s="43">
        <f>'BAR BB| Open rates'!AK29*0.8</f>
        <v>52560</v>
      </c>
      <c r="AL29" s="43">
        <f>'BAR BB| Open rates'!AL29*0.8</f>
        <v>49360</v>
      </c>
      <c r="AM29" s="43">
        <f>'BAR BB| Open rates'!AM29*0.8</f>
        <v>52560</v>
      </c>
      <c r="AN29" s="43">
        <f>'BAR BB| Open rates'!AN29*0.8</f>
        <v>49360</v>
      </c>
      <c r="AO29" s="43">
        <f>'BAR BB| Open rates'!AO29*0.8</f>
        <v>52560</v>
      </c>
      <c r="AP29" s="43">
        <f>'BAR BB| Open rates'!AP29*0.8</f>
        <v>49360</v>
      </c>
      <c r="AQ29" s="43">
        <f>'BAR BB| Open rates'!AQ29*0.8</f>
        <v>43760</v>
      </c>
      <c r="AR29" s="43">
        <f>'BAR BB| Open rates'!AR29*0.8</f>
        <v>45360</v>
      </c>
      <c r="AS29" s="43">
        <f>'BAR BB| Open rates'!AS29*0.8</f>
        <v>43760</v>
      </c>
      <c r="AT29" s="43">
        <f>'BAR BB| Open rates'!AT29*0.8</f>
        <v>45360</v>
      </c>
      <c r="AU29" s="43">
        <f>'BAR BB| Open rates'!AU29*0.8</f>
        <v>43760</v>
      </c>
      <c r="AV29" s="43">
        <f>'BAR BB| Open rates'!AV29*0.8</f>
        <v>45360</v>
      </c>
      <c r="AW29" s="43">
        <f>'BAR BB| Open rates'!AW29*0.8</f>
        <v>43760</v>
      </c>
      <c r="AX29" s="43">
        <f>'BAR BB| Open rates'!AX29*0.8</f>
        <v>45360</v>
      </c>
      <c r="AY29" s="43">
        <f>'BAR BB| Open rates'!AY29*0.8</f>
        <v>43760</v>
      </c>
    </row>
    <row r="30" spans="1:51" s="36" customFormat="1" ht="12" customHeight="1" x14ac:dyDescent="0.2">
      <c r="A30" s="237">
        <v>2</v>
      </c>
      <c r="B30" s="43">
        <f>'BAR BB| Open rates'!B30*0.8</f>
        <v>34640</v>
      </c>
      <c r="C30" s="43">
        <f>'BAR BB| Open rates'!C30*0.8</f>
        <v>34640</v>
      </c>
      <c r="D30" s="43">
        <f>'BAR BB| Open rates'!D30*0.8</f>
        <v>34640</v>
      </c>
      <c r="E30" s="43">
        <f>'BAR BB| Open rates'!E30*0.8</f>
        <v>48960</v>
      </c>
      <c r="F30" s="43">
        <f>'BAR BB| Open rates'!F30*0.8</f>
        <v>42560</v>
      </c>
      <c r="G30" s="43">
        <f>'BAR BB| Open rates'!G30*0.8</f>
        <v>40160</v>
      </c>
      <c r="H30" s="43">
        <f>'BAR BB| Open rates'!H30*0.8</f>
        <v>42560</v>
      </c>
      <c r="I30" s="43">
        <f>'BAR BB| Open rates'!I30*0.8</f>
        <v>40160</v>
      </c>
      <c r="J30" s="43">
        <f>'BAR BB| Open rates'!J30*0.8</f>
        <v>37040</v>
      </c>
      <c r="K30" s="43">
        <f>'BAR BB| Open rates'!K30*0.8</f>
        <v>37040</v>
      </c>
      <c r="L30" s="43">
        <f>'BAR BB| Open rates'!L30*0.8</f>
        <v>37040</v>
      </c>
      <c r="M30" s="43">
        <f>'BAR BB| Open rates'!M30*0.8</f>
        <v>40160</v>
      </c>
      <c r="N30" s="43">
        <f>'BAR BB| Open rates'!N30*0.8</f>
        <v>38400</v>
      </c>
      <c r="O30" s="43">
        <f>'BAR BB| Open rates'!O30*0.8</f>
        <v>40160</v>
      </c>
      <c r="P30" s="43">
        <f>'BAR BB| Open rates'!P30*0.8</f>
        <v>40160</v>
      </c>
      <c r="Q30" s="43">
        <f>'BAR BB| Open rates'!Q30*0.8</f>
        <v>41760</v>
      </c>
      <c r="R30" s="43">
        <f>'BAR BB| Open rates'!R30*0.8</f>
        <v>40160</v>
      </c>
      <c r="S30" s="43">
        <f>'BAR BB| Open rates'!S30*0.8</f>
        <v>41760</v>
      </c>
      <c r="T30" s="43">
        <f>'BAR BB| Open rates'!T30*0.8</f>
        <v>40160</v>
      </c>
      <c r="U30" s="43">
        <f>'BAR BB| Open rates'!U30*0.8</f>
        <v>38400</v>
      </c>
      <c r="V30" s="43">
        <f>'BAR BB| Open rates'!V30*0.8</f>
        <v>57680</v>
      </c>
      <c r="W30" s="43">
        <f>'BAR BB| Open rates'!W30*0.8</f>
        <v>63280</v>
      </c>
      <c r="X30" s="43">
        <f>'BAR BB| Open rates'!X30*0.8</f>
        <v>57680</v>
      </c>
      <c r="Y30" s="43">
        <f>'BAR BB| Open rates'!Y30*0.8</f>
        <v>38400</v>
      </c>
      <c r="Z30" s="43">
        <f>'BAR BB| Open rates'!Z30*0.8</f>
        <v>38400</v>
      </c>
      <c r="AA30" s="43">
        <f>'BAR BB| Open rates'!AA30*0.8</f>
        <v>52960</v>
      </c>
      <c r="AB30" s="43">
        <f>'BAR BB| Open rates'!AB30*0.8</f>
        <v>56160</v>
      </c>
      <c r="AC30" s="43">
        <f>'BAR BB| Open rates'!AC30*0.8</f>
        <v>52960</v>
      </c>
      <c r="AD30" s="43">
        <f>'BAR BB| Open rates'!AD30*0.8</f>
        <v>56160</v>
      </c>
      <c r="AE30" s="43">
        <f>'BAR BB| Open rates'!AE30*0.8</f>
        <v>52960</v>
      </c>
      <c r="AF30" s="43">
        <f>'BAR BB| Open rates'!AF30*0.8</f>
        <v>56160</v>
      </c>
      <c r="AG30" s="43">
        <f>'BAR BB| Open rates'!AG30*0.8</f>
        <v>52960</v>
      </c>
      <c r="AH30" s="43">
        <f>'BAR BB| Open rates'!AH30*0.8</f>
        <v>56160</v>
      </c>
      <c r="AI30" s="43">
        <f>'BAR BB| Open rates'!AI30*0.8</f>
        <v>52960</v>
      </c>
      <c r="AJ30" s="43">
        <f>'BAR BB| Open rates'!AJ30*0.8</f>
        <v>54560</v>
      </c>
      <c r="AK30" s="43">
        <f>'BAR BB| Open rates'!AK30*0.8</f>
        <v>54560</v>
      </c>
      <c r="AL30" s="43">
        <f>'BAR BB| Open rates'!AL30*0.8</f>
        <v>51360</v>
      </c>
      <c r="AM30" s="43">
        <f>'BAR BB| Open rates'!AM30*0.8</f>
        <v>54560</v>
      </c>
      <c r="AN30" s="43">
        <f>'BAR BB| Open rates'!AN30*0.8</f>
        <v>51360</v>
      </c>
      <c r="AO30" s="43">
        <f>'BAR BB| Open rates'!AO30*0.8</f>
        <v>54560</v>
      </c>
      <c r="AP30" s="43">
        <f>'BAR BB| Open rates'!AP30*0.8</f>
        <v>51360</v>
      </c>
      <c r="AQ30" s="43">
        <f>'BAR BB| Open rates'!AQ30*0.8</f>
        <v>45760</v>
      </c>
      <c r="AR30" s="43">
        <f>'BAR BB| Open rates'!AR30*0.8</f>
        <v>47360</v>
      </c>
      <c r="AS30" s="43">
        <f>'BAR BB| Open rates'!AS30*0.8</f>
        <v>45760</v>
      </c>
      <c r="AT30" s="43">
        <f>'BAR BB| Open rates'!AT30*0.8</f>
        <v>47360</v>
      </c>
      <c r="AU30" s="43">
        <f>'BAR BB| Open rates'!AU30*0.8</f>
        <v>45760</v>
      </c>
      <c r="AV30" s="43">
        <f>'BAR BB| Open rates'!AV30*0.8</f>
        <v>47360</v>
      </c>
      <c r="AW30" s="43">
        <f>'BAR BB| Open rates'!AW30*0.8</f>
        <v>45760</v>
      </c>
      <c r="AX30" s="43">
        <f>'BAR BB| Open rates'!AX30*0.8</f>
        <v>47360</v>
      </c>
      <c r="AY30" s="43">
        <f>'BAR BB| Open rates'!AY30*0.8</f>
        <v>45760</v>
      </c>
    </row>
    <row r="31" spans="1:51" s="36" customFormat="1" ht="12" customHeight="1" x14ac:dyDescent="0.2">
      <c r="A31" s="237">
        <v>3</v>
      </c>
      <c r="B31" s="43">
        <f>'BAR BB| Open rates'!B31*0.8</f>
        <v>36640</v>
      </c>
      <c r="C31" s="43">
        <f>'BAR BB| Open rates'!C31*0.8</f>
        <v>36640</v>
      </c>
      <c r="D31" s="43">
        <f>'BAR BB| Open rates'!D31*0.8</f>
        <v>36640</v>
      </c>
      <c r="E31" s="43">
        <f>'BAR BB| Open rates'!E31*0.8</f>
        <v>50960</v>
      </c>
      <c r="F31" s="43">
        <f>'BAR BB| Open rates'!F31*0.8</f>
        <v>44560</v>
      </c>
      <c r="G31" s="43">
        <f>'BAR BB| Open rates'!G31*0.8</f>
        <v>42160</v>
      </c>
      <c r="H31" s="43">
        <f>'BAR BB| Open rates'!H31*0.8</f>
        <v>44560</v>
      </c>
      <c r="I31" s="43">
        <f>'BAR BB| Open rates'!I31*0.8</f>
        <v>42160</v>
      </c>
      <c r="J31" s="43">
        <f>'BAR BB| Open rates'!J31*0.8</f>
        <v>39040</v>
      </c>
      <c r="K31" s="43">
        <f>'BAR BB| Open rates'!K31*0.8</f>
        <v>39040</v>
      </c>
      <c r="L31" s="43">
        <f>'BAR BB| Open rates'!L31*0.8</f>
        <v>39040</v>
      </c>
      <c r="M31" s="43">
        <f>'BAR BB| Open rates'!M31*0.8</f>
        <v>42160</v>
      </c>
      <c r="N31" s="43">
        <f>'BAR BB| Open rates'!N31*0.8</f>
        <v>40400</v>
      </c>
      <c r="O31" s="43">
        <f>'BAR BB| Open rates'!O31*0.8</f>
        <v>42160</v>
      </c>
      <c r="P31" s="43">
        <f>'BAR BB| Open rates'!P31*0.8</f>
        <v>42160</v>
      </c>
      <c r="Q31" s="43">
        <f>'BAR BB| Open rates'!Q31*0.8</f>
        <v>43760</v>
      </c>
      <c r="R31" s="43">
        <f>'BAR BB| Open rates'!R31*0.8</f>
        <v>42160</v>
      </c>
      <c r="S31" s="43">
        <f>'BAR BB| Open rates'!S31*0.8</f>
        <v>43760</v>
      </c>
      <c r="T31" s="43">
        <f>'BAR BB| Open rates'!T31*0.8</f>
        <v>42160</v>
      </c>
      <c r="U31" s="43">
        <f>'BAR BB| Open rates'!U31*0.8</f>
        <v>40400</v>
      </c>
      <c r="V31" s="43">
        <f>'BAR BB| Open rates'!V31*0.8</f>
        <v>59680</v>
      </c>
      <c r="W31" s="43">
        <f>'BAR BB| Open rates'!W31*0.8</f>
        <v>65280</v>
      </c>
      <c r="X31" s="43">
        <f>'BAR BB| Open rates'!X31*0.8</f>
        <v>59680</v>
      </c>
      <c r="Y31" s="43">
        <f>'BAR BB| Open rates'!Y31*0.8</f>
        <v>40400</v>
      </c>
      <c r="Z31" s="43">
        <f>'BAR BB| Open rates'!Z31*0.8</f>
        <v>40400</v>
      </c>
      <c r="AA31" s="43">
        <f>'BAR BB| Open rates'!AA31*0.8</f>
        <v>54960</v>
      </c>
      <c r="AB31" s="43">
        <f>'BAR BB| Open rates'!AB31*0.8</f>
        <v>58160</v>
      </c>
      <c r="AC31" s="43">
        <f>'BAR BB| Open rates'!AC31*0.8</f>
        <v>54960</v>
      </c>
      <c r="AD31" s="43">
        <f>'BAR BB| Open rates'!AD31*0.8</f>
        <v>58160</v>
      </c>
      <c r="AE31" s="43">
        <f>'BAR BB| Open rates'!AE31*0.8</f>
        <v>54960</v>
      </c>
      <c r="AF31" s="43">
        <f>'BAR BB| Open rates'!AF31*0.8</f>
        <v>58160</v>
      </c>
      <c r="AG31" s="43">
        <f>'BAR BB| Open rates'!AG31*0.8</f>
        <v>54960</v>
      </c>
      <c r="AH31" s="43">
        <f>'BAR BB| Open rates'!AH31*0.8</f>
        <v>58160</v>
      </c>
      <c r="AI31" s="43">
        <f>'BAR BB| Open rates'!AI31*0.8</f>
        <v>54960</v>
      </c>
      <c r="AJ31" s="43">
        <f>'BAR BB| Open rates'!AJ31*0.8</f>
        <v>56560</v>
      </c>
      <c r="AK31" s="43">
        <f>'BAR BB| Open rates'!AK31*0.8</f>
        <v>56560</v>
      </c>
      <c r="AL31" s="43">
        <f>'BAR BB| Open rates'!AL31*0.8</f>
        <v>53360</v>
      </c>
      <c r="AM31" s="43">
        <f>'BAR BB| Open rates'!AM31*0.8</f>
        <v>56560</v>
      </c>
      <c r="AN31" s="43">
        <f>'BAR BB| Open rates'!AN31*0.8</f>
        <v>53360</v>
      </c>
      <c r="AO31" s="43">
        <f>'BAR BB| Open rates'!AO31*0.8</f>
        <v>56560</v>
      </c>
      <c r="AP31" s="43">
        <f>'BAR BB| Open rates'!AP31*0.8</f>
        <v>53360</v>
      </c>
      <c r="AQ31" s="43">
        <f>'BAR BB| Open rates'!AQ31*0.8</f>
        <v>47760</v>
      </c>
      <c r="AR31" s="43">
        <f>'BAR BB| Open rates'!AR31*0.8</f>
        <v>49360</v>
      </c>
      <c r="AS31" s="43">
        <f>'BAR BB| Open rates'!AS31*0.8</f>
        <v>47760</v>
      </c>
      <c r="AT31" s="43">
        <f>'BAR BB| Open rates'!AT31*0.8</f>
        <v>49360</v>
      </c>
      <c r="AU31" s="43">
        <f>'BAR BB| Open rates'!AU31*0.8</f>
        <v>47760</v>
      </c>
      <c r="AV31" s="43">
        <f>'BAR BB| Open rates'!AV31*0.8</f>
        <v>49360</v>
      </c>
      <c r="AW31" s="43">
        <f>'BAR BB| Open rates'!AW31*0.8</f>
        <v>47760</v>
      </c>
      <c r="AX31" s="43">
        <f>'BAR BB| Open rates'!AX31*0.8</f>
        <v>49360</v>
      </c>
      <c r="AY31" s="43">
        <f>'BAR BB| Open rates'!AY31*0.8</f>
        <v>47760</v>
      </c>
    </row>
    <row r="32" spans="1:51" s="36" customFormat="1" ht="12.75" customHeight="1" x14ac:dyDescent="0.2">
      <c r="A32" s="237">
        <v>4</v>
      </c>
      <c r="B32" s="43">
        <f>'BAR BB| Open rates'!B32*0.8</f>
        <v>38640</v>
      </c>
      <c r="C32" s="43">
        <f>'BAR BB| Open rates'!C32*0.8</f>
        <v>38640</v>
      </c>
      <c r="D32" s="43">
        <f>'BAR BB| Open rates'!D32*0.8</f>
        <v>38640</v>
      </c>
      <c r="E32" s="43">
        <f>'BAR BB| Open rates'!E32*0.8</f>
        <v>52960</v>
      </c>
      <c r="F32" s="43">
        <f>'BAR BB| Open rates'!F32*0.8</f>
        <v>46560</v>
      </c>
      <c r="G32" s="43">
        <f>'BAR BB| Open rates'!G32*0.8</f>
        <v>44160</v>
      </c>
      <c r="H32" s="43">
        <f>'BAR BB| Open rates'!H32*0.8</f>
        <v>46560</v>
      </c>
      <c r="I32" s="43">
        <f>'BAR BB| Open rates'!I32*0.8</f>
        <v>44160</v>
      </c>
      <c r="J32" s="43">
        <f>'BAR BB| Open rates'!J32*0.8</f>
        <v>41040</v>
      </c>
      <c r="K32" s="43">
        <f>'BAR BB| Open rates'!K32*0.8</f>
        <v>41040</v>
      </c>
      <c r="L32" s="43">
        <f>'BAR BB| Open rates'!L32*0.8</f>
        <v>41040</v>
      </c>
      <c r="M32" s="43">
        <f>'BAR BB| Open rates'!M32*0.8</f>
        <v>44160</v>
      </c>
      <c r="N32" s="43">
        <f>'BAR BB| Open rates'!N32*0.8</f>
        <v>42400</v>
      </c>
      <c r="O32" s="43">
        <f>'BAR BB| Open rates'!O32*0.8</f>
        <v>44160</v>
      </c>
      <c r="P32" s="43">
        <f>'BAR BB| Open rates'!P32*0.8</f>
        <v>44160</v>
      </c>
      <c r="Q32" s="43">
        <f>'BAR BB| Open rates'!Q32*0.8</f>
        <v>45760</v>
      </c>
      <c r="R32" s="43">
        <f>'BAR BB| Open rates'!R32*0.8</f>
        <v>44160</v>
      </c>
      <c r="S32" s="43">
        <f>'BAR BB| Open rates'!S32*0.8</f>
        <v>45760</v>
      </c>
      <c r="T32" s="43">
        <f>'BAR BB| Open rates'!T32*0.8</f>
        <v>44160</v>
      </c>
      <c r="U32" s="43">
        <f>'BAR BB| Open rates'!U32*0.8</f>
        <v>42400</v>
      </c>
      <c r="V32" s="43">
        <f>'BAR BB| Open rates'!V32*0.8</f>
        <v>61680</v>
      </c>
      <c r="W32" s="43">
        <f>'BAR BB| Open rates'!W32*0.8</f>
        <v>67280</v>
      </c>
      <c r="X32" s="43">
        <f>'BAR BB| Open rates'!X32*0.8</f>
        <v>61680</v>
      </c>
      <c r="Y32" s="43">
        <f>'BAR BB| Open rates'!Y32*0.8</f>
        <v>42400</v>
      </c>
      <c r="Z32" s="43">
        <f>'BAR BB| Open rates'!Z32*0.8</f>
        <v>42400</v>
      </c>
      <c r="AA32" s="43">
        <f>'BAR BB| Open rates'!AA32*0.8</f>
        <v>56960</v>
      </c>
      <c r="AB32" s="43">
        <f>'BAR BB| Open rates'!AB32*0.8</f>
        <v>60160</v>
      </c>
      <c r="AC32" s="43">
        <f>'BAR BB| Open rates'!AC32*0.8</f>
        <v>56960</v>
      </c>
      <c r="AD32" s="43">
        <f>'BAR BB| Open rates'!AD32*0.8</f>
        <v>60160</v>
      </c>
      <c r="AE32" s="43">
        <f>'BAR BB| Open rates'!AE32*0.8</f>
        <v>56960</v>
      </c>
      <c r="AF32" s="43">
        <f>'BAR BB| Open rates'!AF32*0.8</f>
        <v>60160</v>
      </c>
      <c r="AG32" s="43">
        <f>'BAR BB| Open rates'!AG32*0.8</f>
        <v>56960</v>
      </c>
      <c r="AH32" s="43">
        <f>'BAR BB| Open rates'!AH32*0.8</f>
        <v>60160</v>
      </c>
      <c r="AI32" s="43">
        <f>'BAR BB| Open rates'!AI32*0.8</f>
        <v>56960</v>
      </c>
      <c r="AJ32" s="43">
        <f>'BAR BB| Open rates'!AJ32*0.8</f>
        <v>58560</v>
      </c>
      <c r="AK32" s="43">
        <f>'BAR BB| Open rates'!AK32*0.8</f>
        <v>58560</v>
      </c>
      <c r="AL32" s="43">
        <f>'BAR BB| Open rates'!AL32*0.8</f>
        <v>55360</v>
      </c>
      <c r="AM32" s="43">
        <f>'BAR BB| Open rates'!AM32*0.8</f>
        <v>58560</v>
      </c>
      <c r="AN32" s="43">
        <f>'BAR BB| Open rates'!AN32*0.8</f>
        <v>55360</v>
      </c>
      <c r="AO32" s="43">
        <f>'BAR BB| Open rates'!AO32*0.8</f>
        <v>58560</v>
      </c>
      <c r="AP32" s="43">
        <f>'BAR BB| Open rates'!AP32*0.8</f>
        <v>55360</v>
      </c>
      <c r="AQ32" s="43">
        <f>'BAR BB| Open rates'!AQ32*0.8</f>
        <v>49760</v>
      </c>
      <c r="AR32" s="43">
        <f>'BAR BB| Open rates'!AR32*0.8</f>
        <v>51360</v>
      </c>
      <c r="AS32" s="43">
        <f>'BAR BB| Open rates'!AS32*0.8</f>
        <v>49760</v>
      </c>
      <c r="AT32" s="43">
        <f>'BAR BB| Open rates'!AT32*0.8</f>
        <v>51360</v>
      </c>
      <c r="AU32" s="43">
        <f>'BAR BB| Open rates'!AU32*0.8</f>
        <v>49760</v>
      </c>
      <c r="AV32" s="43">
        <f>'BAR BB| Open rates'!AV32*0.8</f>
        <v>51360</v>
      </c>
      <c r="AW32" s="43">
        <f>'BAR BB| Open rates'!AW32*0.8</f>
        <v>49760</v>
      </c>
      <c r="AX32" s="43">
        <f>'BAR BB| Open rates'!AX32*0.8</f>
        <v>51360</v>
      </c>
      <c r="AY32" s="43">
        <f>'BAR BB| Open rates'!AY32*0.8</f>
        <v>49760</v>
      </c>
    </row>
    <row r="33" spans="1:51" s="36" customFormat="1" ht="12.75"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row>
    <row r="34" spans="1:51" s="36" customFormat="1" ht="12.75" customHeight="1" x14ac:dyDescent="0.2">
      <c r="A34" s="237">
        <v>1</v>
      </c>
      <c r="B34" s="43">
        <f>'BAR BB| Open rates'!B34*0.8</f>
        <v>38240</v>
      </c>
      <c r="C34" s="43">
        <f>'BAR BB| Open rates'!C34*0.8</f>
        <v>38240</v>
      </c>
      <c r="D34" s="43">
        <f>'BAR BB| Open rates'!D34*0.8</f>
        <v>38240</v>
      </c>
      <c r="E34" s="43">
        <f>'BAR BB| Open rates'!E34*0.8</f>
        <v>52560</v>
      </c>
      <c r="F34" s="43">
        <f>'BAR BB| Open rates'!F34*0.8</f>
        <v>46160</v>
      </c>
      <c r="G34" s="43">
        <f>'BAR BB| Open rates'!G34*0.8</f>
        <v>43760</v>
      </c>
      <c r="H34" s="43">
        <f>'BAR BB| Open rates'!H34*0.8</f>
        <v>46160</v>
      </c>
      <c r="I34" s="43">
        <f>'BAR BB| Open rates'!I34*0.8</f>
        <v>43760</v>
      </c>
      <c r="J34" s="43">
        <f>'BAR BB| Open rates'!J34*0.8</f>
        <v>40640</v>
      </c>
      <c r="K34" s="43">
        <f>'BAR BB| Open rates'!K34*0.8</f>
        <v>40640</v>
      </c>
      <c r="L34" s="43">
        <f>'BAR BB| Open rates'!L34*0.8</f>
        <v>40640</v>
      </c>
      <c r="M34" s="43">
        <f>'BAR BB| Open rates'!M34*0.8</f>
        <v>43760</v>
      </c>
      <c r="N34" s="43">
        <f>'BAR BB| Open rates'!N34*0.8</f>
        <v>42000</v>
      </c>
      <c r="O34" s="43">
        <f>'BAR BB| Open rates'!O34*0.8</f>
        <v>43760</v>
      </c>
      <c r="P34" s="43">
        <f>'BAR BB| Open rates'!P34*0.8</f>
        <v>43760</v>
      </c>
      <c r="Q34" s="43">
        <f>'BAR BB| Open rates'!Q34*0.8</f>
        <v>45360</v>
      </c>
      <c r="R34" s="43">
        <f>'BAR BB| Open rates'!R34*0.8</f>
        <v>43760</v>
      </c>
      <c r="S34" s="43">
        <f>'BAR BB| Open rates'!S34*0.8</f>
        <v>45360</v>
      </c>
      <c r="T34" s="43">
        <f>'BAR BB| Open rates'!T34*0.8</f>
        <v>43760</v>
      </c>
      <c r="U34" s="43">
        <f>'BAR BB| Open rates'!U34*0.8</f>
        <v>42000</v>
      </c>
      <c r="V34" s="43">
        <f>'BAR BB| Open rates'!V34*0.8</f>
        <v>61280</v>
      </c>
      <c r="W34" s="43">
        <f>'BAR BB| Open rates'!W34*0.8</f>
        <v>66880</v>
      </c>
      <c r="X34" s="43">
        <f>'BAR BB| Open rates'!X34*0.8</f>
        <v>61280</v>
      </c>
      <c r="Y34" s="43">
        <f>'BAR BB| Open rates'!Y34*0.8</f>
        <v>42000</v>
      </c>
      <c r="Z34" s="43">
        <f>'BAR BB| Open rates'!Z34*0.8</f>
        <v>42000</v>
      </c>
      <c r="AA34" s="43">
        <f>'BAR BB| Open rates'!AA34*0.8</f>
        <v>62160</v>
      </c>
      <c r="AB34" s="43">
        <f>'BAR BB| Open rates'!AB34*0.8</f>
        <v>65360</v>
      </c>
      <c r="AC34" s="43">
        <f>'BAR BB| Open rates'!AC34*0.8</f>
        <v>62160</v>
      </c>
      <c r="AD34" s="43">
        <f>'BAR BB| Open rates'!AD34*0.8</f>
        <v>65360</v>
      </c>
      <c r="AE34" s="43">
        <f>'BAR BB| Open rates'!AE34*0.8</f>
        <v>62160</v>
      </c>
      <c r="AF34" s="43">
        <f>'BAR BB| Open rates'!AF34*0.8</f>
        <v>65360</v>
      </c>
      <c r="AG34" s="43">
        <f>'BAR BB| Open rates'!AG34*0.8</f>
        <v>62160</v>
      </c>
      <c r="AH34" s="43">
        <f>'BAR BB| Open rates'!AH34*0.8</f>
        <v>65360</v>
      </c>
      <c r="AI34" s="43">
        <f>'BAR BB| Open rates'!AI34*0.8</f>
        <v>62160</v>
      </c>
      <c r="AJ34" s="43">
        <f>'BAR BB| Open rates'!AJ34*0.8</f>
        <v>63760</v>
      </c>
      <c r="AK34" s="43">
        <f>'BAR BB| Open rates'!AK34*0.8</f>
        <v>63760</v>
      </c>
      <c r="AL34" s="43">
        <f>'BAR BB| Open rates'!AL34*0.8</f>
        <v>60560</v>
      </c>
      <c r="AM34" s="43">
        <f>'BAR BB| Open rates'!AM34*0.8</f>
        <v>63760</v>
      </c>
      <c r="AN34" s="43">
        <f>'BAR BB| Open rates'!AN34*0.8</f>
        <v>60560</v>
      </c>
      <c r="AO34" s="43">
        <f>'BAR BB| Open rates'!AO34*0.8</f>
        <v>63760</v>
      </c>
      <c r="AP34" s="43">
        <f>'BAR BB| Open rates'!AP34*0.8</f>
        <v>60560</v>
      </c>
      <c r="AQ34" s="43">
        <f>'BAR BB| Open rates'!AQ34*0.8</f>
        <v>54960</v>
      </c>
      <c r="AR34" s="43">
        <f>'BAR BB| Open rates'!AR34*0.8</f>
        <v>56560</v>
      </c>
      <c r="AS34" s="43">
        <f>'BAR BB| Open rates'!AS34*0.8</f>
        <v>54960</v>
      </c>
      <c r="AT34" s="43">
        <f>'BAR BB| Open rates'!AT34*0.8</f>
        <v>56560</v>
      </c>
      <c r="AU34" s="43">
        <f>'BAR BB| Open rates'!AU34*0.8</f>
        <v>54960</v>
      </c>
      <c r="AV34" s="43">
        <f>'BAR BB| Open rates'!AV34*0.8</f>
        <v>56560</v>
      </c>
      <c r="AW34" s="43">
        <f>'BAR BB| Open rates'!AW34*0.8</f>
        <v>54960</v>
      </c>
      <c r="AX34" s="43">
        <f>'BAR BB| Open rates'!AX34*0.8</f>
        <v>56560</v>
      </c>
      <c r="AY34" s="43">
        <f>'BAR BB| Open rates'!AY34*0.8</f>
        <v>54960</v>
      </c>
    </row>
    <row r="35" spans="1:51" s="36" customFormat="1" ht="12.75" customHeight="1" x14ac:dyDescent="0.2">
      <c r="A35" s="237">
        <v>2</v>
      </c>
      <c r="B35" s="43">
        <f>'BAR BB| Open rates'!B35*0.8</f>
        <v>40240</v>
      </c>
      <c r="C35" s="43">
        <f>'BAR BB| Open rates'!C35*0.8</f>
        <v>40240</v>
      </c>
      <c r="D35" s="43">
        <f>'BAR BB| Open rates'!D35*0.8</f>
        <v>40240</v>
      </c>
      <c r="E35" s="43">
        <f>'BAR BB| Open rates'!E35*0.8</f>
        <v>54560</v>
      </c>
      <c r="F35" s="43">
        <f>'BAR BB| Open rates'!F35*0.8</f>
        <v>48160</v>
      </c>
      <c r="G35" s="43">
        <f>'BAR BB| Open rates'!G35*0.8</f>
        <v>45760</v>
      </c>
      <c r="H35" s="43">
        <f>'BAR BB| Open rates'!H35*0.8</f>
        <v>48160</v>
      </c>
      <c r="I35" s="43">
        <f>'BAR BB| Open rates'!I35*0.8</f>
        <v>45760</v>
      </c>
      <c r="J35" s="43">
        <f>'BAR BB| Open rates'!J35*0.8</f>
        <v>42640</v>
      </c>
      <c r="K35" s="43">
        <f>'BAR BB| Open rates'!K35*0.8</f>
        <v>42640</v>
      </c>
      <c r="L35" s="43">
        <f>'BAR BB| Open rates'!L35*0.8</f>
        <v>42640</v>
      </c>
      <c r="M35" s="43">
        <f>'BAR BB| Open rates'!M35*0.8</f>
        <v>45760</v>
      </c>
      <c r="N35" s="43">
        <f>'BAR BB| Open rates'!N35*0.8</f>
        <v>44000</v>
      </c>
      <c r="O35" s="43">
        <f>'BAR BB| Open rates'!O35*0.8</f>
        <v>45760</v>
      </c>
      <c r="P35" s="43">
        <f>'BAR BB| Open rates'!P35*0.8</f>
        <v>45760</v>
      </c>
      <c r="Q35" s="43">
        <f>'BAR BB| Open rates'!Q35*0.8</f>
        <v>47360</v>
      </c>
      <c r="R35" s="43">
        <f>'BAR BB| Open rates'!R35*0.8</f>
        <v>45760</v>
      </c>
      <c r="S35" s="43">
        <f>'BAR BB| Open rates'!S35*0.8</f>
        <v>47360</v>
      </c>
      <c r="T35" s="43">
        <f>'BAR BB| Open rates'!T35*0.8</f>
        <v>45760</v>
      </c>
      <c r="U35" s="43">
        <f>'BAR BB| Open rates'!U35*0.8</f>
        <v>44000</v>
      </c>
      <c r="V35" s="43">
        <f>'BAR BB| Open rates'!V35*0.8</f>
        <v>63280</v>
      </c>
      <c r="W35" s="43">
        <f>'BAR BB| Open rates'!W35*0.8</f>
        <v>68880</v>
      </c>
      <c r="X35" s="43">
        <f>'BAR BB| Open rates'!X35*0.8</f>
        <v>63280</v>
      </c>
      <c r="Y35" s="43">
        <f>'BAR BB| Open rates'!Y35*0.8</f>
        <v>44000</v>
      </c>
      <c r="Z35" s="43">
        <f>'BAR BB| Open rates'!Z35*0.8</f>
        <v>44000</v>
      </c>
      <c r="AA35" s="43">
        <f>'BAR BB| Open rates'!AA35*0.8</f>
        <v>64160</v>
      </c>
      <c r="AB35" s="43">
        <f>'BAR BB| Open rates'!AB35*0.8</f>
        <v>67360</v>
      </c>
      <c r="AC35" s="43">
        <f>'BAR BB| Open rates'!AC35*0.8</f>
        <v>64160</v>
      </c>
      <c r="AD35" s="43">
        <f>'BAR BB| Open rates'!AD35*0.8</f>
        <v>67360</v>
      </c>
      <c r="AE35" s="43">
        <f>'BAR BB| Open rates'!AE35*0.8</f>
        <v>64160</v>
      </c>
      <c r="AF35" s="43">
        <f>'BAR BB| Open rates'!AF35*0.8</f>
        <v>67360</v>
      </c>
      <c r="AG35" s="43">
        <f>'BAR BB| Open rates'!AG35*0.8</f>
        <v>64160</v>
      </c>
      <c r="AH35" s="43">
        <f>'BAR BB| Open rates'!AH35*0.8</f>
        <v>67360</v>
      </c>
      <c r="AI35" s="43">
        <f>'BAR BB| Open rates'!AI35*0.8</f>
        <v>64160</v>
      </c>
      <c r="AJ35" s="43">
        <f>'BAR BB| Open rates'!AJ35*0.8</f>
        <v>65760</v>
      </c>
      <c r="AK35" s="43">
        <f>'BAR BB| Open rates'!AK35*0.8</f>
        <v>65760</v>
      </c>
      <c r="AL35" s="43">
        <f>'BAR BB| Open rates'!AL35*0.8</f>
        <v>62560</v>
      </c>
      <c r="AM35" s="43">
        <f>'BAR BB| Open rates'!AM35*0.8</f>
        <v>65760</v>
      </c>
      <c r="AN35" s="43">
        <f>'BAR BB| Open rates'!AN35*0.8</f>
        <v>62560</v>
      </c>
      <c r="AO35" s="43">
        <f>'BAR BB| Open rates'!AO35*0.8</f>
        <v>65760</v>
      </c>
      <c r="AP35" s="43">
        <f>'BAR BB| Open rates'!AP35*0.8</f>
        <v>62560</v>
      </c>
      <c r="AQ35" s="43">
        <f>'BAR BB| Open rates'!AQ35*0.8</f>
        <v>56960</v>
      </c>
      <c r="AR35" s="43">
        <f>'BAR BB| Open rates'!AR35*0.8</f>
        <v>58560</v>
      </c>
      <c r="AS35" s="43">
        <f>'BAR BB| Open rates'!AS35*0.8</f>
        <v>56960</v>
      </c>
      <c r="AT35" s="43">
        <f>'BAR BB| Open rates'!AT35*0.8</f>
        <v>58560</v>
      </c>
      <c r="AU35" s="43">
        <f>'BAR BB| Open rates'!AU35*0.8</f>
        <v>56960</v>
      </c>
      <c r="AV35" s="43">
        <f>'BAR BB| Open rates'!AV35*0.8</f>
        <v>58560</v>
      </c>
      <c r="AW35" s="43">
        <f>'BAR BB| Open rates'!AW35*0.8</f>
        <v>56960</v>
      </c>
      <c r="AX35" s="43">
        <f>'BAR BB| Open rates'!AX35*0.8</f>
        <v>58560</v>
      </c>
      <c r="AY35" s="43">
        <f>'BAR BB| Open rates'!AY35*0.8</f>
        <v>56960</v>
      </c>
    </row>
    <row r="36" spans="1:51" s="36" customFormat="1" ht="12.75" customHeight="1" x14ac:dyDescent="0.2">
      <c r="A36" s="237">
        <v>3</v>
      </c>
      <c r="B36" s="43">
        <f>'BAR BB| Open rates'!B36*0.8</f>
        <v>42240</v>
      </c>
      <c r="C36" s="43">
        <f>'BAR BB| Open rates'!C36*0.8</f>
        <v>42240</v>
      </c>
      <c r="D36" s="43">
        <f>'BAR BB| Open rates'!D36*0.8</f>
        <v>42240</v>
      </c>
      <c r="E36" s="43">
        <f>'BAR BB| Open rates'!E36*0.8</f>
        <v>56560</v>
      </c>
      <c r="F36" s="43">
        <f>'BAR BB| Open rates'!F36*0.8</f>
        <v>50160</v>
      </c>
      <c r="G36" s="43">
        <f>'BAR BB| Open rates'!G36*0.8</f>
        <v>47760</v>
      </c>
      <c r="H36" s="43">
        <f>'BAR BB| Open rates'!H36*0.8</f>
        <v>50160</v>
      </c>
      <c r="I36" s="43">
        <f>'BAR BB| Open rates'!I36*0.8</f>
        <v>47760</v>
      </c>
      <c r="J36" s="43">
        <f>'BAR BB| Open rates'!J36*0.8</f>
        <v>44640</v>
      </c>
      <c r="K36" s="43">
        <f>'BAR BB| Open rates'!K36*0.8</f>
        <v>44640</v>
      </c>
      <c r="L36" s="43">
        <f>'BAR BB| Open rates'!L36*0.8</f>
        <v>44640</v>
      </c>
      <c r="M36" s="43">
        <f>'BAR BB| Open rates'!M36*0.8</f>
        <v>47760</v>
      </c>
      <c r="N36" s="43">
        <f>'BAR BB| Open rates'!N36*0.8</f>
        <v>46000</v>
      </c>
      <c r="O36" s="43">
        <f>'BAR BB| Open rates'!O36*0.8</f>
        <v>47760</v>
      </c>
      <c r="P36" s="43">
        <f>'BAR BB| Open rates'!P36*0.8</f>
        <v>47760</v>
      </c>
      <c r="Q36" s="43">
        <f>'BAR BB| Open rates'!Q36*0.8</f>
        <v>49360</v>
      </c>
      <c r="R36" s="43">
        <f>'BAR BB| Open rates'!R36*0.8</f>
        <v>47760</v>
      </c>
      <c r="S36" s="43">
        <f>'BAR BB| Open rates'!S36*0.8</f>
        <v>49360</v>
      </c>
      <c r="T36" s="43">
        <f>'BAR BB| Open rates'!T36*0.8</f>
        <v>47760</v>
      </c>
      <c r="U36" s="43">
        <f>'BAR BB| Open rates'!U36*0.8</f>
        <v>46000</v>
      </c>
      <c r="V36" s="43">
        <f>'BAR BB| Open rates'!V36*0.8</f>
        <v>65280</v>
      </c>
      <c r="W36" s="43">
        <f>'BAR BB| Open rates'!W36*0.8</f>
        <v>70880</v>
      </c>
      <c r="X36" s="43">
        <f>'BAR BB| Open rates'!X36*0.8</f>
        <v>65280</v>
      </c>
      <c r="Y36" s="43">
        <f>'BAR BB| Open rates'!Y36*0.8</f>
        <v>46000</v>
      </c>
      <c r="Z36" s="43">
        <f>'BAR BB| Open rates'!Z36*0.8</f>
        <v>46000</v>
      </c>
      <c r="AA36" s="43">
        <f>'BAR BB| Open rates'!AA36*0.8</f>
        <v>66160</v>
      </c>
      <c r="AB36" s="43">
        <f>'BAR BB| Open rates'!AB36*0.8</f>
        <v>69360</v>
      </c>
      <c r="AC36" s="43">
        <f>'BAR BB| Open rates'!AC36*0.8</f>
        <v>66160</v>
      </c>
      <c r="AD36" s="43">
        <f>'BAR BB| Open rates'!AD36*0.8</f>
        <v>69360</v>
      </c>
      <c r="AE36" s="43">
        <f>'BAR BB| Open rates'!AE36*0.8</f>
        <v>66160</v>
      </c>
      <c r="AF36" s="43">
        <f>'BAR BB| Open rates'!AF36*0.8</f>
        <v>69360</v>
      </c>
      <c r="AG36" s="43">
        <f>'BAR BB| Open rates'!AG36*0.8</f>
        <v>66160</v>
      </c>
      <c r="AH36" s="43">
        <f>'BAR BB| Open rates'!AH36*0.8</f>
        <v>69360</v>
      </c>
      <c r="AI36" s="43">
        <f>'BAR BB| Open rates'!AI36*0.8</f>
        <v>66160</v>
      </c>
      <c r="AJ36" s="43">
        <f>'BAR BB| Open rates'!AJ36*0.8</f>
        <v>67760</v>
      </c>
      <c r="AK36" s="43">
        <f>'BAR BB| Open rates'!AK36*0.8</f>
        <v>67760</v>
      </c>
      <c r="AL36" s="43">
        <f>'BAR BB| Open rates'!AL36*0.8</f>
        <v>64560</v>
      </c>
      <c r="AM36" s="43">
        <f>'BAR BB| Open rates'!AM36*0.8</f>
        <v>67760</v>
      </c>
      <c r="AN36" s="43">
        <f>'BAR BB| Open rates'!AN36*0.8</f>
        <v>64560</v>
      </c>
      <c r="AO36" s="43">
        <f>'BAR BB| Open rates'!AO36*0.8</f>
        <v>67760</v>
      </c>
      <c r="AP36" s="43">
        <f>'BAR BB| Open rates'!AP36*0.8</f>
        <v>64560</v>
      </c>
      <c r="AQ36" s="43">
        <f>'BAR BB| Open rates'!AQ36*0.8</f>
        <v>58960</v>
      </c>
      <c r="AR36" s="43">
        <f>'BAR BB| Open rates'!AR36*0.8</f>
        <v>60560</v>
      </c>
      <c r="AS36" s="43">
        <f>'BAR BB| Open rates'!AS36*0.8</f>
        <v>58960</v>
      </c>
      <c r="AT36" s="43">
        <f>'BAR BB| Open rates'!AT36*0.8</f>
        <v>60560</v>
      </c>
      <c r="AU36" s="43">
        <f>'BAR BB| Open rates'!AU36*0.8</f>
        <v>58960</v>
      </c>
      <c r="AV36" s="43">
        <f>'BAR BB| Open rates'!AV36*0.8</f>
        <v>60560</v>
      </c>
      <c r="AW36" s="43">
        <f>'BAR BB| Open rates'!AW36*0.8</f>
        <v>58960</v>
      </c>
      <c r="AX36" s="43">
        <f>'BAR BB| Open rates'!AX36*0.8</f>
        <v>60560</v>
      </c>
      <c r="AY36" s="43">
        <f>'BAR BB| Open rates'!AY36*0.8</f>
        <v>58960</v>
      </c>
    </row>
    <row r="37" spans="1:51" s="36" customFormat="1" ht="12.75" customHeight="1" x14ac:dyDescent="0.2">
      <c r="A37" s="237">
        <v>4</v>
      </c>
      <c r="B37" s="43">
        <f>'BAR BB| Open rates'!B37*0.8</f>
        <v>44240</v>
      </c>
      <c r="C37" s="43">
        <f>'BAR BB| Open rates'!C37*0.8</f>
        <v>44240</v>
      </c>
      <c r="D37" s="43">
        <f>'BAR BB| Open rates'!D37*0.8</f>
        <v>44240</v>
      </c>
      <c r="E37" s="43">
        <f>'BAR BB| Open rates'!E37*0.8</f>
        <v>58560</v>
      </c>
      <c r="F37" s="43">
        <f>'BAR BB| Open rates'!F37*0.8</f>
        <v>52160</v>
      </c>
      <c r="G37" s="43">
        <f>'BAR BB| Open rates'!G37*0.8</f>
        <v>49760</v>
      </c>
      <c r="H37" s="43">
        <f>'BAR BB| Open rates'!H37*0.8</f>
        <v>52160</v>
      </c>
      <c r="I37" s="43">
        <f>'BAR BB| Open rates'!I37*0.8</f>
        <v>49760</v>
      </c>
      <c r="J37" s="43">
        <f>'BAR BB| Open rates'!J37*0.8</f>
        <v>46640</v>
      </c>
      <c r="K37" s="43">
        <f>'BAR BB| Open rates'!K37*0.8</f>
        <v>46640</v>
      </c>
      <c r="L37" s="43">
        <f>'BAR BB| Open rates'!L37*0.8</f>
        <v>46640</v>
      </c>
      <c r="M37" s="43">
        <f>'BAR BB| Open rates'!M37*0.8</f>
        <v>49760</v>
      </c>
      <c r="N37" s="43">
        <f>'BAR BB| Open rates'!N37*0.8</f>
        <v>48000</v>
      </c>
      <c r="O37" s="43">
        <f>'BAR BB| Open rates'!O37*0.8</f>
        <v>49760</v>
      </c>
      <c r="P37" s="43">
        <f>'BAR BB| Open rates'!P37*0.8</f>
        <v>49760</v>
      </c>
      <c r="Q37" s="43">
        <f>'BAR BB| Open rates'!Q37*0.8</f>
        <v>51360</v>
      </c>
      <c r="R37" s="43">
        <f>'BAR BB| Open rates'!R37*0.8</f>
        <v>49760</v>
      </c>
      <c r="S37" s="43">
        <f>'BAR BB| Open rates'!S37*0.8</f>
        <v>51360</v>
      </c>
      <c r="T37" s="43">
        <f>'BAR BB| Open rates'!T37*0.8</f>
        <v>49760</v>
      </c>
      <c r="U37" s="43">
        <f>'BAR BB| Open rates'!U37*0.8</f>
        <v>48000</v>
      </c>
      <c r="V37" s="43">
        <f>'BAR BB| Open rates'!V37*0.8</f>
        <v>67280</v>
      </c>
      <c r="W37" s="43">
        <f>'BAR BB| Open rates'!W37*0.8</f>
        <v>72880</v>
      </c>
      <c r="X37" s="43">
        <f>'BAR BB| Open rates'!X37*0.8</f>
        <v>67280</v>
      </c>
      <c r="Y37" s="43">
        <f>'BAR BB| Open rates'!Y37*0.8</f>
        <v>48000</v>
      </c>
      <c r="Z37" s="43">
        <f>'BAR BB| Open rates'!Z37*0.8</f>
        <v>48000</v>
      </c>
      <c r="AA37" s="43">
        <f>'BAR BB| Open rates'!AA37*0.8</f>
        <v>68160</v>
      </c>
      <c r="AB37" s="43">
        <f>'BAR BB| Open rates'!AB37*0.8</f>
        <v>71360</v>
      </c>
      <c r="AC37" s="43">
        <f>'BAR BB| Open rates'!AC37*0.8</f>
        <v>68160</v>
      </c>
      <c r="AD37" s="43">
        <f>'BAR BB| Open rates'!AD37*0.8</f>
        <v>71360</v>
      </c>
      <c r="AE37" s="43">
        <f>'BAR BB| Open rates'!AE37*0.8</f>
        <v>68160</v>
      </c>
      <c r="AF37" s="43">
        <f>'BAR BB| Open rates'!AF37*0.8</f>
        <v>71360</v>
      </c>
      <c r="AG37" s="43">
        <f>'BAR BB| Open rates'!AG37*0.8</f>
        <v>68160</v>
      </c>
      <c r="AH37" s="43">
        <f>'BAR BB| Open rates'!AH37*0.8</f>
        <v>71360</v>
      </c>
      <c r="AI37" s="43">
        <f>'BAR BB| Open rates'!AI37*0.8</f>
        <v>68160</v>
      </c>
      <c r="AJ37" s="43">
        <f>'BAR BB| Open rates'!AJ37*0.8</f>
        <v>69760</v>
      </c>
      <c r="AK37" s="43">
        <f>'BAR BB| Open rates'!AK37*0.8</f>
        <v>69760</v>
      </c>
      <c r="AL37" s="43">
        <f>'BAR BB| Open rates'!AL37*0.8</f>
        <v>66560</v>
      </c>
      <c r="AM37" s="43">
        <f>'BAR BB| Open rates'!AM37*0.8</f>
        <v>69760</v>
      </c>
      <c r="AN37" s="43">
        <f>'BAR BB| Open rates'!AN37*0.8</f>
        <v>66560</v>
      </c>
      <c r="AO37" s="43">
        <f>'BAR BB| Open rates'!AO37*0.8</f>
        <v>69760</v>
      </c>
      <c r="AP37" s="43">
        <f>'BAR BB| Open rates'!AP37*0.8</f>
        <v>66560</v>
      </c>
      <c r="AQ37" s="43">
        <f>'BAR BB| Open rates'!AQ37*0.8</f>
        <v>60960</v>
      </c>
      <c r="AR37" s="43">
        <f>'BAR BB| Open rates'!AR37*0.8</f>
        <v>62560</v>
      </c>
      <c r="AS37" s="43">
        <f>'BAR BB| Open rates'!AS37*0.8</f>
        <v>60960</v>
      </c>
      <c r="AT37" s="43">
        <f>'BAR BB| Open rates'!AT37*0.8</f>
        <v>62560</v>
      </c>
      <c r="AU37" s="43">
        <f>'BAR BB| Open rates'!AU37*0.8</f>
        <v>60960</v>
      </c>
      <c r="AV37" s="43">
        <f>'BAR BB| Open rates'!AV37*0.8</f>
        <v>62560</v>
      </c>
      <c r="AW37" s="43">
        <f>'BAR BB| Open rates'!AW37*0.8</f>
        <v>60960</v>
      </c>
      <c r="AX37" s="43">
        <f>'BAR BB| Open rates'!AX37*0.8</f>
        <v>62560</v>
      </c>
      <c r="AY37" s="43">
        <f>'BAR BB| Open rates'!AY37*0.8</f>
        <v>60960</v>
      </c>
    </row>
    <row r="38" spans="1:51" s="36" customFormat="1" ht="12.75" customHeight="1" x14ac:dyDescent="0.2">
      <c r="A38" s="237">
        <v>5</v>
      </c>
      <c r="B38" s="43">
        <f>'BAR BB| Open rates'!B38*0.8</f>
        <v>46240</v>
      </c>
      <c r="C38" s="43">
        <f>'BAR BB| Open rates'!C38*0.8</f>
        <v>46240</v>
      </c>
      <c r="D38" s="43">
        <f>'BAR BB| Open rates'!D38*0.8</f>
        <v>46240</v>
      </c>
      <c r="E38" s="43">
        <f>'BAR BB| Open rates'!E38*0.8</f>
        <v>60560</v>
      </c>
      <c r="F38" s="43">
        <f>'BAR BB| Open rates'!F38*0.8</f>
        <v>54160</v>
      </c>
      <c r="G38" s="43">
        <f>'BAR BB| Open rates'!G38*0.8</f>
        <v>51760</v>
      </c>
      <c r="H38" s="43">
        <f>'BAR BB| Open rates'!H38*0.8</f>
        <v>54160</v>
      </c>
      <c r="I38" s="43">
        <f>'BAR BB| Open rates'!I38*0.8</f>
        <v>51760</v>
      </c>
      <c r="J38" s="43">
        <f>'BAR BB| Open rates'!J38*0.8</f>
        <v>48640</v>
      </c>
      <c r="K38" s="43">
        <f>'BAR BB| Open rates'!K38*0.8</f>
        <v>48640</v>
      </c>
      <c r="L38" s="43">
        <f>'BAR BB| Open rates'!L38*0.8</f>
        <v>48640</v>
      </c>
      <c r="M38" s="43">
        <f>'BAR BB| Open rates'!M38*0.8</f>
        <v>51760</v>
      </c>
      <c r="N38" s="43">
        <f>'BAR BB| Open rates'!N38*0.8</f>
        <v>50000</v>
      </c>
      <c r="O38" s="43">
        <f>'BAR BB| Open rates'!O38*0.8</f>
        <v>51760</v>
      </c>
      <c r="P38" s="43">
        <f>'BAR BB| Open rates'!P38*0.8</f>
        <v>51760</v>
      </c>
      <c r="Q38" s="43">
        <f>'BAR BB| Open rates'!Q38*0.8</f>
        <v>53360</v>
      </c>
      <c r="R38" s="43">
        <f>'BAR BB| Open rates'!R38*0.8</f>
        <v>51760</v>
      </c>
      <c r="S38" s="43">
        <f>'BAR BB| Open rates'!S38*0.8</f>
        <v>53360</v>
      </c>
      <c r="T38" s="43">
        <f>'BAR BB| Open rates'!T38*0.8</f>
        <v>51760</v>
      </c>
      <c r="U38" s="43">
        <f>'BAR BB| Open rates'!U38*0.8</f>
        <v>50000</v>
      </c>
      <c r="V38" s="43">
        <f>'BAR BB| Open rates'!V38*0.8</f>
        <v>69280</v>
      </c>
      <c r="W38" s="43">
        <f>'BAR BB| Open rates'!W38*0.8</f>
        <v>74880</v>
      </c>
      <c r="X38" s="43">
        <f>'BAR BB| Open rates'!X38*0.8</f>
        <v>69280</v>
      </c>
      <c r="Y38" s="43">
        <f>'BAR BB| Open rates'!Y38*0.8</f>
        <v>50000</v>
      </c>
      <c r="Z38" s="43">
        <f>'BAR BB| Open rates'!Z38*0.8</f>
        <v>50000</v>
      </c>
      <c r="AA38" s="43">
        <f>'BAR BB| Open rates'!AA38*0.8</f>
        <v>70160</v>
      </c>
      <c r="AB38" s="43">
        <f>'BAR BB| Open rates'!AB38*0.8</f>
        <v>73360</v>
      </c>
      <c r="AC38" s="43">
        <f>'BAR BB| Open rates'!AC38*0.8</f>
        <v>70160</v>
      </c>
      <c r="AD38" s="43">
        <f>'BAR BB| Open rates'!AD38*0.8</f>
        <v>73360</v>
      </c>
      <c r="AE38" s="43">
        <f>'BAR BB| Open rates'!AE38*0.8</f>
        <v>70160</v>
      </c>
      <c r="AF38" s="43">
        <f>'BAR BB| Open rates'!AF38*0.8</f>
        <v>73360</v>
      </c>
      <c r="AG38" s="43">
        <f>'BAR BB| Open rates'!AG38*0.8</f>
        <v>70160</v>
      </c>
      <c r="AH38" s="43">
        <f>'BAR BB| Open rates'!AH38*0.8</f>
        <v>73360</v>
      </c>
      <c r="AI38" s="43">
        <f>'BAR BB| Open rates'!AI38*0.8</f>
        <v>70160</v>
      </c>
      <c r="AJ38" s="43">
        <f>'BAR BB| Open rates'!AJ38*0.8</f>
        <v>71760</v>
      </c>
      <c r="AK38" s="43">
        <f>'BAR BB| Open rates'!AK38*0.8</f>
        <v>71760</v>
      </c>
      <c r="AL38" s="43">
        <f>'BAR BB| Open rates'!AL38*0.8</f>
        <v>68560</v>
      </c>
      <c r="AM38" s="43">
        <f>'BAR BB| Open rates'!AM38*0.8</f>
        <v>71760</v>
      </c>
      <c r="AN38" s="43">
        <f>'BAR BB| Open rates'!AN38*0.8</f>
        <v>68560</v>
      </c>
      <c r="AO38" s="43">
        <f>'BAR BB| Open rates'!AO38*0.8</f>
        <v>71760</v>
      </c>
      <c r="AP38" s="43">
        <f>'BAR BB| Open rates'!AP38*0.8</f>
        <v>68560</v>
      </c>
      <c r="AQ38" s="43">
        <f>'BAR BB| Open rates'!AQ38*0.8</f>
        <v>62960</v>
      </c>
      <c r="AR38" s="43">
        <f>'BAR BB| Open rates'!AR38*0.8</f>
        <v>64560</v>
      </c>
      <c r="AS38" s="43">
        <f>'BAR BB| Open rates'!AS38*0.8</f>
        <v>62960</v>
      </c>
      <c r="AT38" s="43">
        <f>'BAR BB| Open rates'!AT38*0.8</f>
        <v>64560</v>
      </c>
      <c r="AU38" s="43">
        <f>'BAR BB| Open rates'!AU38*0.8</f>
        <v>62960</v>
      </c>
      <c r="AV38" s="43">
        <f>'BAR BB| Open rates'!AV38*0.8</f>
        <v>64560</v>
      </c>
      <c r="AW38" s="43">
        <f>'BAR BB| Open rates'!AW38*0.8</f>
        <v>62960</v>
      </c>
      <c r="AX38" s="43">
        <f>'BAR BB| Open rates'!AX38*0.8</f>
        <v>64560</v>
      </c>
      <c r="AY38" s="43">
        <f>'BAR BB| Open rates'!AY38*0.8</f>
        <v>62960</v>
      </c>
    </row>
    <row r="39" spans="1:51" s="36" customFormat="1" ht="12.75" customHeight="1" x14ac:dyDescent="0.2">
      <c r="A39" s="237">
        <v>6</v>
      </c>
      <c r="B39" s="43">
        <f>'BAR BB| Open rates'!B39*0.8</f>
        <v>48240</v>
      </c>
      <c r="C39" s="43">
        <f>'BAR BB| Open rates'!C39*0.8</f>
        <v>48240</v>
      </c>
      <c r="D39" s="43">
        <f>'BAR BB| Open rates'!D39*0.8</f>
        <v>48240</v>
      </c>
      <c r="E39" s="43">
        <f>'BAR BB| Open rates'!E39*0.8</f>
        <v>62560</v>
      </c>
      <c r="F39" s="43">
        <f>'BAR BB| Open rates'!F39*0.8</f>
        <v>56160</v>
      </c>
      <c r="G39" s="43">
        <f>'BAR BB| Open rates'!G39*0.8</f>
        <v>53760</v>
      </c>
      <c r="H39" s="43">
        <f>'BAR BB| Open rates'!H39*0.8</f>
        <v>56160</v>
      </c>
      <c r="I39" s="43">
        <f>'BAR BB| Open rates'!I39*0.8</f>
        <v>53760</v>
      </c>
      <c r="J39" s="43">
        <f>'BAR BB| Open rates'!J39*0.8</f>
        <v>50640</v>
      </c>
      <c r="K39" s="43">
        <f>'BAR BB| Open rates'!K39*0.8</f>
        <v>50640</v>
      </c>
      <c r="L39" s="43">
        <f>'BAR BB| Open rates'!L39*0.8</f>
        <v>50640</v>
      </c>
      <c r="M39" s="43">
        <f>'BAR BB| Open rates'!M39*0.8</f>
        <v>53760</v>
      </c>
      <c r="N39" s="43">
        <f>'BAR BB| Open rates'!N39*0.8</f>
        <v>52000</v>
      </c>
      <c r="O39" s="43">
        <f>'BAR BB| Open rates'!O39*0.8</f>
        <v>53760</v>
      </c>
      <c r="P39" s="43">
        <f>'BAR BB| Open rates'!P39*0.8</f>
        <v>53760</v>
      </c>
      <c r="Q39" s="43">
        <f>'BAR BB| Open rates'!Q39*0.8</f>
        <v>55360</v>
      </c>
      <c r="R39" s="43">
        <f>'BAR BB| Open rates'!R39*0.8</f>
        <v>53760</v>
      </c>
      <c r="S39" s="43">
        <f>'BAR BB| Open rates'!S39*0.8</f>
        <v>55360</v>
      </c>
      <c r="T39" s="43">
        <f>'BAR BB| Open rates'!T39*0.8</f>
        <v>53760</v>
      </c>
      <c r="U39" s="43">
        <f>'BAR BB| Open rates'!U39*0.8</f>
        <v>52000</v>
      </c>
      <c r="V39" s="43">
        <f>'BAR BB| Open rates'!V39*0.8</f>
        <v>71280</v>
      </c>
      <c r="W39" s="43">
        <f>'BAR BB| Open rates'!W39*0.8</f>
        <v>76880</v>
      </c>
      <c r="X39" s="43">
        <f>'BAR BB| Open rates'!X39*0.8</f>
        <v>71280</v>
      </c>
      <c r="Y39" s="43">
        <f>'BAR BB| Open rates'!Y39*0.8</f>
        <v>52000</v>
      </c>
      <c r="Z39" s="43">
        <f>'BAR BB| Open rates'!Z39*0.8</f>
        <v>52000</v>
      </c>
      <c r="AA39" s="43">
        <f>'BAR BB| Open rates'!AA39*0.8</f>
        <v>72160</v>
      </c>
      <c r="AB39" s="43">
        <f>'BAR BB| Open rates'!AB39*0.8</f>
        <v>75360</v>
      </c>
      <c r="AC39" s="43">
        <f>'BAR BB| Open rates'!AC39*0.8</f>
        <v>72160</v>
      </c>
      <c r="AD39" s="43">
        <f>'BAR BB| Open rates'!AD39*0.8</f>
        <v>75360</v>
      </c>
      <c r="AE39" s="43">
        <f>'BAR BB| Open rates'!AE39*0.8</f>
        <v>72160</v>
      </c>
      <c r="AF39" s="43">
        <f>'BAR BB| Open rates'!AF39*0.8</f>
        <v>75360</v>
      </c>
      <c r="AG39" s="43">
        <f>'BAR BB| Open rates'!AG39*0.8</f>
        <v>72160</v>
      </c>
      <c r="AH39" s="43">
        <f>'BAR BB| Open rates'!AH39*0.8</f>
        <v>75360</v>
      </c>
      <c r="AI39" s="43">
        <f>'BAR BB| Open rates'!AI39*0.8</f>
        <v>72160</v>
      </c>
      <c r="AJ39" s="43">
        <f>'BAR BB| Open rates'!AJ39*0.8</f>
        <v>73760</v>
      </c>
      <c r="AK39" s="43">
        <f>'BAR BB| Open rates'!AK39*0.8</f>
        <v>73760</v>
      </c>
      <c r="AL39" s="43">
        <f>'BAR BB| Open rates'!AL39*0.8</f>
        <v>70560</v>
      </c>
      <c r="AM39" s="43">
        <f>'BAR BB| Open rates'!AM39*0.8</f>
        <v>73760</v>
      </c>
      <c r="AN39" s="43">
        <f>'BAR BB| Open rates'!AN39*0.8</f>
        <v>70560</v>
      </c>
      <c r="AO39" s="43">
        <f>'BAR BB| Open rates'!AO39*0.8</f>
        <v>73760</v>
      </c>
      <c r="AP39" s="43">
        <f>'BAR BB| Open rates'!AP39*0.8</f>
        <v>70560</v>
      </c>
      <c r="AQ39" s="43">
        <f>'BAR BB| Open rates'!AQ39*0.8</f>
        <v>64960</v>
      </c>
      <c r="AR39" s="43">
        <f>'BAR BB| Open rates'!AR39*0.8</f>
        <v>66560</v>
      </c>
      <c r="AS39" s="43">
        <f>'BAR BB| Open rates'!AS39*0.8</f>
        <v>64960</v>
      </c>
      <c r="AT39" s="43">
        <f>'BAR BB| Open rates'!AT39*0.8</f>
        <v>66560</v>
      </c>
      <c r="AU39" s="43">
        <f>'BAR BB| Open rates'!AU39*0.8</f>
        <v>64960</v>
      </c>
      <c r="AV39" s="43">
        <f>'BAR BB| Open rates'!AV39*0.8</f>
        <v>66560</v>
      </c>
      <c r="AW39" s="43">
        <f>'BAR BB| Open rates'!AW39*0.8</f>
        <v>64960</v>
      </c>
      <c r="AX39" s="43">
        <f>'BAR BB| Open rates'!AX39*0.8</f>
        <v>66560</v>
      </c>
      <c r="AY39" s="43">
        <f>'BAR BB| Open rates'!AY39*0.8</f>
        <v>64960</v>
      </c>
    </row>
    <row r="40" spans="1:51" s="36" customFormat="1" ht="12.75"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row>
    <row r="41" spans="1:51" s="36" customFormat="1" ht="12.75" customHeight="1" x14ac:dyDescent="0.2">
      <c r="A41" s="237">
        <v>1</v>
      </c>
      <c r="B41" s="43">
        <f>'BAR BB| Open rates'!B41*0.8</f>
        <v>44400</v>
      </c>
      <c r="C41" s="43">
        <f>'BAR BB| Open rates'!C41*0.8</f>
        <v>44400</v>
      </c>
      <c r="D41" s="43">
        <f>'BAR BB| Open rates'!D41*0.8</f>
        <v>44400</v>
      </c>
      <c r="E41" s="43">
        <f>'BAR BB| Open rates'!E41*0.8</f>
        <v>58720</v>
      </c>
      <c r="F41" s="43">
        <f>'BAR BB| Open rates'!F41*0.8</f>
        <v>52320</v>
      </c>
      <c r="G41" s="43">
        <f>'BAR BB| Open rates'!G41*0.8</f>
        <v>49920</v>
      </c>
      <c r="H41" s="43">
        <f>'BAR BB| Open rates'!H41*0.8</f>
        <v>52320</v>
      </c>
      <c r="I41" s="43">
        <f>'BAR BB| Open rates'!I41*0.8</f>
        <v>49920</v>
      </c>
      <c r="J41" s="43">
        <f>'BAR BB| Open rates'!J41*0.8</f>
        <v>46800</v>
      </c>
      <c r="K41" s="43">
        <f>'BAR BB| Open rates'!K41*0.8</f>
        <v>46800</v>
      </c>
      <c r="L41" s="43">
        <f>'BAR BB| Open rates'!L41*0.8</f>
        <v>46800</v>
      </c>
      <c r="M41" s="43">
        <f>'BAR BB| Open rates'!M41*0.8</f>
        <v>49920</v>
      </c>
      <c r="N41" s="43">
        <f>'BAR BB| Open rates'!N41*0.8</f>
        <v>48160</v>
      </c>
      <c r="O41" s="43">
        <f>'BAR BB| Open rates'!O41*0.8</f>
        <v>49920</v>
      </c>
      <c r="P41" s="43">
        <f>'BAR BB| Open rates'!P41*0.8</f>
        <v>49920</v>
      </c>
      <c r="Q41" s="43">
        <f>'BAR BB| Open rates'!Q41*0.8</f>
        <v>51520</v>
      </c>
      <c r="R41" s="43">
        <f>'BAR BB| Open rates'!R41*0.8</f>
        <v>49920</v>
      </c>
      <c r="S41" s="43">
        <f>'BAR BB| Open rates'!S41*0.8</f>
        <v>51520</v>
      </c>
      <c r="T41" s="43">
        <f>'BAR BB| Open rates'!T41*0.8</f>
        <v>49920</v>
      </c>
      <c r="U41" s="43">
        <f>'BAR BB| Open rates'!U41*0.8</f>
        <v>48160</v>
      </c>
      <c r="V41" s="43">
        <f>'BAR BB| Open rates'!V41*0.8</f>
        <v>67440</v>
      </c>
      <c r="W41" s="43">
        <f>'BAR BB| Open rates'!W41*0.8</f>
        <v>73040</v>
      </c>
      <c r="X41" s="43">
        <f>'BAR BB| Open rates'!X41*0.8</f>
        <v>67440</v>
      </c>
      <c r="Y41" s="43">
        <f>'BAR BB| Open rates'!Y41*0.8</f>
        <v>48160</v>
      </c>
      <c r="Z41" s="43">
        <f>'BAR BB| Open rates'!Z41*0.8</f>
        <v>48160</v>
      </c>
      <c r="AA41" s="43">
        <f>'BAR BB| Open rates'!AA41*0.8</f>
        <v>70240</v>
      </c>
      <c r="AB41" s="43">
        <f>'BAR BB| Open rates'!AB41*0.8</f>
        <v>73440</v>
      </c>
      <c r="AC41" s="43">
        <f>'BAR BB| Open rates'!AC41*0.8</f>
        <v>70240</v>
      </c>
      <c r="AD41" s="43">
        <f>'BAR BB| Open rates'!AD41*0.8</f>
        <v>73440</v>
      </c>
      <c r="AE41" s="43">
        <f>'BAR BB| Open rates'!AE41*0.8</f>
        <v>70240</v>
      </c>
      <c r="AF41" s="43">
        <f>'BAR BB| Open rates'!AF41*0.8</f>
        <v>73440</v>
      </c>
      <c r="AG41" s="43">
        <f>'BAR BB| Open rates'!AG41*0.8</f>
        <v>70240</v>
      </c>
      <c r="AH41" s="43">
        <f>'BAR BB| Open rates'!AH41*0.8</f>
        <v>73440</v>
      </c>
      <c r="AI41" s="43">
        <f>'BAR BB| Open rates'!AI41*0.8</f>
        <v>70240</v>
      </c>
      <c r="AJ41" s="43">
        <f>'BAR BB| Open rates'!AJ41*0.8</f>
        <v>71840</v>
      </c>
      <c r="AK41" s="43">
        <f>'BAR BB| Open rates'!AK41*0.8</f>
        <v>71840</v>
      </c>
      <c r="AL41" s="43">
        <f>'BAR BB| Open rates'!AL41*0.8</f>
        <v>68640</v>
      </c>
      <c r="AM41" s="43">
        <f>'BAR BB| Open rates'!AM41*0.8</f>
        <v>71840</v>
      </c>
      <c r="AN41" s="43">
        <f>'BAR BB| Open rates'!AN41*0.8</f>
        <v>68640</v>
      </c>
      <c r="AO41" s="43">
        <f>'BAR BB| Open rates'!AO41*0.8</f>
        <v>71840</v>
      </c>
      <c r="AP41" s="43">
        <f>'BAR BB| Open rates'!AP41*0.8</f>
        <v>68640</v>
      </c>
      <c r="AQ41" s="43">
        <f>'BAR BB| Open rates'!AQ41*0.8</f>
        <v>63040</v>
      </c>
      <c r="AR41" s="43">
        <f>'BAR BB| Open rates'!AR41*0.8</f>
        <v>64640</v>
      </c>
      <c r="AS41" s="43">
        <f>'BAR BB| Open rates'!AS41*0.8</f>
        <v>63040</v>
      </c>
      <c r="AT41" s="43">
        <f>'BAR BB| Open rates'!AT41*0.8</f>
        <v>64640</v>
      </c>
      <c r="AU41" s="43">
        <f>'BAR BB| Open rates'!AU41*0.8</f>
        <v>63040</v>
      </c>
      <c r="AV41" s="43">
        <f>'BAR BB| Open rates'!AV41*0.8</f>
        <v>64640</v>
      </c>
      <c r="AW41" s="43">
        <f>'BAR BB| Open rates'!AW41*0.8</f>
        <v>63040</v>
      </c>
      <c r="AX41" s="43">
        <f>'BAR BB| Open rates'!AX41*0.8</f>
        <v>64640</v>
      </c>
      <c r="AY41" s="43">
        <f>'BAR BB| Open rates'!AY41*0.8</f>
        <v>63040</v>
      </c>
    </row>
    <row r="42" spans="1:51" s="36" customFormat="1" ht="12.75" customHeight="1" x14ac:dyDescent="0.2">
      <c r="A42" s="237">
        <v>2</v>
      </c>
      <c r="B42" s="43">
        <f>'BAR BB| Open rates'!B42*0.8</f>
        <v>46400</v>
      </c>
      <c r="C42" s="43">
        <f>'BAR BB| Open rates'!C42*0.8</f>
        <v>46400</v>
      </c>
      <c r="D42" s="43">
        <f>'BAR BB| Open rates'!D42*0.8</f>
        <v>46400</v>
      </c>
      <c r="E42" s="43">
        <f>'BAR BB| Open rates'!E42*0.8</f>
        <v>60720</v>
      </c>
      <c r="F42" s="43">
        <f>'BAR BB| Open rates'!F42*0.8</f>
        <v>54320</v>
      </c>
      <c r="G42" s="43">
        <f>'BAR BB| Open rates'!G42*0.8</f>
        <v>51920</v>
      </c>
      <c r="H42" s="43">
        <f>'BAR BB| Open rates'!H42*0.8</f>
        <v>54320</v>
      </c>
      <c r="I42" s="43">
        <f>'BAR BB| Open rates'!I42*0.8</f>
        <v>51920</v>
      </c>
      <c r="J42" s="43">
        <f>'BAR BB| Open rates'!J42*0.8</f>
        <v>48800</v>
      </c>
      <c r="K42" s="43">
        <f>'BAR BB| Open rates'!K42*0.8</f>
        <v>48800</v>
      </c>
      <c r="L42" s="43">
        <f>'BAR BB| Open rates'!L42*0.8</f>
        <v>48800</v>
      </c>
      <c r="M42" s="43">
        <f>'BAR BB| Open rates'!M42*0.8</f>
        <v>51920</v>
      </c>
      <c r="N42" s="43">
        <f>'BAR BB| Open rates'!N42*0.8</f>
        <v>50160</v>
      </c>
      <c r="O42" s="43">
        <f>'BAR BB| Open rates'!O42*0.8</f>
        <v>51920</v>
      </c>
      <c r="P42" s="43">
        <f>'BAR BB| Open rates'!P42*0.8</f>
        <v>51920</v>
      </c>
      <c r="Q42" s="43">
        <f>'BAR BB| Open rates'!Q42*0.8</f>
        <v>53520</v>
      </c>
      <c r="R42" s="43">
        <f>'BAR BB| Open rates'!R42*0.8</f>
        <v>51920</v>
      </c>
      <c r="S42" s="43">
        <f>'BAR BB| Open rates'!S42*0.8</f>
        <v>53520</v>
      </c>
      <c r="T42" s="43">
        <f>'BAR BB| Open rates'!T42*0.8</f>
        <v>51920</v>
      </c>
      <c r="U42" s="43">
        <f>'BAR BB| Open rates'!U42*0.8</f>
        <v>50160</v>
      </c>
      <c r="V42" s="43">
        <f>'BAR BB| Open rates'!V42*0.8</f>
        <v>69440</v>
      </c>
      <c r="W42" s="43">
        <f>'BAR BB| Open rates'!W42*0.8</f>
        <v>75040</v>
      </c>
      <c r="X42" s="43">
        <f>'BAR BB| Open rates'!X42*0.8</f>
        <v>69440</v>
      </c>
      <c r="Y42" s="43">
        <f>'BAR BB| Open rates'!Y42*0.8</f>
        <v>50160</v>
      </c>
      <c r="Z42" s="43">
        <f>'BAR BB| Open rates'!Z42*0.8</f>
        <v>50160</v>
      </c>
      <c r="AA42" s="43">
        <f>'BAR BB| Open rates'!AA42*0.8</f>
        <v>72240</v>
      </c>
      <c r="AB42" s="43">
        <f>'BAR BB| Open rates'!AB42*0.8</f>
        <v>75440</v>
      </c>
      <c r="AC42" s="43">
        <f>'BAR BB| Open rates'!AC42*0.8</f>
        <v>72240</v>
      </c>
      <c r="AD42" s="43">
        <f>'BAR BB| Open rates'!AD42*0.8</f>
        <v>75440</v>
      </c>
      <c r="AE42" s="43">
        <f>'BAR BB| Open rates'!AE42*0.8</f>
        <v>72240</v>
      </c>
      <c r="AF42" s="43">
        <f>'BAR BB| Open rates'!AF42*0.8</f>
        <v>75440</v>
      </c>
      <c r="AG42" s="43">
        <f>'BAR BB| Open rates'!AG42*0.8</f>
        <v>72240</v>
      </c>
      <c r="AH42" s="43">
        <f>'BAR BB| Open rates'!AH42*0.8</f>
        <v>75440</v>
      </c>
      <c r="AI42" s="43">
        <f>'BAR BB| Open rates'!AI42*0.8</f>
        <v>72240</v>
      </c>
      <c r="AJ42" s="43">
        <f>'BAR BB| Open rates'!AJ42*0.8</f>
        <v>73840</v>
      </c>
      <c r="AK42" s="43">
        <f>'BAR BB| Open rates'!AK42*0.8</f>
        <v>73840</v>
      </c>
      <c r="AL42" s="43">
        <f>'BAR BB| Open rates'!AL42*0.8</f>
        <v>70640</v>
      </c>
      <c r="AM42" s="43">
        <f>'BAR BB| Open rates'!AM42*0.8</f>
        <v>73840</v>
      </c>
      <c r="AN42" s="43">
        <f>'BAR BB| Open rates'!AN42*0.8</f>
        <v>70640</v>
      </c>
      <c r="AO42" s="43">
        <f>'BAR BB| Open rates'!AO42*0.8</f>
        <v>73840</v>
      </c>
      <c r="AP42" s="43">
        <f>'BAR BB| Open rates'!AP42*0.8</f>
        <v>70640</v>
      </c>
      <c r="AQ42" s="43">
        <f>'BAR BB| Open rates'!AQ42*0.8</f>
        <v>65040</v>
      </c>
      <c r="AR42" s="43">
        <f>'BAR BB| Open rates'!AR42*0.8</f>
        <v>66640</v>
      </c>
      <c r="AS42" s="43">
        <f>'BAR BB| Open rates'!AS42*0.8</f>
        <v>65040</v>
      </c>
      <c r="AT42" s="43">
        <f>'BAR BB| Open rates'!AT42*0.8</f>
        <v>66640</v>
      </c>
      <c r="AU42" s="43">
        <f>'BAR BB| Open rates'!AU42*0.8</f>
        <v>65040</v>
      </c>
      <c r="AV42" s="43">
        <f>'BAR BB| Open rates'!AV42*0.8</f>
        <v>66640</v>
      </c>
      <c r="AW42" s="43">
        <f>'BAR BB| Open rates'!AW42*0.8</f>
        <v>65040</v>
      </c>
      <c r="AX42" s="43">
        <f>'BAR BB| Open rates'!AX42*0.8</f>
        <v>66640</v>
      </c>
      <c r="AY42" s="43">
        <f>'BAR BB| Open rates'!AY42*0.8</f>
        <v>65040</v>
      </c>
    </row>
    <row r="43" spans="1:51" s="36" customFormat="1" ht="12.75" customHeight="1" x14ac:dyDescent="0.2">
      <c r="A43" s="237">
        <v>3</v>
      </c>
      <c r="B43" s="43">
        <f>'BAR BB| Open rates'!B43*0.8</f>
        <v>48400</v>
      </c>
      <c r="C43" s="43">
        <f>'BAR BB| Open rates'!C43*0.8</f>
        <v>48400</v>
      </c>
      <c r="D43" s="43">
        <f>'BAR BB| Open rates'!D43*0.8</f>
        <v>48400</v>
      </c>
      <c r="E43" s="43">
        <f>'BAR BB| Open rates'!E43*0.8</f>
        <v>62720</v>
      </c>
      <c r="F43" s="43">
        <f>'BAR BB| Open rates'!F43*0.8</f>
        <v>56320</v>
      </c>
      <c r="G43" s="43">
        <f>'BAR BB| Open rates'!G43*0.8</f>
        <v>53920</v>
      </c>
      <c r="H43" s="43">
        <f>'BAR BB| Open rates'!H43*0.8</f>
        <v>56320</v>
      </c>
      <c r="I43" s="43">
        <f>'BAR BB| Open rates'!I43*0.8</f>
        <v>53920</v>
      </c>
      <c r="J43" s="43">
        <f>'BAR BB| Open rates'!J43*0.8</f>
        <v>50800</v>
      </c>
      <c r="K43" s="43">
        <f>'BAR BB| Open rates'!K43*0.8</f>
        <v>50800</v>
      </c>
      <c r="L43" s="43">
        <f>'BAR BB| Open rates'!L43*0.8</f>
        <v>50800</v>
      </c>
      <c r="M43" s="43">
        <f>'BAR BB| Open rates'!M43*0.8</f>
        <v>53920</v>
      </c>
      <c r="N43" s="43">
        <f>'BAR BB| Open rates'!N43*0.8</f>
        <v>52160</v>
      </c>
      <c r="O43" s="43">
        <f>'BAR BB| Open rates'!O43*0.8</f>
        <v>53920</v>
      </c>
      <c r="P43" s="43">
        <f>'BAR BB| Open rates'!P43*0.8</f>
        <v>53920</v>
      </c>
      <c r="Q43" s="43">
        <f>'BAR BB| Open rates'!Q43*0.8</f>
        <v>55520</v>
      </c>
      <c r="R43" s="43">
        <f>'BAR BB| Open rates'!R43*0.8</f>
        <v>53920</v>
      </c>
      <c r="S43" s="43">
        <f>'BAR BB| Open rates'!S43*0.8</f>
        <v>55520</v>
      </c>
      <c r="T43" s="43">
        <f>'BAR BB| Open rates'!T43*0.8</f>
        <v>53920</v>
      </c>
      <c r="U43" s="43">
        <f>'BAR BB| Open rates'!U43*0.8</f>
        <v>52160</v>
      </c>
      <c r="V43" s="43">
        <f>'BAR BB| Open rates'!V43*0.8</f>
        <v>71440</v>
      </c>
      <c r="W43" s="43">
        <f>'BAR BB| Open rates'!W43*0.8</f>
        <v>77040</v>
      </c>
      <c r="X43" s="43">
        <f>'BAR BB| Open rates'!X43*0.8</f>
        <v>71440</v>
      </c>
      <c r="Y43" s="43">
        <f>'BAR BB| Open rates'!Y43*0.8</f>
        <v>52160</v>
      </c>
      <c r="Z43" s="43">
        <f>'BAR BB| Open rates'!Z43*0.8</f>
        <v>52160</v>
      </c>
      <c r="AA43" s="43">
        <f>'BAR BB| Open rates'!AA43*0.8</f>
        <v>74240</v>
      </c>
      <c r="AB43" s="43">
        <f>'BAR BB| Open rates'!AB43*0.8</f>
        <v>77440</v>
      </c>
      <c r="AC43" s="43">
        <f>'BAR BB| Open rates'!AC43*0.8</f>
        <v>74240</v>
      </c>
      <c r="AD43" s="43">
        <f>'BAR BB| Open rates'!AD43*0.8</f>
        <v>77440</v>
      </c>
      <c r="AE43" s="43">
        <f>'BAR BB| Open rates'!AE43*0.8</f>
        <v>74240</v>
      </c>
      <c r="AF43" s="43">
        <f>'BAR BB| Open rates'!AF43*0.8</f>
        <v>77440</v>
      </c>
      <c r="AG43" s="43">
        <f>'BAR BB| Open rates'!AG43*0.8</f>
        <v>74240</v>
      </c>
      <c r="AH43" s="43">
        <f>'BAR BB| Open rates'!AH43*0.8</f>
        <v>77440</v>
      </c>
      <c r="AI43" s="43">
        <f>'BAR BB| Open rates'!AI43*0.8</f>
        <v>74240</v>
      </c>
      <c r="AJ43" s="43">
        <f>'BAR BB| Open rates'!AJ43*0.8</f>
        <v>75840</v>
      </c>
      <c r="AK43" s="43">
        <f>'BAR BB| Open rates'!AK43*0.8</f>
        <v>75840</v>
      </c>
      <c r="AL43" s="43">
        <f>'BAR BB| Open rates'!AL43*0.8</f>
        <v>72640</v>
      </c>
      <c r="AM43" s="43">
        <f>'BAR BB| Open rates'!AM43*0.8</f>
        <v>75840</v>
      </c>
      <c r="AN43" s="43">
        <f>'BAR BB| Open rates'!AN43*0.8</f>
        <v>72640</v>
      </c>
      <c r="AO43" s="43">
        <f>'BAR BB| Open rates'!AO43*0.8</f>
        <v>75840</v>
      </c>
      <c r="AP43" s="43">
        <f>'BAR BB| Open rates'!AP43*0.8</f>
        <v>72640</v>
      </c>
      <c r="AQ43" s="43">
        <f>'BAR BB| Open rates'!AQ43*0.8</f>
        <v>67040</v>
      </c>
      <c r="AR43" s="43">
        <f>'BAR BB| Open rates'!AR43*0.8</f>
        <v>68640</v>
      </c>
      <c r="AS43" s="43">
        <f>'BAR BB| Open rates'!AS43*0.8</f>
        <v>67040</v>
      </c>
      <c r="AT43" s="43">
        <f>'BAR BB| Open rates'!AT43*0.8</f>
        <v>68640</v>
      </c>
      <c r="AU43" s="43">
        <f>'BAR BB| Open rates'!AU43*0.8</f>
        <v>67040</v>
      </c>
      <c r="AV43" s="43">
        <f>'BAR BB| Open rates'!AV43*0.8</f>
        <v>68640</v>
      </c>
      <c r="AW43" s="43">
        <f>'BAR BB| Open rates'!AW43*0.8</f>
        <v>67040</v>
      </c>
      <c r="AX43" s="43">
        <f>'BAR BB| Open rates'!AX43*0.8</f>
        <v>68640</v>
      </c>
      <c r="AY43" s="43">
        <f>'BAR BB| Open rates'!AY43*0.8</f>
        <v>67040</v>
      </c>
    </row>
    <row r="44" spans="1:51" s="36" customFormat="1" ht="12.75" customHeight="1" x14ac:dyDescent="0.2">
      <c r="A44" s="237">
        <v>4</v>
      </c>
      <c r="B44" s="43">
        <f>'BAR BB| Open rates'!B44*0.8</f>
        <v>50400</v>
      </c>
      <c r="C44" s="43">
        <f>'BAR BB| Open rates'!C44*0.8</f>
        <v>50400</v>
      </c>
      <c r="D44" s="43">
        <f>'BAR BB| Open rates'!D44*0.8</f>
        <v>50400</v>
      </c>
      <c r="E44" s="43">
        <f>'BAR BB| Open rates'!E44*0.8</f>
        <v>64720</v>
      </c>
      <c r="F44" s="43">
        <f>'BAR BB| Open rates'!F44*0.8</f>
        <v>58320</v>
      </c>
      <c r="G44" s="43">
        <f>'BAR BB| Open rates'!G44*0.8</f>
        <v>55920</v>
      </c>
      <c r="H44" s="43">
        <f>'BAR BB| Open rates'!H44*0.8</f>
        <v>58320</v>
      </c>
      <c r="I44" s="43">
        <f>'BAR BB| Open rates'!I44*0.8</f>
        <v>55920</v>
      </c>
      <c r="J44" s="43">
        <f>'BAR BB| Open rates'!J44*0.8</f>
        <v>52800</v>
      </c>
      <c r="K44" s="43">
        <f>'BAR BB| Open rates'!K44*0.8</f>
        <v>52800</v>
      </c>
      <c r="L44" s="43">
        <f>'BAR BB| Open rates'!L44*0.8</f>
        <v>52800</v>
      </c>
      <c r="M44" s="43">
        <f>'BAR BB| Open rates'!M44*0.8</f>
        <v>55920</v>
      </c>
      <c r="N44" s="43">
        <f>'BAR BB| Open rates'!N44*0.8</f>
        <v>54160</v>
      </c>
      <c r="O44" s="43">
        <f>'BAR BB| Open rates'!O44*0.8</f>
        <v>55920</v>
      </c>
      <c r="P44" s="43">
        <f>'BAR BB| Open rates'!P44*0.8</f>
        <v>55920</v>
      </c>
      <c r="Q44" s="43">
        <f>'BAR BB| Open rates'!Q44*0.8</f>
        <v>57520</v>
      </c>
      <c r="R44" s="43">
        <f>'BAR BB| Open rates'!R44*0.8</f>
        <v>55920</v>
      </c>
      <c r="S44" s="43">
        <f>'BAR BB| Open rates'!S44*0.8</f>
        <v>57520</v>
      </c>
      <c r="T44" s="43">
        <f>'BAR BB| Open rates'!T44*0.8</f>
        <v>55920</v>
      </c>
      <c r="U44" s="43">
        <f>'BAR BB| Open rates'!U44*0.8</f>
        <v>54160</v>
      </c>
      <c r="V44" s="43">
        <f>'BAR BB| Open rates'!V44*0.8</f>
        <v>73440</v>
      </c>
      <c r="W44" s="43">
        <f>'BAR BB| Open rates'!W44*0.8</f>
        <v>79040</v>
      </c>
      <c r="X44" s="43">
        <f>'BAR BB| Open rates'!X44*0.8</f>
        <v>73440</v>
      </c>
      <c r="Y44" s="43">
        <f>'BAR BB| Open rates'!Y44*0.8</f>
        <v>54160</v>
      </c>
      <c r="Z44" s="43">
        <f>'BAR BB| Open rates'!Z44*0.8</f>
        <v>54160</v>
      </c>
      <c r="AA44" s="43">
        <f>'BAR BB| Open rates'!AA44*0.8</f>
        <v>76240</v>
      </c>
      <c r="AB44" s="43">
        <f>'BAR BB| Open rates'!AB44*0.8</f>
        <v>79440</v>
      </c>
      <c r="AC44" s="43">
        <f>'BAR BB| Open rates'!AC44*0.8</f>
        <v>76240</v>
      </c>
      <c r="AD44" s="43">
        <f>'BAR BB| Open rates'!AD44*0.8</f>
        <v>79440</v>
      </c>
      <c r="AE44" s="43">
        <f>'BAR BB| Open rates'!AE44*0.8</f>
        <v>76240</v>
      </c>
      <c r="AF44" s="43">
        <f>'BAR BB| Open rates'!AF44*0.8</f>
        <v>79440</v>
      </c>
      <c r="AG44" s="43">
        <f>'BAR BB| Open rates'!AG44*0.8</f>
        <v>76240</v>
      </c>
      <c r="AH44" s="43">
        <f>'BAR BB| Open rates'!AH44*0.8</f>
        <v>79440</v>
      </c>
      <c r="AI44" s="43">
        <f>'BAR BB| Open rates'!AI44*0.8</f>
        <v>76240</v>
      </c>
      <c r="AJ44" s="43">
        <f>'BAR BB| Open rates'!AJ44*0.8</f>
        <v>77840</v>
      </c>
      <c r="AK44" s="43">
        <f>'BAR BB| Open rates'!AK44*0.8</f>
        <v>77840</v>
      </c>
      <c r="AL44" s="43">
        <f>'BAR BB| Open rates'!AL44*0.8</f>
        <v>74640</v>
      </c>
      <c r="AM44" s="43">
        <f>'BAR BB| Open rates'!AM44*0.8</f>
        <v>77840</v>
      </c>
      <c r="AN44" s="43">
        <f>'BAR BB| Open rates'!AN44*0.8</f>
        <v>74640</v>
      </c>
      <c r="AO44" s="43">
        <f>'BAR BB| Open rates'!AO44*0.8</f>
        <v>77840</v>
      </c>
      <c r="AP44" s="43">
        <f>'BAR BB| Open rates'!AP44*0.8</f>
        <v>74640</v>
      </c>
      <c r="AQ44" s="43">
        <f>'BAR BB| Open rates'!AQ44*0.8</f>
        <v>69040</v>
      </c>
      <c r="AR44" s="43">
        <f>'BAR BB| Open rates'!AR44*0.8</f>
        <v>70640</v>
      </c>
      <c r="AS44" s="43">
        <f>'BAR BB| Open rates'!AS44*0.8</f>
        <v>69040</v>
      </c>
      <c r="AT44" s="43">
        <f>'BAR BB| Open rates'!AT44*0.8</f>
        <v>70640</v>
      </c>
      <c r="AU44" s="43">
        <f>'BAR BB| Open rates'!AU44*0.8</f>
        <v>69040</v>
      </c>
      <c r="AV44" s="43">
        <f>'BAR BB| Open rates'!AV44*0.8</f>
        <v>70640</v>
      </c>
      <c r="AW44" s="43">
        <f>'BAR BB| Open rates'!AW44*0.8</f>
        <v>69040</v>
      </c>
      <c r="AX44" s="43">
        <f>'BAR BB| Open rates'!AX44*0.8</f>
        <v>70640</v>
      </c>
      <c r="AY44" s="43">
        <f>'BAR BB| Open rates'!AY44*0.8</f>
        <v>69040</v>
      </c>
    </row>
    <row r="45" spans="1:51" s="36" customFormat="1" ht="12.75" customHeight="1" x14ac:dyDescent="0.2">
      <c r="A45" s="237">
        <v>5</v>
      </c>
      <c r="B45" s="43">
        <f>'BAR BB| Open rates'!B45*0.8</f>
        <v>52400</v>
      </c>
      <c r="C45" s="43">
        <f>'BAR BB| Open rates'!C45*0.8</f>
        <v>52400</v>
      </c>
      <c r="D45" s="43">
        <f>'BAR BB| Open rates'!D45*0.8</f>
        <v>52400</v>
      </c>
      <c r="E45" s="43">
        <f>'BAR BB| Open rates'!E45*0.8</f>
        <v>66720</v>
      </c>
      <c r="F45" s="43">
        <f>'BAR BB| Open rates'!F45*0.8</f>
        <v>60320</v>
      </c>
      <c r="G45" s="43">
        <f>'BAR BB| Open rates'!G45*0.8</f>
        <v>57920</v>
      </c>
      <c r="H45" s="43">
        <f>'BAR BB| Open rates'!H45*0.8</f>
        <v>60320</v>
      </c>
      <c r="I45" s="43">
        <f>'BAR BB| Open rates'!I45*0.8</f>
        <v>57920</v>
      </c>
      <c r="J45" s="43">
        <f>'BAR BB| Open rates'!J45*0.8</f>
        <v>54800</v>
      </c>
      <c r="K45" s="43">
        <f>'BAR BB| Open rates'!K45*0.8</f>
        <v>54800</v>
      </c>
      <c r="L45" s="43">
        <f>'BAR BB| Open rates'!L45*0.8</f>
        <v>54800</v>
      </c>
      <c r="M45" s="43">
        <f>'BAR BB| Open rates'!M45*0.8</f>
        <v>57920</v>
      </c>
      <c r="N45" s="43">
        <f>'BAR BB| Open rates'!N45*0.8</f>
        <v>56160</v>
      </c>
      <c r="O45" s="43">
        <f>'BAR BB| Open rates'!O45*0.8</f>
        <v>57920</v>
      </c>
      <c r="P45" s="43">
        <f>'BAR BB| Open rates'!P45*0.8</f>
        <v>57920</v>
      </c>
      <c r="Q45" s="43">
        <f>'BAR BB| Open rates'!Q45*0.8</f>
        <v>59520</v>
      </c>
      <c r="R45" s="43">
        <f>'BAR BB| Open rates'!R45*0.8</f>
        <v>57920</v>
      </c>
      <c r="S45" s="43">
        <f>'BAR BB| Open rates'!S45*0.8</f>
        <v>59520</v>
      </c>
      <c r="T45" s="43">
        <f>'BAR BB| Open rates'!T45*0.8</f>
        <v>57920</v>
      </c>
      <c r="U45" s="43">
        <f>'BAR BB| Open rates'!U45*0.8</f>
        <v>56160</v>
      </c>
      <c r="V45" s="43">
        <f>'BAR BB| Open rates'!V45*0.8</f>
        <v>75440</v>
      </c>
      <c r="W45" s="43">
        <f>'BAR BB| Open rates'!W45*0.8</f>
        <v>81040</v>
      </c>
      <c r="X45" s="43">
        <f>'BAR BB| Open rates'!X45*0.8</f>
        <v>75440</v>
      </c>
      <c r="Y45" s="43">
        <f>'BAR BB| Open rates'!Y45*0.8</f>
        <v>56160</v>
      </c>
      <c r="Z45" s="43">
        <f>'BAR BB| Open rates'!Z45*0.8</f>
        <v>56160</v>
      </c>
      <c r="AA45" s="43">
        <f>'BAR BB| Open rates'!AA45*0.8</f>
        <v>78240</v>
      </c>
      <c r="AB45" s="43">
        <f>'BAR BB| Open rates'!AB45*0.8</f>
        <v>81440</v>
      </c>
      <c r="AC45" s="43">
        <f>'BAR BB| Open rates'!AC45*0.8</f>
        <v>78240</v>
      </c>
      <c r="AD45" s="43">
        <f>'BAR BB| Open rates'!AD45*0.8</f>
        <v>81440</v>
      </c>
      <c r="AE45" s="43">
        <f>'BAR BB| Open rates'!AE45*0.8</f>
        <v>78240</v>
      </c>
      <c r="AF45" s="43">
        <f>'BAR BB| Open rates'!AF45*0.8</f>
        <v>81440</v>
      </c>
      <c r="AG45" s="43">
        <f>'BAR BB| Open rates'!AG45*0.8</f>
        <v>78240</v>
      </c>
      <c r="AH45" s="43">
        <f>'BAR BB| Open rates'!AH45*0.8</f>
        <v>81440</v>
      </c>
      <c r="AI45" s="43">
        <f>'BAR BB| Open rates'!AI45*0.8</f>
        <v>78240</v>
      </c>
      <c r="AJ45" s="43">
        <f>'BAR BB| Open rates'!AJ45*0.8</f>
        <v>79840</v>
      </c>
      <c r="AK45" s="43">
        <f>'BAR BB| Open rates'!AK45*0.8</f>
        <v>79840</v>
      </c>
      <c r="AL45" s="43">
        <f>'BAR BB| Open rates'!AL45*0.8</f>
        <v>76640</v>
      </c>
      <c r="AM45" s="43">
        <f>'BAR BB| Open rates'!AM45*0.8</f>
        <v>79840</v>
      </c>
      <c r="AN45" s="43">
        <f>'BAR BB| Open rates'!AN45*0.8</f>
        <v>76640</v>
      </c>
      <c r="AO45" s="43">
        <f>'BAR BB| Open rates'!AO45*0.8</f>
        <v>79840</v>
      </c>
      <c r="AP45" s="43">
        <f>'BAR BB| Open rates'!AP45*0.8</f>
        <v>76640</v>
      </c>
      <c r="AQ45" s="43">
        <f>'BAR BB| Open rates'!AQ45*0.8</f>
        <v>71040</v>
      </c>
      <c r="AR45" s="43">
        <f>'BAR BB| Open rates'!AR45*0.8</f>
        <v>72640</v>
      </c>
      <c r="AS45" s="43">
        <f>'BAR BB| Open rates'!AS45*0.8</f>
        <v>71040</v>
      </c>
      <c r="AT45" s="43">
        <f>'BAR BB| Open rates'!AT45*0.8</f>
        <v>72640</v>
      </c>
      <c r="AU45" s="43">
        <f>'BAR BB| Open rates'!AU45*0.8</f>
        <v>71040</v>
      </c>
      <c r="AV45" s="43">
        <f>'BAR BB| Open rates'!AV45*0.8</f>
        <v>72640</v>
      </c>
      <c r="AW45" s="43">
        <f>'BAR BB| Open rates'!AW45*0.8</f>
        <v>71040</v>
      </c>
      <c r="AX45" s="43">
        <f>'BAR BB| Open rates'!AX45*0.8</f>
        <v>72640</v>
      </c>
      <c r="AY45" s="43">
        <f>'BAR BB| Open rates'!AY45*0.8</f>
        <v>71040</v>
      </c>
    </row>
    <row r="46" spans="1:51" s="36" customFormat="1" ht="12.75" customHeight="1" x14ac:dyDescent="0.2">
      <c r="A46" s="237">
        <v>6</v>
      </c>
      <c r="B46" s="43">
        <f>'BAR BB| Open rates'!B46*0.8</f>
        <v>54400</v>
      </c>
      <c r="C46" s="43">
        <f>'BAR BB| Open rates'!C46*0.8</f>
        <v>54400</v>
      </c>
      <c r="D46" s="43">
        <f>'BAR BB| Open rates'!D46*0.8</f>
        <v>54400</v>
      </c>
      <c r="E46" s="43">
        <f>'BAR BB| Open rates'!E46*0.8</f>
        <v>68720</v>
      </c>
      <c r="F46" s="43">
        <f>'BAR BB| Open rates'!F46*0.8</f>
        <v>62320</v>
      </c>
      <c r="G46" s="43">
        <f>'BAR BB| Open rates'!G46*0.8</f>
        <v>59920</v>
      </c>
      <c r="H46" s="43">
        <f>'BAR BB| Open rates'!H46*0.8</f>
        <v>62320</v>
      </c>
      <c r="I46" s="43">
        <f>'BAR BB| Open rates'!I46*0.8</f>
        <v>59920</v>
      </c>
      <c r="J46" s="43">
        <f>'BAR BB| Open rates'!J46*0.8</f>
        <v>56800</v>
      </c>
      <c r="K46" s="43">
        <f>'BAR BB| Open rates'!K46*0.8</f>
        <v>56800</v>
      </c>
      <c r="L46" s="43">
        <f>'BAR BB| Open rates'!L46*0.8</f>
        <v>56800</v>
      </c>
      <c r="M46" s="43">
        <f>'BAR BB| Open rates'!M46*0.8</f>
        <v>59920</v>
      </c>
      <c r="N46" s="43">
        <f>'BAR BB| Open rates'!N46*0.8</f>
        <v>58160</v>
      </c>
      <c r="O46" s="43">
        <f>'BAR BB| Open rates'!O46*0.8</f>
        <v>59920</v>
      </c>
      <c r="P46" s="43">
        <f>'BAR BB| Open rates'!P46*0.8</f>
        <v>59920</v>
      </c>
      <c r="Q46" s="43">
        <f>'BAR BB| Open rates'!Q46*0.8</f>
        <v>61520</v>
      </c>
      <c r="R46" s="43">
        <f>'BAR BB| Open rates'!R46*0.8</f>
        <v>59920</v>
      </c>
      <c r="S46" s="43">
        <f>'BAR BB| Open rates'!S46*0.8</f>
        <v>61520</v>
      </c>
      <c r="T46" s="43">
        <f>'BAR BB| Open rates'!T46*0.8</f>
        <v>59920</v>
      </c>
      <c r="U46" s="43">
        <f>'BAR BB| Open rates'!U46*0.8</f>
        <v>58160</v>
      </c>
      <c r="V46" s="43">
        <f>'BAR BB| Open rates'!V46*0.8</f>
        <v>77440</v>
      </c>
      <c r="W46" s="43">
        <f>'BAR BB| Open rates'!W46*0.8</f>
        <v>83040</v>
      </c>
      <c r="X46" s="43">
        <f>'BAR BB| Open rates'!X46*0.8</f>
        <v>77440</v>
      </c>
      <c r="Y46" s="43">
        <f>'BAR BB| Open rates'!Y46*0.8</f>
        <v>58160</v>
      </c>
      <c r="Z46" s="43">
        <f>'BAR BB| Open rates'!Z46*0.8</f>
        <v>58160</v>
      </c>
      <c r="AA46" s="43">
        <f>'BAR BB| Open rates'!AA46*0.8</f>
        <v>80240</v>
      </c>
      <c r="AB46" s="43">
        <f>'BAR BB| Open rates'!AB46*0.8</f>
        <v>83440</v>
      </c>
      <c r="AC46" s="43">
        <f>'BAR BB| Open rates'!AC46*0.8</f>
        <v>80240</v>
      </c>
      <c r="AD46" s="43">
        <f>'BAR BB| Open rates'!AD46*0.8</f>
        <v>83440</v>
      </c>
      <c r="AE46" s="43">
        <f>'BAR BB| Open rates'!AE46*0.8</f>
        <v>80240</v>
      </c>
      <c r="AF46" s="43">
        <f>'BAR BB| Open rates'!AF46*0.8</f>
        <v>83440</v>
      </c>
      <c r="AG46" s="43">
        <f>'BAR BB| Open rates'!AG46*0.8</f>
        <v>80240</v>
      </c>
      <c r="AH46" s="43">
        <f>'BAR BB| Open rates'!AH46*0.8</f>
        <v>83440</v>
      </c>
      <c r="AI46" s="43">
        <f>'BAR BB| Open rates'!AI46*0.8</f>
        <v>80240</v>
      </c>
      <c r="AJ46" s="43">
        <f>'BAR BB| Open rates'!AJ46*0.8</f>
        <v>81840</v>
      </c>
      <c r="AK46" s="43">
        <f>'BAR BB| Open rates'!AK46*0.8</f>
        <v>81840</v>
      </c>
      <c r="AL46" s="43">
        <f>'BAR BB| Open rates'!AL46*0.8</f>
        <v>78640</v>
      </c>
      <c r="AM46" s="43">
        <f>'BAR BB| Open rates'!AM46*0.8</f>
        <v>81840</v>
      </c>
      <c r="AN46" s="43">
        <f>'BAR BB| Open rates'!AN46*0.8</f>
        <v>78640</v>
      </c>
      <c r="AO46" s="43">
        <f>'BAR BB| Open rates'!AO46*0.8</f>
        <v>81840</v>
      </c>
      <c r="AP46" s="43">
        <f>'BAR BB| Open rates'!AP46*0.8</f>
        <v>78640</v>
      </c>
      <c r="AQ46" s="43">
        <f>'BAR BB| Open rates'!AQ46*0.8</f>
        <v>73040</v>
      </c>
      <c r="AR46" s="43">
        <f>'BAR BB| Open rates'!AR46*0.8</f>
        <v>74640</v>
      </c>
      <c r="AS46" s="43">
        <f>'BAR BB| Open rates'!AS46*0.8</f>
        <v>73040</v>
      </c>
      <c r="AT46" s="43">
        <f>'BAR BB| Open rates'!AT46*0.8</f>
        <v>74640</v>
      </c>
      <c r="AU46" s="43">
        <f>'BAR BB| Open rates'!AU46*0.8</f>
        <v>73040</v>
      </c>
      <c r="AV46" s="43">
        <f>'BAR BB| Open rates'!AV46*0.8</f>
        <v>74640</v>
      </c>
      <c r="AW46" s="43">
        <f>'BAR BB| Open rates'!AW46*0.8</f>
        <v>73040</v>
      </c>
      <c r="AX46" s="43">
        <f>'BAR BB| Open rates'!AX46*0.8</f>
        <v>74640</v>
      </c>
      <c r="AY46" s="43">
        <f>'BAR BB| Open rates'!AY46*0.8</f>
        <v>73040</v>
      </c>
    </row>
    <row r="47" spans="1:51" s="36" customFormat="1" ht="12.75" customHeight="1" x14ac:dyDescent="0.2">
      <c r="A47" s="237">
        <v>7</v>
      </c>
      <c r="B47" s="43">
        <f>'BAR BB| Open rates'!B47*0.8</f>
        <v>56400</v>
      </c>
      <c r="C47" s="43">
        <f>'BAR BB| Open rates'!C47*0.8</f>
        <v>56400</v>
      </c>
      <c r="D47" s="43">
        <f>'BAR BB| Open rates'!D47*0.8</f>
        <v>56400</v>
      </c>
      <c r="E47" s="43">
        <f>'BAR BB| Open rates'!E47*0.8</f>
        <v>70720</v>
      </c>
      <c r="F47" s="43">
        <f>'BAR BB| Open rates'!F47*0.8</f>
        <v>64320</v>
      </c>
      <c r="G47" s="43">
        <f>'BAR BB| Open rates'!G47*0.8</f>
        <v>61920</v>
      </c>
      <c r="H47" s="43">
        <f>'BAR BB| Open rates'!H47*0.8</f>
        <v>64320</v>
      </c>
      <c r="I47" s="43">
        <f>'BAR BB| Open rates'!I47*0.8</f>
        <v>61920</v>
      </c>
      <c r="J47" s="43">
        <f>'BAR BB| Open rates'!J47*0.8</f>
        <v>58800</v>
      </c>
      <c r="K47" s="43">
        <f>'BAR BB| Open rates'!K47*0.8</f>
        <v>58800</v>
      </c>
      <c r="L47" s="43">
        <f>'BAR BB| Open rates'!L47*0.8</f>
        <v>58800</v>
      </c>
      <c r="M47" s="43">
        <f>'BAR BB| Open rates'!M47*0.8</f>
        <v>61920</v>
      </c>
      <c r="N47" s="43">
        <f>'BAR BB| Open rates'!N47*0.8</f>
        <v>60160</v>
      </c>
      <c r="O47" s="43">
        <f>'BAR BB| Open rates'!O47*0.8</f>
        <v>61920</v>
      </c>
      <c r="P47" s="43">
        <f>'BAR BB| Open rates'!P47*0.8</f>
        <v>61920</v>
      </c>
      <c r="Q47" s="43">
        <f>'BAR BB| Open rates'!Q47*0.8</f>
        <v>63520</v>
      </c>
      <c r="R47" s="43">
        <f>'BAR BB| Open rates'!R47*0.8</f>
        <v>61920</v>
      </c>
      <c r="S47" s="43">
        <f>'BAR BB| Open rates'!S47*0.8</f>
        <v>63520</v>
      </c>
      <c r="T47" s="43">
        <f>'BAR BB| Open rates'!T47*0.8</f>
        <v>61920</v>
      </c>
      <c r="U47" s="43">
        <f>'BAR BB| Open rates'!U47*0.8</f>
        <v>60160</v>
      </c>
      <c r="V47" s="43">
        <f>'BAR BB| Open rates'!V47*0.8</f>
        <v>79440</v>
      </c>
      <c r="W47" s="43">
        <f>'BAR BB| Open rates'!W47*0.8</f>
        <v>85040</v>
      </c>
      <c r="X47" s="43">
        <f>'BAR BB| Open rates'!X47*0.8</f>
        <v>79440</v>
      </c>
      <c r="Y47" s="43">
        <f>'BAR BB| Open rates'!Y47*0.8</f>
        <v>60160</v>
      </c>
      <c r="Z47" s="43">
        <f>'BAR BB| Open rates'!Z47*0.8</f>
        <v>60160</v>
      </c>
      <c r="AA47" s="43">
        <f>'BAR BB| Open rates'!AA47*0.8</f>
        <v>82240</v>
      </c>
      <c r="AB47" s="43">
        <f>'BAR BB| Open rates'!AB47*0.8</f>
        <v>85440</v>
      </c>
      <c r="AC47" s="43">
        <f>'BAR BB| Open rates'!AC47*0.8</f>
        <v>82240</v>
      </c>
      <c r="AD47" s="43">
        <f>'BAR BB| Open rates'!AD47*0.8</f>
        <v>85440</v>
      </c>
      <c r="AE47" s="43">
        <f>'BAR BB| Open rates'!AE47*0.8</f>
        <v>82240</v>
      </c>
      <c r="AF47" s="43">
        <f>'BAR BB| Open rates'!AF47*0.8</f>
        <v>85440</v>
      </c>
      <c r="AG47" s="43">
        <f>'BAR BB| Open rates'!AG47*0.8</f>
        <v>82240</v>
      </c>
      <c r="AH47" s="43">
        <f>'BAR BB| Open rates'!AH47*0.8</f>
        <v>85440</v>
      </c>
      <c r="AI47" s="43">
        <f>'BAR BB| Open rates'!AI47*0.8</f>
        <v>82240</v>
      </c>
      <c r="AJ47" s="43">
        <f>'BAR BB| Open rates'!AJ47*0.8</f>
        <v>83840</v>
      </c>
      <c r="AK47" s="43">
        <f>'BAR BB| Open rates'!AK47*0.8</f>
        <v>83840</v>
      </c>
      <c r="AL47" s="43">
        <f>'BAR BB| Open rates'!AL47*0.8</f>
        <v>80640</v>
      </c>
      <c r="AM47" s="43">
        <f>'BAR BB| Open rates'!AM47*0.8</f>
        <v>83840</v>
      </c>
      <c r="AN47" s="43">
        <f>'BAR BB| Open rates'!AN47*0.8</f>
        <v>80640</v>
      </c>
      <c r="AO47" s="43">
        <f>'BAR BB| Open rates'!AO47*0.8</f>
        <v>83840</v>
      </c>
      <c r="AP47" s="43">
        <f>'BAR BB| Open rates'!AP47*0.8</f>
        <v>80640</v>
      </c>
      <c r="AQ47" s="43">
        <f>'BAR BB| Open rates'!AQ47*0.8</f>
        <v>75040</v>
      </c>
      <c r="AR47" s="43">
        <f>'BAR BB| Open rates'!AR47*0.8</f>
        <v>76640</v>
      </c>
      <c r="AS47" s="43">
        <f>'BAR BB| Open rates'!AS47*0.8</f>
        <v>75040</v>
      </c>
      <c r="AT47" s="43">
        <f>'BAR BB| Open rates'!AT47*0.8</f>
        <v>76640</v>
      </c>
      <c r="AU47" s="43">
        <f>'BAR BB| Open rates'!AU47*0.8</f>
        <v>75040</v>
      </c>
      <c r="AV47" s="43">
        <f>'BAR BB| Open rates'!AV47*0.8</f>
        <v>76640</v>
      </c>
      <c r="AW47" s="43">
        <f>'BAR BB| Open rates'!AW47*0.8</f>
        <v>75040</v>
      </c>
      <c r="AX47" s="43">
        <f>'BAR BB| Open rates'!AX47*0.8</f>
        <v>76640</v>
      </c>
      <c r="AY47" s="43">
        <f>'BAR BB| Open rates'!AY47*0.8</f>
        <v>75040</v>
      </c>
    </row>
    <row r="48" spans="1:51" s="36" customFormat="1" ht="12.75" customHeight="1" x14ac:dyDescent="0.2">
      <c r="A48" s="237">
        <v>8</v>
      </c>
      <c r="B48" s="43">
        <f>'BAR BB| Open rates'!B48*0.8</f>
        <v>58400</v>
      </c>
      <c r="C48" s="43">
        <f>'BAR BB| Open rates'!C48*0.8</f>
        <v>58400</v>
      </c>
      <c r="D48" s="43">
        <f>'BAR BB| Open rates'!D48*0.8</f>
        <v>58400</v>
      </c>
      <c r="E48" s="43">
        <f>'BAR BB| Open rates'!E48*0.8</f>
        <v>72720</v>
      </c>
      <c r="F48" s="43">
        <f>'BAR BB| Open rates'!F48*0.8</f>
        <v>66320</v>
      </c>
      <c r="G48" s="43">
        <f>'BAR BB| Open rates'!G48*0.8</f>
        <v>63920</v>
      </c>
      <c r="H48" s="43">
        <f>'BAR BB| Open rates'!H48*0.8</f>
        <v>66320</v>
      </c>
      <c r="I48" s="43">
        <f>'BAR BB| Open rates'!I48*0.8</f>
        <v>63920</v>
      </c>
      <c r="J48" s="43">
        <f>'BAR BB| Open rates'!J48*0.8</f>
        <v>60800</v>
      </c>
      <c r="K48" s="43">
        <f>'BAR BB| Open rates'!K48*0.8</f>
        <v>60800</v>
      </c>
      <c r="L48" s="43">
        <f>'BAR BB| Open rates'!L48*0.8</f>
        <v>60800</v>
      </c>
      <c r="M48" s="43">
        <f>'BAR BB| Open rates'!M48*0.8</f>
        <v>63920</v>
      </c>
      <c r="N48" s="43">
        <f>'BAR BB| Open rates'!N48*0.8</f>
        <v>62160</v>
      </c>
      <c r="O48" s="43">
        <f>'BAR BB| Open rates'!O48*0.8</f>
        <v>63920</v>
      </c>
      <c r="P48" s="43">
        <f>'BAR BB| Open rates'!P48*0.8</f>
        <v>63920</v>
      </c>
      <c r="Q48" s="43">
        <f>'BAR BB| Open rates'!Q48*0.8</f>
        <v>65520</v>
      </c>
      <c r="R48" s="43">
        <f>'BAR BB| Open rates'!R48*0.8</f>
        <v>63920</v>
      </c>
      <c r="S48" s="43">
        <f>'BAR BB| Open rates'!S48*0.8</f>
        <v>65520</v>
      </c>
      <c r="T48" s="43">
        <f>'BAR BB| Open rates'!T48*0.8</f>
        <v>63920</v>
      </c>
      <c r="U48" s="43">
        <f>'BAR BB| Open rates'!U48*0.8</f>
        <v>62160</v>
      </c>
      <c r="V48" s="43">
        <f>'BAR BB| Open rates'!V48*0.8</f>
        <v>81440</v>
      </c>
      <c r="W48" s="43">
        <f>'BAR BB| Open rates'!W48*0.8</f>
        <v>87040</v>
      </c>
      <c r="X48" s="43">
        <f>'BAR BB| Open rates'!X48*0.8</f>
        <v>81440</v>
      </c>
      <c r="Y48" s="43">
        <f>'BAR BB| Open rates'!Y48*0.8</f>
        <v>62160</v>
      </c>
      <c r="Z48" s="43">
        <f>'BAR BB| Open rates'!Z48*0.8</f>
        <v>62160</v>
      </c>
      <c r="AA48" s="43">
        <f>'BAR BB| Open rates'!AA48*0.8</f>
        <v>84240</v>
      </c>
      <c r="AB48" s="43">
        <f>'BAR BB| Open rates'!AB48*0.8</f>
        <v>87440</v>
      </c>
      <c r="AC48" s="43">
        <f>'BAR BB| Open rates'!AC48*0.8</f>
        <v>84240</v>
      </c>
      <c r="AD48" s="43">
        <f>'BAR BB| Open rates'!AD48*0.8</f>
        <v>87440</v>
      </c>
      <c r="AE48" s="43">
        <f>'BAR BB| Open rates'!AE48*0.8</f>
        <v>84240</v>
      </c>
      <c r="AF48" s="43">
        <f>'BAR BB| Open rates'!AF48*0.8</f>
        <v>87440</v>
      </c>
      <c r="AG48" s="43">
        <f>'BAR BB| Open rates'!AG48*0.8</f>
        <v>84240</v>
      </c>
      <c r="AH48" s="43">
        <f>'BAR BB| Open rates'!AH48*0.8</f>
        <v>87440</v>
      </c>
      <c r="AI48" s="43">
        <f>'BAR BB| Open rates'!AI48*0.8</f>
        <v>84240</v>
      </c>
      <c r="AJ48" s="43">
        <f>'BAR BB| Open rates'!AJ48*0.8</f>
        <v>85840</v>
      </c>
      <c r="AK48" s="43">
        <f>'BAR BB| Open rates'!AK48*0.8</f>
        <v>85840</v>
      </c>
      <c r="AL48" s="43">
        <f>'BAR BB| Open rates'!AL48*0.8</f>
        <v>82640</v>
      </c>
      <c r="AM48" s="43">
        <f>'BAR BB| Open rates'!AM48*0.8</f>
        <v>85840</v>
      </c>
      <c r="AN48" s="43">
        <f>'BAR BB| Open rates'!AN48*0.8</f>
        <v>82640</v>
      </c>
      <c r="AO48" s="43">
        <f>'BAR BB| Open rates'!AO48*0.8</f>
        <v>85840</v>
      </c>
      <c r="AP48" s="43">
        <f>'BAR BB| Open rates'!AP48*0.8</f>
        <v>82640</v>
      </c>
      <c r="AQ48" s="43">
        <f>'BAR BB| Open rates'!AQ48*0.8</f>
        <v>77040</v>
      </c>
      <c r="AR48" s="43">
        <f>'BAR BB| Open rates'!AR48*0.8</f>
        <v>78640</v>
      </c>
      <c r="AS48" s="43">
        <f>'BAR BB| Open rates'!AS48*0.8</f>
        <v>77040</v>
      </c>
      <c r="AT48" s="43">
        <f>'BAR BB| Open rates'!AT48*0.8</f>
        <v>78640</v>
      </c>
      <c r="AU48" s="43">
        <f>'BAR BB| Open rates'!AU48*0.8</f>
        <v>77040</v>
      </c>
      <c r="AV48" s="43">
        <f>'BAR BB| Open rates'!AV48*0.8</f>
        <v>78640</v>
      </c>
      <c r="AW48" s="43">
        <f>'BAR BB| Open rates'!AW48*0.8</f>
        <v>77040</v>
      </c>
      <c r="AX48" s="43">
        <f>'BAR BB| Open rates'!AX48*0.8</f>
        <v>78640</v>
      </c>
      <c r="AY48" s="43">
        <f>'BAR BB| Open rates'!AY48*0.8</f>
        <v>77040</v>
      </c>
    </row>
    <row r="49" spans="1:51" s="36" customFormat="1" ht="12.75"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row>
    <row r="50" spans="1:51" s="36" customFormat="1" ht="12.75" customHeight="1" x14ac:dyDescent="0.2">
      <c r="A50" s="237">
        <v>1</v>
      </c>
      <c r="B50" s="43">
        <f>'BAR BB| Open rates'!B50*0.8</f>
        <v>76000</v>
      </c>
      <c r="C50" s="43">
        <f>'BAR BB| Open rates'!C50*0.8</f>
        <v>76000</v>
      </c>
      <c r="D50" s="43">
        <f>'BAR BB| Open rates'!D50*0.8</f>
        <v>76000</v>
      </c>
      <c r="E50" s="43">
        <f>'BAR BB| Open rates'!E50*0.8</f>
        <v>76000</v>
      </c>
      <c r="F50" s="43">
        <f>'BAR BB| Open rates'!F50*0.8</f>
        <v>76000</v>
      </c>
      <c r="G50" s="43">
        <f>'BAR BB| Open rates'!G50*0.8</f>
        <v>76000</v>
      </c>
      <c r="H50" s="43">
        <f>'BAR BB| Open rates'!H50*0.8</f>
        <v>76000</v>
      </c>
      <c r="I50" s="43">
        <f>'BAR BB| Open rates'!I50*0.8</f>
        <v>76000</v>
      </c>
      <c r="J50" s="43">
        <f>'BAR BB| Open rates'!J50*0.8</f>
        <v>76000</v>
      </c>
      <c r="K50" s="43">
        <f>'BAR BB| Open rates'!K50*0.8</f>
        <v>76000</v>
      </c>
      <c r="L50" s="43">
        <f>'BAR BB| Open rates'!L50*0.8</f>
        <v>76000</v>
      </c>
      <c r="M50" s="43">
        <f>'BAR BB| Open rates'!M50*0.8</f>
        <v>76000</v>
      </c>
      <c r="N50" s="43">
        <f>'BAR BB| Open rates'!N50*0.8</f>
        <v>76000</v>
      </c>
      <c r="O50" s="43">
        <f>'BAR BB| Open rates'!O50*0.8</f>
        <v>76000</v>
      </c>
      <c r="P50" s="43">
        <f>'BAR BB| Open rates'!P50*0.8</f>
        <v>76000</v>
      </c>
      <c r="Q50" s="43">
        <f>'BAR BB| Open rates'!Q50*0.8</f>
        <v>76000</v>
      </c>
      <c r="R50" s="43">
        <f>'BAR BB| Open rates'!R50*0.8</f>
        <v>76000</v>
      </c>
      <c r="S50" s="43">
        <f>'BAR BB| Open rates'!S50*0.8</f>
        <v>76000</v>
      </c>
      <c r="T50" s="43">
        <f>'BAR BB| Open rates'!T50*0.8</f>
        <v>76000</v>
      </c>
      <c r="U50" s="43">
        <f>'BAR BB| Open rates'!U50*0.8</f>
        <v>76000</v>
      </c>
      <c r="V50" s="43">
        <f>'BAR BB| Open rates'!V50*0.8</f>
        <v>76000</v>
      </c>
      <c r="W50" s="43">
        <f>'BAR BB| Open rates'!W50*0.8</f>
        <v>76000</v>
      </c>
      <c r="X50" s="43">
        <f>'BAR BB| Open rates'!X50*0.8</f>
        <v>76000</v>
      </c>
      <c r="Y50" s="43">
        <f>'BAR BB| Open rates'!Y50*0.8</f>
        <v>76000</v>
      </c>
      <c r="Z50" s="43">
        <f>'BAR BB| Open rates'!Z50*0.8</f>
        <v>76000</v>
      </c>
      <c r="AA50" s="43">
        <f>'BAR BB| Open rates'!AA50*0.8</f>
        <v>84000</v>
      </c>
      <c r="AB50" s="43">
        <f>'BAR BB| Open rates'!AB50*0.8</f>
        <v>84000</v>
      </c>
      <c r="AC50" s="43">
        <f>'BAR BB| Open rates'!AC50*0.8</f>
        <v>84000</v>
      </c>
      <c r="AD50" s="43">
        <f>'BAR BB| Open rates'!AD50*0.8</f>
        <v>84000</v>
      </c>
      <c r="AE50" s="43">
        <f>'BAR BB| Open rates'!AE50*0.8</f>
        <v>84000</v>
      </c>
      <c r="AF50" s="43">
        <f>'BAR BB| Open rates'!AF50*0.8</f>
        <v>84000</v>
      </c>
      <c r="AG50" s="43">
        <f>'BAR BB| Open rates'!AG50*0.8</f>
        <v>84000</v>
      </c>
      <c r="AH50" s="43">
        <f>'BAR BB| Open rates'!AH50*0.8</f>
        <v>84000</v>
      </c>
      <c r="AI50" s="43">
        <f>'BAR BB| Open rates'!AI50*0.8</f>
        <v>84000</v>
      </c>
      <c r="AJ50" s="43">
        <f>'BAR BB| Open rates'!AJ50*0.8</f>
        <v>84000</v>
      </c>
      <c r="AK50" s="43">
        <f>'BAR BB| Open rates'!AK50*0.8</f>
        <v>84000</v>
      </c>
      <c r="AL50" s="43">
        <f>'BAR BB| Open rates'!AL50*0.8</f>
        <v>84000</v>
      </c>
      <c r="AM50" s="43">
        <f>'BAR BB| Open rates'!AM50*0.8</f>
        <v>84000</v>
      </c>
      <c r="AN50" s="43">
        <f>'BAR BB| Open rates'!AN50*0.8</f>
        <v>84000</v>
      </c>
      <c r="AO50" s="43">
        <f>'BAR BB| Open rates'!AO50*0.8</f>
        <v>84000</v>
      </c>
      <c r="AP50" s="43">
        <f>'BAR BB| Open rates'!AP50*0.8</f>
        <v>84000</v>
      </c>
      <c r="AQ50" s="43">
        <f>'BAR BB| Open rates'!AQ50*0.8</f>
        <v>84000</v>
      </c>
      <c r="AR50" s="43">
        <f>'BAR BB| Open rates'!AR50*0.8</f>
        <v>84000</v>
      </c>
      <c r="AS50" s="43">
        <f>'BAR BB| Open rates'!AS50*0.8</f>
        <v>84000</v>
      </c>
      <c r="AT50" s="43">
        <f>'BAR BB| Open rates'!AT50*0.8</f>
        <v>84000</v>
      </c>
      <c r="AU50" s="43">
        <f>'BAR BB| Open rates'!AU50*0.8</f>
        <v>84000</v>
      </c>
      <c r="AV50" s="43">
        <f>'BAR BB| Open rates'!AV50*0.8</f>
        <v>84000</v>
      </c>
      <c r="AW50" s="43">
        <f>'BAR BB| Open rates'!AW50*0.8</f>
        <v>84000</v>
      </c>
      <c r="AX50" s="43">
        <f>'BAR BB| Open rates'!AX50*0.8</f>
        <v>84000</v>
      </c>
      <c r="AY50" s="43">
        <f>'BAR BB| Open rates'!AY50*0.8</f>
        <v>84000</v>
      </c>
    </row>
    <row r="51" spans="1:51" s="36" customFormat="1" ht="12.75" customHeight="1" x14ac:dyDescent="0.2">
      <c r="A51" s="237">
        <v>2</v>
      </c>
      <c r="B51" s="43">
        <f>'BAR BB| Open rates'!B51*0.8</f>
        <v>78000</v>
      </c>
      <c r="C51" s="43">
        <f>'BAR BB| Open rates'!C51*0.8</f>
        <v>78000</v>
      </c>
      <c r="D51" s="43">
        <f>'BAR BB| Open rates'!D51*0.8</f>
        <v>78000</v>
      </c>
      <c r="E51" s="43">
        <f>'BAR BB| Open rates'!E51*0.8</f>
        <v>78000</v>
      </c>
      <c r="F51" s="43">
        <f>'BAR BB| Open rates'!F51*0.8</f>
        <v>78000</v>
      </c>
      <c r="G51" s="43">
        <f>'BAR BB| Open rates'!G51*0.8</f>
        <v>78000</v>
      </c>
      <c r="H51" s="43">
        <f>'BAR BB| Open rates'!H51*0.8</f>
        <v>78000</v>
      </c>
      <c r="I51" s="43">
        <f>'BAR BB| Open rates'!I51*0.8</f>
        <v>78000</v>
      </c>
      <c r="J51" s="43">
        <f>'BAR BB| Open rates'!J51*0.8</f>
        <v>78000</v>
      </c>
      <c r="K51" s="43">
        <f>'BAR BB| Open rates'!K51*0.8</f>
        <v>78000</v>
      </c>
      <c r="L51" s="43">
        <f>'BAR BB| Open rates'!L51*0.8</f>
        <v>78000</v>
      </c>
      <c r="M51" s="43">
        <f>'BAR BB| Open rates'!M51*0.8</f>
        <v>78000</v>
      </c>
      <c r="N51" s="43">
        <f>'BAR BB| Open rates'!N51*0.8</f>
        <v>78000</v>
      </c>
      <c r="O51" s="43">
        <f>'BAR BB| Open rates'!O51*0.8</f>
        <v>78000</v>
      </c>
      <c r="P51" s="43">
        <f>'BAR BB| Open rates'!P51*0.8</f>
        <v>78000</v>
      </c>
      <c r="Q51" s="43">
        <f>'BAR BB| Open rates'!Q51*0.8</f>
        <v>78000</v>
      </c>
      <c r="R51" s="43">
        <f>'BAR BB| Open rates'!R51*0.8</f>
        <v>78000</v>
      </c>
      <c r="S51" s="43">
        <f>'BAR BB| Open rates'!S51*0.8</f>
        <v>78000</v>
      </c>
      <c r="T51" s="43">
        <f>'BAR BB| Open rates'!T51*0.8</f>
        <v>78000</v>
      </c>
      <c r="U51" s="43">
        <f>'BAR BB| Open rates'!U51*0.8</f>
        <v>78000</v>
      </c>
      <c r="V51" s="43">
        <f>'BAR BB| Open rates'!V51*0.8</f>
        <v>78000</v>
      </c>
      <c r="W51" s="43">
        <f>'BAR BB| Open rates'!W51*0.8</f>
        <v>78000</v>
      </c>
      <c r="X51" s="43">
        <f>'BAR BB| Open rates'!X51*0.8</f>
        <v>78000</v>
      </c>
      <c r="Y51" s="43">
        <f>'BAR BB| Open rates'!Y51*0.8</f>
        <v>78000</v>
      </c>
      <c r="Z51" s="43">
        <f>'BAR BB| Open rates'!Z51*0.8</f>
        <v>78000</v>
      </c>
      <c r="AA51" s="43">
        <f>'BAR BB| Open rates'!AA51*0.8</f>
        <v>86000</v>
      </c>
      <c r="AB51" s="43">
        <f>'BAR BB| Open rates'!AB51*0.8</f>
        <v>86000</v>
      </c>
      <c r="AC51" s="43">
        <f>'BAR BB| Open rates'!AC51*0.8</f>
        <v>86000</v>
      </c>
      <c r="AD51" s="43">
        <f>'BAR BB| Open rates'!AD51*0.8</f>
        <v>86000</v>
      </c>
      <c r="AE51" s="43">
        <f>'BAR BB| Open rates'!AE51*0.8</f>
        <v>86000</v>
      </c>
      <c r="AF51" s="43">
        <f>'BAR BB| Open rates'!AF51*0.8</f>
        <v>86000</v>
      </c>
      <c r="AG51" s="43">
        <f>'BAR BB| Open rates'!AG51*0.8</f>
        <v>86000</v>
      </c>
      <c r="AH51" s="43">
        <f>'BAR BB| Open rates'!AH51*0.8</f>
        <v>86000</v>
      </c>
      <c r="AI51" s="43">
        <f>'BAR BB| Open rates'!AI51*0.8</f>
        <v>86000</v>
      </c>
      <c r="AJ51" s="43">
        <f>'BAR BB| Open rates'!AJ51*0.8</f>
        <v>86000</v>
      </c>
      <c r="AK51" s="43">
        <f>'BAR BB| Open rates'!AK51*0.8</f>
        <v>86000</v>
      </c>
      <c r="AL51" s="43">
        <f>'BAR BB| Open rates'!AL51*0.8</f>
        <v>86000</v>
      </c>
      <c r="AM51" s="43">
        <f>'BAR BB| Open rates'!AM51*0.8</f>
        <v>86000</v>
      </c>
      <c r="AN51" s="43">
        <f>'BAR BB| Open rates'!AN51*0.8</f>
        <v>86000</v>
      </c>
      <c r="AO51" s="43">
        <f>'BAR BB| Open rates'!AO51*0.8</f>
        <v>86000</v>
      </c>
      <c r="AP51" s="43">
        <f>'BAR BB| Open rates'!AP51*0.8</f>
        <v>86000</v>
      </c>
      <c r="AQ51" s="43">
        <f>'BAR BB| Open rates'!AQ51*0.8</f>
        <v>86000</v>
      </c>
      <c r="AR51" s="43">
        <f>'BAR BB| Open rates'!AR51*0.8</f>
        <v>86000</v>
      </c>
      <c r="AS51" s="43">
        <f>'BAR BB| Open rates'!AS51*0.8</f>
        <v>86000</v>
      </c>
      <c r="AT51" s="43">
        <f>'BAR BB| Open rates'!AT51*0.8</f>
        <v>86000</v>
      </c>
      <c r="AU51" s="43">
        <f>'BAR BB| Open rates'!AU51*0.8</f>
        <v>86000</v>
      </c>
      <c r="AV51" s="43">
        <f>'BAR BB| Open rates'!AV51*0.8</f>
        <v>86000</v>
      </c>
      <c r="AW51" s="43">
        <f>'BAR BB| Open rates'!AW51*0.8</f>
        <v>86000</v>
      </c>
      <c r="AX51" s="43">
        <f>'BAR BB| Open rates'!AX51*0.8</f>
        <v>86000</v>
      </c>
      <c r="AY51" s="43">
        <f>'BAR BB| Open rates'!AY51*0.8</f>
        <v>86000</v>
      </c>
    </row>
    <row r="52" spans="1:51" s="36" customFormat="1" ht="12.75"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row>
    <row r="53" spans="1:51" s="36" customFormat="1" ht="12.75" customHeight="1" x14ac:dyDescent="0.2">
      <c r="A53" s="237">
        <v>1</v>
      </c>
      <c r="B53" s="43">
        <f>'BAR BB| Open rates'!B53*0.8</f>
        <v>64000</v>
      </c>
      <c r="C53" s="43">
        <f>'BAR BB| Open rates'!C53*0.8</f>
        <v>64000</v>
      </c>
      <c r="D53" s="43">
        <f>'BAR BB| Open rates'!D53*0.8</f>
        <v>64000</v>
      </c>
      <c r="E53" s="43">
        <f>'BAR BB| Open rates'!E53*0.8</f>
        <v>64000</v>
      </c>
      <c r="F53" s="43">
        <f>'BAR BB| Open rates'!F53*0.8</f>
        <v>64000</v>
      </c>
      <c r="G53" s="43">
        <f>'BAR BB| Open rates'!G53*0.8</f>
        <v>64000</v>
      </c>
      <c r="H53" s="43">
        <f>'BAR BB| Open rates'!H53*0.8</f>
        <v>64000</v>
      </c>
      <c r="I53" s="43">
        <f>'BAR BB| Open rates'!I53*0.8</f>
        <v>64000</v>
      </c>
      <c r="J53" s="43">
        <f>'BAR BB| Open rates'!J53*0.8</f>
        <v>64000</v>
      </c>
      <c r="K53" s="43">
        <f>'BAR BB| Open rates'!K53*0.8</f>
        <v>64000</v>
      </c>
      <c r="L53" s="43">
        <f>'BAR BB| Open rates'!L53*0.8</f>
        <v>64000</v>
      </c>
      <c r="M53" s="43">
        <f>'BAR BB| Open rates'!M53*0.8</f>
        <v>64000</v>
      </c>
      <c r="N53" s="43">
        <f>'BAR BB| Open rates'!N53*0.8</f>
        <v>64000</v>
      </c>
      <c r="O53" s="43">
        <f>'BAR BB| Open rates'!O53*0.8</f>
        <v>64000</v>
      </c>
      <c r="P53" s="43">
        <f>'BAR BB| Open rates'!P53*0.8</f>
        <v>64000</v>
      </c>
      <c r="Q53" s="43">
        <f>'BAR BB| Open rates'!Q53*0.8</f>
        <v>64000</v>
      </c>
      <c r="R53" s="43">
        <f>'BAR BB| Open rates'!R53*0.8</f>
        <v>64000</v>
      </c>
      <c r="S53" s="43">
        <f>'BAR BB| Open rates'!S53*0.8</f>
        <v>64000</v>
      </c>
      <c r="T53" s="43">
        <f>'BAR BB| Open rates'!T53*0.8</f>
        <v>64000</v>
      </c>
      <c r="U53" s="43">
        <f>'BAR BB| Open rates'!U53*0.8</f>
        <v>64000</v>
      </c>
      <c r="V53" s="43">
        <f>'BAR BB| Open rates'!V53*0.8</f>
        <v>64000</v>
      </c>
      <c r="W53" s="43">
        <f>'BAR BB| Open rates'!W53*0.8</f>
        <v>64000</v>
      </c>
      <c r="X53" s="43">
        <f>'BAR BB| Open rates'!X53*0.8</f>
        <v>64000</v>
      </c>
      <c r="Y53" s="43">
        <f>'BAR BB| Open rates'!Y53*0.8</f>
        <v>64000</v>
      </c>
      <c r="Z53" s="43">
        <f>'BAR BB| Open rates'!Z53*0.8</f>
        <v>64000</v>
      </c>
      <c r="AA53" s="43">
        <f>'BAR BB| Open rates'!AA53*0.8</f>
        <v>76000</v>
      </c>
      <c r="AB53" s="43">
        <f>'BAR BB| Open rates'!AB53*0.8</f>
        <v>76000</v>
      </c>
      <c r="AC53" s="43">
        <f>'BAR BB| Open rates'!AC53*0.8</f>
        <v>76000</v>
      </c>
      <c r="AD53" s="43">
        <f>'BAR BB| Open rates'!AD53*0.8</f>
        <v>76000</v>
      </c>
      <c r="AE53" s="43">
        <f>'BAR BB| Open rates'!AE53*0.8</f>
        <v>76000</v>
      </c>
      <c r="AF53" s="43">
        <f>'BAR BB| Open rates'!AF53*0.8</f>
        <v>76000</v>
      </c>
      <c r="AG53" s="43">
        <f>'BAR BB| Open rates'!AG53*0.8</f>
        <v>76000</v>
      </c>
      <c r="AH53" s="43">
        <f>'BAR BB| Open rates'!AH53*0.8</f>
        <v>76000</v>
      </c>
      <c r="AI53" s="43">
        <f>'BAR BB| Open rates'!AI53*0.8</f>
        <v>76000</v>
      </c>
      <c r="AJ53" s="43">
        <f>'BAR BB| Open rates'!AJ53*0.8</f>
        <v>76000</v>
      </c>
      <c r="AK53" s="43">
        <f>'BAR BB| Open rates'!AK53*0.8</f>
        <v>76000</v>
      </c>
      <c r="AL53" s="43">
        <f>'BAR BB| Open rates'!AL53*0.8</f>
        <v>76000</v>
      </c>
      <c r="AM53" s="43">
        <f>'BAR BB| Open rates'!AM53*0.8</f>
        <v>76000</v>
      </c>
      <c r="AN53" s="43">
        <f>'BAR BB| Open rates'!AN53*0.8</f>
        <v>76000</v>
      </c>
      <c r="AO53" s="43">
        <f>'BAR BB| Open rates'!AO53*0.8</f>
        <v>76000</v>
      </c>
      <c r="AP53" s="43">
        <f>'BAR BB| Open rates'!AP53*0.8</f>
        <v>76000</v>
      </c>
      <c r="AQ53" s="43">
        <f>'BAR BB| Open rates'!AQ53*0.8</f>
        <v>76000</v>
      </c>
      <c r="AR53" s="43">
        <f>'BAR BB| Open rates'!AR53*0.8</f>
        <v>76000</v>
      </c>
      <c r="AS53" s="43">
        <f>'BAR BB| Open rates'!AS53*0.8</f>
        <v>76000</v>
      </c>
      <c r="AT53" s="43">
        <f>'BAR BB| Open rates'!AT53*0.8</f>
        <v>76000</v>
      </c>
      <c r="AU53" s="43">
        <f>'BAR BB| Open rates'!AU53*0.8</f>
        <v>76000</v>
      </c>
      <c r="AV53" s="43">
        <f>'BAR BB| Open rates'!AV53*0.8</f>
        <v>76000</v>
      </c>
      <c r="AW53" s="43">
        <f>'BAR BB| Open rates'!AW53*0.8</f>
        <v>76000</v>
      </c>
      <c r="AX53" s="43">
        <f>'BAR BB| Open rates'!AX53*0.8</f>
        <v>76000</v>
      </c>
      <c r="AY53" s="43">
        <f>'BAR BB| Open rates'!AY53*0.8</f>
        <v>76000</v>
      </c>
    </row>
    <row r="54" spans="1:51" s="36" customFormat="1" ht="12.75" customHeight="1" x14ac:dyDescent="0.2">
      <c r="A54" s="237">
        <v>2</v>
      </c>
      <c r="B54" s="43">
        <f>'BAR BB| Open rates'!B54*0.8</f>
        <v>66000</v>
      </c>
      <c r="C54" s="43">
        <f>'BAR BB| Open rates'!C54*0.8</f>
        <v>66000</v>
      </c>
      <c r="D54" s="43">
        <f>'BAR BB| Open rates'!D54*0.8</f>
        <v>66000</v>
      </c>
      <c r="E54" s="43">
        <f>'BAR BB| Open rates'!E54*0.8</f>
        <v>66000</v>
      </c>
      <c r="F54" s="43">
        <f>'BAR BB| Open rates'!F54*0.8</f>
        <v>66000</v>
      </c>
      <c r="G54" s="43">
        <f>'BAR BB| Open rates'!G54*0.8</f>
        <v>66000</v>
      </c>
      <c r="H54" s="43">
        <f>'BAR BB| Open rates'!H54*0.8</f>
        <v>66000</v>
      </c>
      <c r="I54" s="43">
        <f>'BAR BB| Open rates'!I54*0.8</f>
        <v>66000</v>
      </c>
      <c r="J54" s="43">
        <f>'BAR BB| Open rates'!J54*0.8</f>
        <v>66000</v>
      </c>
      <c r="K54" s="43">
        <f>'BAR BB| Open rates'!K54*0.8</f>
        <v>66000</v>
      </c>
      <c r="L54" s="43">
        <f>'BAR BB| Open rates'!L54*0.8</f>
        <v>66000</v>
      </c>
      <c r="M54" s="43">
        <f>'BAR BB| Open rates'!M54*0.8</f>
        <v>66000</v>
      </c>
      <c r="N54" s="43">
        <f>'BAR BB| Open rates'!N54*0.8</f>
        <v>66000</v>
      </c>
      <c r="O54" s="43">
        <f>'BAR BB| Open rates'!O54*0.8</f>
        <v>66000</v>
      </c>
      <c r="P54" s="43">
        <f>'BAR BB| Open rates'!P54*0.8</f>
        <v>66000</v>
      </c>
      <c r="Q54" s="43">
        <f>'BAR BB| Open rates'!Q54*0.8</f>
        <v>66000</v>
      </c>
      <c r="R54" s="43">
        <f>'BAR BB| Open rates'!R54*0.8</f>
        <v>66000</v>
      </c>
      <c r="S54" s="43">
        <f>'BAR BB| Open rates'!S54*0.8</f>
        <v>66000</v>
      </c>
      <c r="T54" s="43">
        <f>'BAR BB| Open rates'!T54*0.8</f>
        <v>66000</v>
      </c>
      <c r="U54" s="43">
        <f>'BAR BB| Open rates'!U54*0.8</f>
        <v>66000</v>
      </c>
      <c r="V54" s="43">
        <f>'BAR BB| Open rates'!V54*0.8</f>
        <v>66000</v>
      </c>
      <c r="W54" s="43">
        <f>'BAR BB| Open rates'!W54*0.8</f>
        <v>66000</v>
      </c>
      <c r="X54" s="43">
        <f>'BAR BB| Open rates'!X54*0.8</f>
        <v>66000</v>
      </c>
      <c r="Y54" s="43">
        <f>'BAR BB| Open rates'!Y54*0.8</f>
        <v>66000</v>
      </c>
      <c r="Z54" s="43">
        <f>'BAR BB| Open rates'!Z54*0.8</f>
        <v>66000</v>
      </c>
      <c r="AA54" s="43">
        <f>'BAR BB| Open rates'!AA54*0.8</f>
        <v>78000</v>
      </c>
      <c r="AB54" s="43">
        <f>'BAR BB| Open rates'!AB54*0.8</f>
        <v>78000</v>
      </c>
      <c r="AC54" s="43">
        <f>'BAR BB| Open rates'!AC54*0.8</f>
        <v>78000</v>
      </c>
      <c r="AD54" s="43">
        <f>'BAR BB| Open rates'!AD54*0.8</f>
        <v>78000</v>
      </c>
      <c r="AE54" s="43">
        <f>'BAR BB| Open rates'!AE54*0.8</f>
        <v>78000</v>
      </c>
      <c r="AF54" s="43">
        <f>'BAR BB| Open rates'!AF54*0.8</f>
        <v>78000</v>
      </c>
      <c r="AG54" s="43">
        <f>'BAR BB| Open rates'!AG54*0.8</f>
        <v>78000</v>
      </c>
      <c r="AH54" s="43">
        <f>'BAR BB| Open rates'!AH54*0.8</f>
        <v>78000</v>
      </c>
      <c r="AI54" s="43">
        <f>'BAR BB| Open rates'!AI54*0.8</f>
        <v>78000</v>
      </c>
      <c r="AJ54" s="43">
        <f>'BAR BB| Open rates'!AJ54*0.8</f>
        <v>78000</v>
      </c>
      <c r="AK54" s="43">
        <f>'BAR BB| Open rates'!AK54*0.8</f>
        <v>78000</v>
      </c>
      <c r="AL54" s="43">
        <f>'BAR BB| Open rates'!AL54*0.8</f>
        <v>78000</v>
      </c>
      <c r="AM54" s="43">
        <f>'BAR BB| Open rates'!AM54*0.8</f>
        <v>78000</v>
      </c>
      <c r="AN54" s="43">
        <f>'BAR BB| Open rates'!AN54*0.8</f>
        <v>78000</v>
      </c>
      <c r="AO54" s="43">
        <f>'BAR BB| Open rates'!AO54*0.8</f>
        <v>78000</v>
      </c>
      <c r="AP54" s="43">
        <f>'BAR BB| Open rates'!AP54*0.8</f>
        <v>78000</v>
      </c>
      <c r="AQ54" s="43">
        <f>'BAR BB| Open rates'!AQ54*0.8</f>
        <v>78000</v>
      </c>
      <c r="AR54" s="43">
        <f>'BAR BB| Open rates'!AR54*0.8</f>
        <v>78000</v>
      </c>
      <c r="AS54" s="43">
        <f>'BAR BB| Open rates'!AS54*0.8</f>
        <v>78000</v>
      </c>
      <c r="AT54" s="43">
        <f>'BAR BB| Open rates'!AT54*0.8</f>
        <v>78000</v>
      </c>
      <c r="AU54" s="43">
        <f>'BAR BB| Open rates'!AU54*0.8</f>
        <v>78000</v>
      </c>
      <c r="AV54" s="43">
        <f>'BAR BB| Open rates'!AV54*0.8</f>
        <v>78000</v>
      </c>
      <c r="AW54" s="43">
        <f>'BAR BB| Open rates'!AW54*0.8</f>
        <v>78000</v>
      </c>
      <c r="AX54" s="43">
        <f>'BAR BB| Open rates'!AX54*0.8</f>
        <v>78000</v>
      </c>
      <c r="AY54" s="43">
        <f>'BAR BB| Open rates'!AY54*0.8</f>
        <v>78000</v>
      </c>
    </row>
    <row r="55" spans="1:51" s="36" customFormat="1" ht="12.75" customHeight="1" x14ac:dyDescent="0.2">
      <c r="A55" s="237">
        <v>3</v>
      </c>
      <c r="B55" s="43">
        <f>'BAR BB| Open rates'!B55*0.8</f>
        <v>68000</v>
      </c>
      <c r="C55" s="43">
        <f>'BAR BB| Open rates'!C55*0.8</f>
        <v>68000</v>
      </c>
      <c r="D55" s="43">
        <f>'BAR BB| Open rates'!D55*0.8</f>
        <v>68000</v>
      </c>
      <c r="E55" s="43">
        <f>'BAR BB| Open rates'!E55*0.8</f>
        <v>68000</v>
      </c>
      <c r="F55" s="43">
        <f>'BAR BB| Open rates'!F55*0.8</f>
        <v>68000</v>
      </c>
      <c r="G55" s="43">
        <f>'BAR BB| Open rates'!G55*0.8</f>
        <v>68000</v>
      </c>
      <c r="H55" s="43">
        <f>'BAR BB| Open rates'!H55*0.8</f>
        <v>68000</v>
      </c>
      <c r="I55" s="43">
        <f>'BAR BB| Open rates'!I55*0.8</f>
        <v>68000</v>
      </c>
      <c r="J55" s="43">
        <f>'BAR BB| Open rates'!J55*0.8</f>
        <v>68000</v>
      </c>
      <c r="K55" s="43">
        <f>'BAR BB| Open rates'!K55*0.8</f>
        <v>68000</v>
      </c>
      <c r="L55" s="43">
        <f>'BAR BB| Open rates'!L55*0.8</f>
        <v>68000</v>
      </c>
      <c r="M55" s="43">
        <f>'BAR BB| Open rates'!M55*0.8</f>
        <v>68000</v>
      </c>
      <c r="N55" s="43">
        <f>'BAR BB| Open rates'!N55*0.8</f>
        <v>68000</v>
      </c>
      <c r="O55" s="43">
        <f>'BAR BB| Open rates'!O55*0.8</f>
        <v>68000</v>
      </c>
      <c r="P55" s="43">
        <f>'BAR BB| Open rates'!P55*0.8</f>
        <v>68000</v>
      </c>
      <c r="Q55" s="43">
        <f>'BAR BB| Open rates'!Q55*0.8</f>
        <v>68000</v>
      </c>
      <c r="R55" s="43">
        <f>'BAR BB| Open rates'!R55*0.8</f>
        <v>68000</v>
      </c>
      <c r="S55" s="43">
        <f>'BAR BB| Open rates'!S55*0.8</f>
        <v>68000</v>
      </c>
      <c r="T55" s="43">
        <f>'BAR BB| Open rates'!T55*0.8</f>
        <v>68000</v>
      </c>
      <c r="U55" s="43">
        <f>'BAR BB| Open rates'!U55*0.8</f>
        <v>68000</v>
      </c>
      <c r="V55" s="43">
        <f>'BAR BB| Open rates'!V55*0.8</f>
        <v>68000</v>
      </c>
      <c r="W55" s="43">
        <f>'BAR BB| Open rates'!W55*0.8</f>
        <v>68000</v>
      </c>
      <c r="X55" s="43">
        <f>'BAR BB| Open rates'!X55*0.8</f>
        <v>68000</v>
      </c>
      <c r="Y55" s="43">
        <f>'BAR BB| Open rates'!Y55*0.8</f>
        <v>68000</v>
      </c>
      <c r="Z55" s="43">
        <f>'BAR BB| Open rates'!Z55*0.8</f>
        <v>68000</v>
      </c>
      <c r="AA55" s="43">
        <f>'BAR BB| Open rates'!AA55*0.8</f>
        <v>80000</v>
      </c>
      <c r="AB55" s="43">
        <f>'BAR BB| Open rates'!AB55*0.8</f>
        <v>80000</v>
      </c>
      <c r="AC55" s="43">
        <f>'BAR BB| Open rates'!AC55*0.8</f>
        <v>80000</v>
      </c>
      <c r="AD55" s="43">
        <f>'BAR BB| Open rates'!AD55*0.8</f>
        <v>80000</v>
      </c>
      <c r="AE55" s="43">
        <f>'BAR BB| Open rates'!AE55*0.8</f>
        <v>80000</v>
      </c>
      <c r="AF55" s="43">
        <f>'BAR BB| Open rates'!AF55*0.8</f>
        <v>80000</v>
      </c>
      <c r="AG55" s="43">
        <f>'BAR BB| Open rates'!AG55*0.8</f>
        <v>80000</v>
      </c>
      <c r="AH55" s="43">
        <f>'BAR BB| Open rates'!AH55*0.8</f>
        <v>80000</v>
      </c>
      <c r="AI55" s="43">
        <f>'BAR BB| Open rates'!AI55*0.8</f>
        <v>80000</v>
      </c>
      <c r="AJ55" s="43">
        <f>'BAR BB| Open rates'!AJ55*0.8</f>
        <v>80000</v>
      </c>
      <c r="AK55" s="43">
        <f>'BAR BB| Open rates'!AK55*0.8</f>
        <v>80000</v>
      </c>
      <c r="AL55" s="43">
        <f>'BAR BB| Open rates'!AL55*0.8</f>
        <v>80000</v>
      </c>
      <c r="AM55" s="43">
        <f>'BAR BB| Open rates'!AM55*0.8</f>
        <v>80000</v>
      </c>
      <c r="AN55" s="43">
        <f>'BAR BB| Open rates'!AN55*0.8</f>
        <v>80000</v>
      </c>
      <c r="AO55" s="43">
        <f>'BAR BB| Open rates'!AO55*0.8</f>
        <v>80000</v>
      </c>
      <c r="AP55" s="43">
        <f>'BAR BB| Open rates'!AP55*0.8</f>
        <v>80000</v>
      </c>
      <c r="AQ55" s="43">
        <f>'BAR BB| Open rates'!AQ55*0.8</f>
        <v>80000</v>
      </c>
      <c r="AR55" s="43">
        <f>'BAR BB| Open rates'!AR55*0.8</f>
        <v>80000</v>
      </c>
      <c r="AS55" s="43">
        <f>'BAR BB| Open rates'!AS55*0.8</f>
        <v>80000</v>
      </c>
      <c r="AT55" s="43">
        <f>'BAR BB| Open rates'!AT55*0.8</f>
        <v>80000</v>
      </c>
      <c r="AU55" s="43">
        <f>'BAR BB| Open rates'!AU55*0.8</f>
        <v>80000</v>
      </c>
      <c r="AV55" s="43">
        <f>'BAR BB| Open rates'!AV55*0.8</f>
        <v>80000</v>
      </c>
      <c r="AW55" s="43">
        <f>'BAR BB| Open rates'!AW55*0.8</f>
        <v>80000</v>
      </c>
      <c r="AX55" s="43">
        <f>'BAR BB| Open rates'!AX55*0.8</f>
        <v>80000</v>
      </c>
      <c r="AY55" s="43">
        <f>'BAR BB| Open rates'!AY55*0.8</f>
        <v>80000</v>
      </c>
    </row>
    <row r="56" spans="1:51" s="36" customFormat="1" ht="12.75" customHeight="1" x14ac:dyDescent="0.2">
      <c r="A56" s="237">
        <v>4</v>
      </c>
      <c r="B56" s="43">
        <f>'BAR BB| Open rates'!B56*0.8</f>
        <v>70000</v>
      </c>
      <c r="C56" s="43">
        <f>'BAR BB| Open rates'!C56*0.8</f>
        <v>70000</v>
      </c>
      <c r="D56" s="43">
        <f>'BAR BB| Open rates'!D56*0.8</f>
        <v>70000</v>
      </c>
      <c r="E56" s="43">
        <f>'BAR BB| Open rates'!E56*0.8</f>
        <v>70000</v>
      </c>
      <c r="F56" s="43">
        <f>'BAR BB| Open rates'!F56*0.8</f>
        <v>70000</v>
      </c>
      <c r="G56" s="43">
        <f>'BAR BB| Open rates'!G56*0.8</f>
        <v>70000</v>
      </c>
      <c r="H56" s="43">
        <f>'BAR BB| Open rates'!H56*0.8</f>
        <v>70000</v>
      </c>
      <c r="I56" s="43">
        <f>'BAR BB| Open rates'!I56*0.8</f>
        <v>70000</v>
      </c>
      <c r="J56" s="43">
        <f>'BAR BB| Open rates'!J56*0.8</f>
        <v>70000</v>
      </c>
      <c r="K56" s="43">
        <f>'BAR BB| Open rates'!K56*0.8</f>
        <v>70000</v>
      </c>
      <c r="L56" s="43">
        <f>'BAR BB| Open rates'!L56*0.8</f>
        <v>70000</v>
      </c>
      <c r="M56" s="43">
        <f>'BAR BB| Open rates'!M56*0.8</f>
        <v>70000</v>
      </c>
      <c r="N56" s="43">
        <f>'BAR BB| Open rates'!N56*0.8</f>
        <v>70000</v>
      </c>
      <c r="O56" s="43">
        <f>'BAR BB| Open rates'!O56*0.8</f>
        <v>70000</v>
      </c>
      <c r="P56" s="43">
        <f>'BAR BB| Open rates'!P56*0.8</f>
        <v>70000</v>
      </c>
      <c r="Q56" s="43">
        <f>'BAR BB| Open rates'!Q56*0.8</f>
        <v>70000</v>
      </c>
      <c r="R56" s="43">
        <f>'BAR BB| Open rates'!R56*0.8</f>
        <v>70000</v>
      </c>
      <c r="S56" s="43">
        <f>'BAR BB| Open rates'!S56*0.8</f>
        <v>70000</v>
      </c>
      <c r="T56" s="43">
        <f>'BAR BB| Open rates'!T56*0.8</f>
        <v>70000</v>
      </c>
      <c r="U56" s="43">
        <f>'BAR BB| Open rates'!U56*0.8</f>
        <v>70000</v>
      </c>
      <c r="V56" s="43">
        <f>'BAR BB| Open rates'!V56*0.8</f>
        <v>70000</v>
      </c>
      <c r="W56" s="43">
        <f>'BAR BB| Open rates'!W56*0.8</f>
        <v>70000</v>
      </c>
      <c r="X56" s="43">
        <f>'BAR BB| Open rates'!X56*0.8</f>
        <v>70000</v>
      </c>
      <c r="Y56" s="43">
        <f>'BAR BB| Open rates'!Y56*0.8</f>
        <v>70000</v>
      </c>
      <c r="Z56" s="43">
        <f>'BAR BB| Open rates'!Z56*0.8</f>
        <v>70000</v>
      </c>
      <c r="AA56" s="43">
        <f>'BAR BB| Open rates'!AA56*0.8</f>
        <v>82000</v>
      </c>
      <c r="AB56" s="43">
        <f>'BAR BB| Open rates'!AB56*0.8</f>
        <v>82000</v>
      </c>
      <c r="AC56" s="43">
        <f>'BAR BB| Open rates'!AC56*0.8</f>
        <v>82000</v>
      </c>
      <c r="AD56" s="43">
        <f>'BAR BB| Open rates'!AD56*0.8</f>
        <v>82000</v>
      </c>
      <c r="AE56" s="43">
        <f>'BAR BB| Open rates'!AE56*0.8</f>
        <v>82000</v>
      </c>
      <c r="AF56" s="43">
        <f>'BAR BB| Open rates'!AF56*0.8</f>
        <v>82000</v>
      </c>
      <c r="AG56" s="43">
        <f>'BAR BB| Open rates'!AG56*0.8</f>
        <v>82000</v>
      </c>
      <c r="AH56" s="43">
        <f>'BAR BB| Open rates'!AH56*0.8</f>
        <v>82000</v>
      </c>
      <c r="AI56" s="43">
        <f>'BAR BB| Open rates'!AI56*0.8</f>
        <v>82000</v>
      </c>
      <c r="AJ56" s="43">
        <f>'BAR BB| Open rates'!AJ56*0.8</f>
        <v>82000</v>
      </c>
      <c r="AK56" s="43">
        <f>'BAR BB| Open rates'!AK56*0.8</f>
        <v>82000</v>
      </c>
      <c r="AL56" s="43">
        <f>'BAR BB| Open rates'!AL56*0.8</f>
        <v>82000</v>
      </c>
      <c r="AM56" s="43">
        <f>'BAR BB| Open rates'!AM56*0.8</f>
        <v>82000</v>
      </c>
      <c r="AN56" s="43">
        <f>'BAR BB| Open rates'!AN56*0.8</f>
        <v>82000</v>
      </c>
      <c r="AO56" s="43">
        <f>'BAR BB| Open rates'!AO56*0.8</f>
        <v>82000</v>
      </c>
      <c r="AP56" s="43">
        <f>'BAR BB| Open rates'!AP56*0.8</f>
        <v>82000</v>
      </c>
      <c r="AQ56" s="43">
        <f>'BAR BB| Open rates'!AQ56*0.8</f>
        <v>82000</v>
      </c>
      <c r="AR56" s="43">
        <f>'BAR BB| Open rates'!AR56*0.8</f>
        <v>82000</v>
      </c>
      <c r="AS56" s="43">
        <f>'BAR BB| Open rates'!AS56*0.8</f>
        <v>82000</v>
      </c>
      <c r="AT56" s="43">
        <f>'BAR BB| Open rates'!AT56*0.8</f>
        <v>82000</v>
      </c>
      <c r="AU56" s="43">
        <f>'BAR BB| Open rates'!AU56*0.8</f>
        <v>82000</v>
      </c>
      <c r="AV56" s="43">
        <f>'BAR BB| Open rates'!AV56*0.8</f>
        <v>82000</v>
      </c>
      <c r="AW56" s="43">
        <f>'BAR BB| Open rates'!AW56*0.8</f>
        <v>82000</v>
      </c>
      <c r="AX56" s="43">
        <f>'BAR BB| Open rates'!AX56*0.8</f>
        <v>82000</v>
      </c>
      <c r="AY56" s="43">
        <f>'BAR BB| Open rates'!AY56*0.8</f>
        <v>82000</v>
      </c>
    </row>
    <row r="57" spans="1:51" s="36" customFormat="1" ht="12.75" customHeight="1" x14ac:dyDescent="0.2">
      <c r="A57" s="237">
        <v>5</v>
      </c>
      <c r="B57" s="43">
        <f>'BAR BB| Open rates'!B57*0.8</f>
        <v>72000</v>
      </c>
      <c r="C57" s="43">
        <f>'BAR BB| Open rates'!C57*0.8</f>
        <v>72000</v>
      </c>
      <c r="D57" s="43">
        <f>'BAR BB| Open rates'!D57*0.8</f>
        <v>72000</v>
      </c>
      <c r="E57" s="43">
        <f>'BAR BB| Open rates'!E57*0.8</f>
        <v>72000</v>
      </c>
      <c r="F57" s="43">
        <f>'BAR BB| Open rates'!F57*0.8</f>
        <v>72000</v>
      </c>
      <c r="G57" s="43">
        <f>'BAR BB| Open rates'!G57*0.8</f>
        <v>72000</v>
      </c>
      <c r="H57" s="43">
        <f>'BAR BB| Open rates'!H57*0.8</f>
        <v>72000</v>
      </c>
      <c r="I57" s="43">
        <f>'BAR BB| Open rates'!I57*0.8</f>
        <v>72000</v>
      </c>
      <c r="J57" s="43">
        <f>'BAR BB| Open rates'!J57*0.8</f>
        <v>72000</v>
      </c>
      <c r="K57" s="43">
        <f>'BAR BB| Open rates'!K57*0.8</f>
        <v>72000</v>
      </c>
      <c r="L57" s="43">
        <f>'BAR BB| Open rates'!L57*0.8</f>
        <v>72000</v>
      </c>
      <c r="M57" s="43">
        <f>'BAR BB| Open rates'!M57*0.8</f>
        <v>72000</v>
      </c>
      <c r="N57" s="43">
        <f>'BAR BB| Open rates'!N57*0.8</f>
        <v>72000</v>
      </c>
      <c r="O57" s="43">
        <f>'BAR BB| Open rates'!O57*0.8</f>
        <v>72000</v>
      </c>
      <c r="P57" s="43">
        <f>'BAR BB| Open rates'!P57*0.8</f>
        <v>72000</v>
      </c>
      <c r="Q57" s="43">
        <f>'BAR BB| Open rates'!Q57*0.8</f>
        <v>72000</v>
      </c>
      <c r="R57" s="43">
        <f>'BAR BB| Open rates'!R57*0.8</f>
        <v>72000</v>
      </c>
      <c r="S57" s="43">
        <f>'BAR BB| Open rates'!S57*0.8</f>
        <v>72000</v>
      </c>
      <c r="T57" s="43">
        <f>'BAR BB| Open rates'!T57*0.8</f>
        <v>72000</v>
      </c>
      <c r="U57" s="43">
        <f>'BAR BB| Open rates'!U57*0.8</f>
        <v>72000</v>
      </c>
      <c r="V57" s="43">
        <f>'BAR BB| Open rates'!V57*0.8</f>
        <v>72000</v>
      </c>
      <c r="W57" s="43">
        <f>'BAR BB| Open rates'!W57*0.8</f>
        <v>72000</v>
      </c>
      <c r="X57" s="43">
        <f>'BAR BB| Open rates'!X57*0.8</f>
        <v>72000</v>
      </c>
      <c r="Y57" s="43">
        <f>'BAR BB| Open rates'!Y57*0.8</f>
        <v>72000</v>
      </c>
      <c r="Z57" s="43">
        <f>'BAR BB| Open rates'!Z57*0.8</f>
        <v>72000</v>
      </c>
      <c r="AA57" s="43">
        <f>'BAR BB| Open rates'!AA57*0.8</f>
        <v>84000</v>
      </c>
      <c r="AB57" s="43">
        <f>'BAR BB| Open rates'!AB57*0.8</f>
        <v>84000</v>
      </c>
      <c r="AC57" s="43">
        <f>'BAR BB| Open rates'!AC57*0.8</f>
        <v>84000</v>
      </c>
      <c r="AD57" s="43">
        <f>'BAR BB| Open rates'!AD57*0.8</f>
        <v>84000</v>
      </c>
      <c r="AE57" s="43">
        <f>'BAR BB| Open rates'!AE57*0.8</f>
        <v>84000</v>
      </c>
      <c r="AF57" s="43">
        <f>'BAR BB| Open rates'!AF57*0.8</f>
        <v>84000</v>
      </c>
      <c r="AG57" s="43">
        <f>'BAR BB| Open rates'!AG57*0.8</f>
        <v>84000</v>
      </c>
      <c r="AH57" s="43">
        <f>'BAR BB| Open rates'!AH57*0.8</f>
        <v>84000</v>
      </c>
      <c r="AI57" s="43">
        <f>'BAR BB| Open rates'!AI57*0.8</f>
        <v>84000</v>
      </c>
      <c r="AJ57" s="43">
        <f>'BAR BB| Open rates'!AJ57*0.8</f>
        <v>84000</v>
      </c>
      <c r="AK57" s="43">
        <f>'BAR BB| Open rates'!AK57*0.8</f>
        <v>84000</v>
      </c>
      <c r="AL57" s="43">
        <f>'BAR BB| Open rates'!AL57*0.8</f>
        <v>84000</v>
      </c>
      <c r="AM57" s="43">
        <f>'BAR BB| Open rates'!AM57*0.8</f>
        <v>84000</v>
      </c>
      <c r="AN57" s="43">
        <f>'BAR BB| Open rates'!AN57*0.8</f>
        <v>84000</v>
      </c>
      <c r="AO57" s="43">
        <f>'BAR BB| Open rates'!AO57*0.8</f>
        <v>84000</v>
      </c>
      <c r="AP57" s="43">
        <f>'BAR BB| Open rates'!AP57*0.8</f>
        <v>84000</v>
      </c>
      <c r="AQ57" s="43">
        <f>'BAR BB| Open rates'!AQ57*0.8</f>
        <v>84000</v>
      </c>
      <c r="AR57" s="43">
        <f>'BAR BB| Open rates'!AR57*0.8</f>
        <v>84000</v>
      </c>
      <c r="AS57" s="43">
        <f>'BAR BB| Open rates'!AS57*0.8</f>
        <v>84000</v>
      </c>
      <c r="AT57" s="43">
        <f>'BAR BB| Open rates'!AT57*0.8</f>
        <v>84000</v>
      </c>
      <c r="AU57" s="43">
        <f>'BAR BB| Open rates'!AU57*0.8</f>
        <v>84000</v>
      </c>
      <c r="AV57" s="43">
        <f>'BAR BB| Open rates'!AV57*0.8</f>
        <v>84000</v>
      </c>
      <c r="AW57" s="43">
        <f>'BAR BB| Open rates'!AW57*0.8</f>
        <v>84000</v>
      </c>
      <c r="AX57" s="43">
        <f>'BAR BB| Open rates'!AX57*0.8</f>
        <v>84000</v>
      </c>
      <c r="AY57" s="43">
        <f>'BAR BB| Open rates'!AY57*0.8</f>
        <v>84000</v>
      </c>
    </row>
    <row r="58" spans="1:51" s="36" customFormat="1" ht="12.75" customHeight="1" x14ac:dyDescent="0.2">
      <c r="A58" s="237">
        <v>6</v>
      </c>
      <c r="B58" s="43">
        <f>'BAR BB| Open rates'!B58*0.8</f>
        <v>74000</v>
      </c>
      <c r="C58" s="43">
        <f>'BAR BB| Open rates'!C58*0.8</f>
        <v>74000</v>
      </c>
      <c r="D58" s="43">
        <f>'BAR BB| Open rates'!D58*0.8</f>
        <v>74000</v>
      </c>
      <c r="E58" s="43">
        <f>'BAR BB| Open rates'!E58*0.8</f>
        <v>74000</v>
      </c>
      <c r="F58" s="43">
        <f>'BAR BB| Open rates'!F58*0.8</f>
        <v>74000</v>
      </c>
      <c r="G58" s="43">
        <f>'BAR BB| Open rates'!G58*0.8</f>
        <v>74000</v>
      </c>
      <c r="H58" s="43">
        <f>'BAR BB| Open rates'!H58*0.8</f>
        <v>74000</v>
      </c>
      <c r="I58" s="43">
        <f>'BAR BB| Open rates'!I58*0.8</f>
        <v>74000</v>
      </c>
      <c r="J58" s="43">
        <f>'BAR BB| Open rates'!J58*0.8</f>
        <v>74000</v>
      </c>
      <c r="K58" s="43">
        <f>'BAR BB| Open rates'!K58*0.8</f>
        <v>74000</v>
      </c>
      <c r="L58" s="43">
        <f>'BAR BB| Open rates'!L58*0.8</f>
        <v>74000</v>
      </c>
      <c r="M58" s="43">
        <f>'BAR BB| Open rates'!M58*0.8</f>
        <v>74000</v>
      </c>
      <c r="N58" s="43">
        <f>'BAR BB| Open rates'!N58*0.8</f>
        <v>74000</v>
      </c>
      <c r="O58" s="43">
        <f>'BAR BB| Open rates'!O58*0.8</f>
        <v>74000</v>
      </c>
      <c r="P58" s="43">
        <f>'BAR BB| Open rates'!P58*0.8</f>
        <v>74000</v>
      </c>
      <c r="Q58" s="43">
        <f>'BAR BB| Open rates'!Q58*0.8</f>
        <v>74000</v>
      </c>
      <c r="R58" s="43">
        <f>'BAR BB| Open rates'!R58*0.8</f>
        <v>74000</v>
      </c>
      <c r="S58" s="43">
        <f>'BAR BB| Open rates'!S58*0.8</f>
        <v>74000</v>
      </c>
      <c r="T58" s="43">
        <f>'BAR BB| Open rates'!T58*0.8</f>
        <v>74000</v>
      </c>
      <c r="U58" s="43">
        <f>'BAR BB| Open rates'!U58*0.8</f>
        <v>74000</v>
      </c>
      <c r="V58" s="43">
        <f>'BAR BB| Open rates'!V58*0.8</f>
        <v>74000</v>
      </c>
      <c r="W58" s="43">
        <f>'BAR BB| Open rates'!W58*0.8</f>
        <v>74000</v>
      </c>
      <c r="X58" s="43">
        <f>'BAR BB| Open rates'!X58*0.8</f>
        <v>74000</v>
      </c>
      <c r="Y58" s="43">
        <f>'BAR BB| Open rates'!Y58*0.8</f>
        <v>74000</v>
      </c>
      <c r="Z58" s="43">
        <f>'BAR BB| Open rates'!Z58*0.8</f>
        <v>74000</v>
      </c>
      <c r="AA58" s="43">
        <f>'BAR BB| Open rates'!AA58*0.8</f>
        <v>86000</v>
      </c>
      <c r="AB58" s="43">
        <f>'BAR BB| Open rates'!AB58*0.8</f>
        <v>86000</v>
      </c>
      <c r="AC58" s="43">
        <f>'BAR BB| Open rates'!AC58*0.8</f>
        <v>86000</v>
      </c>
      <c r="AD58" s="43">
        <f>'BAR BB| Open rates'!AD58*0.8</f>
        <v>86000</v>
      </c>
      <c r="AE58" s="43">
        <f>'BAR BB| Open rates'!AE58*0.8</f>
        <v>86000</v>
      </c>
      <c r="AF58" s="43">
        <f>'BAR BB| Open rates'!AF58*0.8</f>
        <v>86000</v>
      </c>
      <c r="AG58" s="43">
        <f>'BAR BB| Open rates'!AG58*0.8</f>
        <v>86000</v>
      </c>
      <c r="AH58" s="43">
        <f>'BAR BB| Open rates'!AH58*0.8</f>
        <v>86000</v>
      </c>
      <c r="AI58" s="43">
        <f>'BAR BB| Open rates'!AI58*0.8</f>
        <v>86000</v>
      </c>
      <c r="AJ58" s="43">
        <f>'BAR BB| Open rates'!AJ58*0.8</f>
        <v>86000</v>
      </c>
      <c r="AK58" s="43">
        <f>'BAR BB| Open rates'!AK58*0.8</f>
        <v>86000</v>
      </c>
      <c r="AL58" s="43">
        <f>'BAR BB| Open rates'!AL58*0.8</f>
        <v>86000</v>
      </c>
      <c r="AM58" s="43">
        <f>'BAR BB| Open rates'!AM58*0.8</f>
        <v>86000</v>
      </c>
      <c r="AN58" s="43">
        <f>'BAR BB| Open rates'!AN58*0.8</f>
        <v>86000</v>
      </c>
      <c r="AO58" s="43">
        <f>'BAR BB| Open rates'!AO58*0.8</f>
        <v>86000</v>
      </c>
      <c r="AP58" s="43">
        <f>'BAR BB| Open rates'!AP58*0.8</f>
        <v>86000</v>
      </c>
      <c r="AQ58" s="43">
        <f>'BAR BB| Open rates'!AQ58*0.8</f>
        <v>86000</v>
      </c>
      <c r="AR58" s="43">
        <f>'BAR BB| Open rates'!AR58*0.8</f>
        <v>86000</v>
      </c>
      <c r="AS58" s="43">
        <f>'BAR BB| Open rates'!AS58*0.8</f>
        <v>86000</v>
      </c>
      <c r="AT58" s="43">
        <f>'BAR BB| Open rates'!AT58*0.8</f>
        <v>86000</v>
      </c>
      <c r="AU58" s="43">
        <f>'BAR BB| Open rates'!AU58*0.8</f>
        <v>86000</v>
      </c>
      <c r="AV58" s="43">
        <f>'BAR BB| Open rates'!AV58*0.8</f>
        <v>86000</v>
      </c>
      <c r="AW58" s="43">
        <f>'BAR BB| Open rates'!AW58*0.8</f>
        <v>86000</v>
      </c>
      <c r="AX58" s="43">
        <f>'BAR BB| Open rates'!AX58*0.8</f>
        <v>86000</v>
      </c>
      <c r="AY58" s="43">
        <f>'BAR BB| Open rates'!AY58*0.8</f>
        <v>86000</v>
      </c>
    </row>
    <row r="59" spans="1:51" s="36" customFormat="1" ht="12.75" customHeight="1" x14ac:dyDescent="0.2">
      <c r="A59" s="89"/>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row>
    <row r="60" spans="1:51" s="36" customFormat="1" ht="12" customHeight="1" x14ac:dyDescent="0.2">
      <c r="A60" s="89"/>
    </row>
    <row r="61" spans="1:51" s="36" customFormat="1" ht="12" customHeight="1" x14ac:dyDescent="0.2">
      <c r="A61" s="295" t="s">
        <v>172</v>
      </c>
    </row>
    <row r="62" spans="1:51" s="36" customFormat="1" ht="12" customHeight="1" x14ac:dyDescent="0.2">
      <c r="A62" s="295"/>
    </row>
    <row r="63" spans="1:51" s="36" customFormat="1" ht="12" customHeight="1" x14ac:dyDescent="0.2"/>
    <row r="64" spans="1:51" s="6" customFormat="1" ht="12.75" customHeight="1" x14ac:dyDescent="0.2">
      <c r="A64" s="171" t="s">
        <v>74</v>
      </c>
    </row>
    <row r="65" spans="1:1" s="6" customFormat="1" ht="12.75" customHeight="1" x14ac:dyDescent="0.2">
      <c r="A65" s="172" t="s">
        <v>75</v>
      </c>
    </row>
    <row r="66" spans="1:1" s="6" customFormat="1" ht="12.75" customHeight="1" x14ac:dyDescent="0.2">
      <c r="A66" s="173" t="s">
        <v>76</v>
      </c>
    </row>
    <row r="67" spans="1:1" s="6" customFormat="1" ht="19.5" customHeight="1" x14ac:dyDescent="0.2">
      <c r="A67" s="173" t="s">
        <v>77</v>
      </c>
    </row>
    <row r="68" spans="1:1" s="6" customFormat="1" ht="12.75" customHeight="1" x14ac:dyDescent="0.2">
      <c r="A68" s="175" t="s">
        <v>78</v>
      </c>
    </row>
    <row r="69" spans="1:1" s="6" customFormat="1" ht="22.5" customHeight="1" x14ac:dyDescent="0.2">
      <c r="A69" s="175" t="s">
        <v>79</v>
      </c>
    </row>
    <row r="70" spans="1:1" s="6" customFormat="1" ht="20.25" customHeight="1" x14ac:dyDescent="0.2">
      <c r="A70" s="175" t="s">
        <v>187</v>
      </c>
    </row>
    <row r="71" spans="1:1" x14ac:dyDescent="0.2">
      <c r="A71" s="33"/>
    </row>
    <row r="72" spans="1:1" s="6" customFormat="1" ht="13.5" thickBot="1" x14ac:dyDescent="0.25">
      <c r="A72" s="238" t="s">
        <v>81</v>
      </c>
    </row>
    <row r="73" spans="1:1" s="36" customFormat="1" ht="108" customHeight="1" x14ac:dyDescent="0.2">
      <c r="A73" s="302" t="s">
        <v>387</v>
      </c>
    </row>
    <row r="74" spans="1:1" x14ac:dyDescent="0.2">
      <c r="A74" s="303"/>
    </row>
    <row r="75" spans="1:1" ht="16.5" customHeight="1" thickBot="1" x14ac:dyDescent="0.25">
      <c r="A75" s="304"/>
    </row>
  </sheetData>
  <mergeCells count="2">
    <mergeCell ref="A61:A62"/>
    <mergeCell ref="A73:A75"/>
  </mergeCells>
  <pageMargins left="0.75" right="0.75" top="1" bottom="1" header="0.5" footer="0.5"/>
  <pageSetup paperSize="9" orientation="portrait" horizontalDpi="4294967295" verticalDpi="4294967295"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74"/>
  <sheetViews>
    <sheetView showGridLines="0" zoomScaleNormal="100" workbookViewId="0">
      <pane xSplit="1" ySplit="4" topLeftCell="B5" activePane="bottomRight" state="frozen"/>
      <selection pane="topRight" activeCell="B1" sqref="B1"/>
      <selection pane="bottomLeft" activeCell="A5" sqref="A5"/>
      <selection pane="bottomRight" activeCell="D16" sqref="D16"/>
    </sheetView>
  </sheetViews>
  <sheetFormatPr defaultColWidth="9.85546875" defaultRowHeight="12.75" x14ac:dyDescent="0.2"/>
  <cols>
    <col min="1" max="1" width="54.42578125" style="32" customWidth="1"/>
    <col min="2" max="16384" width="9.85546875" style="32"/>
  </cols>
  <sheetData>
    <row r="1" spans="1:51" ht="27" customHeight="1" x14ac:dyDescent="0.2">
      <c r="A1" s="180" t="str">
        <f>'BAR BB| Open rates'!A1</f>
        <v>Сочи Марриотт Красная Поляна 5*/ Sochi Marriott Krasnaya Polyana 5*</v>
      </c>
    </row>
    <row r="2" spans="1:51" x14ac:dyDescent="0.2">
      <c r="A2" s="11" t="s">
        <v>212</v>
      </c>
    </row>
    <row r="3" spans="1:51" s="33" customFormat="1" ht="26.25" customHeight="1" x14ac:dyDescent="0.2">
      <c r="A3" s="64" t="s">
        <v>62</v>
      </c>
      <c r="B3" s="108">
        <f>'BAR BB| Open rates'!B3</f>
        <v>45772</v>
      </c>
      <c r="C3" s="108">
        <f>'BAR BB| Open rates'!C3</f>
        <v>45773</v>
      </c>
      <c r="D3" s="108">
        <f>'BAR BB| Open rates'!D3</f>
        <v>45774</v>
      </c>
      <c r="E3" s="108">
        <f>'BAR BB| Open rates'!E3</f>
        <v>45778</v>
      </c>
      <c r="F3" s="108">
        <f>'BAR BB| Open rates'!F3</f>
        <v>45781</v>
      </c>
      <c r="G3" s="108">
        <f>'BAR BB| Open rates'!G3</f>
        <v>45782</v>
      </c>
      <c r="H3" s="108">
        <f>'BAR BB| Open rates'!H3</f>
        <v>45785</v>
      </c>
      <c r="I3" s="108">
        <f>'BAR BB| Open rates'!I3</f>
        <v>45787</v>
      </c>
      <c r="J3" s="108">
        <f>'BAR BB| Open rates'!J3</f>
        <v>45788</v>
      </c>
      <c r="K3" s="108">
        <f>'BAR BB| Open rates'!K3</f>
        <v>45793</v>
      </c>
      <c r="L3" s="108">
        <f>'BAR BB| Open rates'!L3</f>
        <v>45795</v>
      </c>
      <c r="M3" s="108">
        <f>'BAR BB| Open rates'!M3</f>
        <v>45799</v>
      </c>
      <c r="N3" s="108">
        <f>'BAR BB| Open rates'!N3</f>
        <v>45802</v>
      </c>
      <c r="O3" s="108">
        <f>'BAR BB| Open rates'!O3</f>
        <v>45807</v>
      </c>
      <c r="P3" s="108">
        <f>'BAR BB| Open rates'!P3</f>
        <v>45809</v>
      </c>
      <c r="Q3" s="108">
        <f>'BAR BB| Open rates'!Q3</f>
        <v>45810</v>
      </c>
      <c r="R3" s="108">
        <f>'BAR BB| Open rates'!R3</f>
        <v>45816</v>
      </c>
      <c r="S3" s="108">
        <f>'BAR BB| Open rates'!S3</f>
        <v>45821</v>
      </c>
      <c r="T3" s="108">
        <f>'BAR BB| Open rates'!T3</f>
        <v>45823</v>
      </c>
      <c r="U3" s="108">
        <f>'BAR BB| Open rates'!U3</f>
        <v>45828</v>
      </c>
      <c r="V3" s="108">
        <f>'BAR BB| Open rates'!V3</f>
        <v>45831</v>
      </c>
      <c r="W3" s="108">
        <f>'BAR BB| Open rates'!W3</f>
        <v>45832</v>
      </c>
      <c r="X3" s="108">
        <f>'BAR BB| Open rates'!X3</f>
        <v>45835</v>
      </c>
      <c r="Y3" s="108">
        <f>'BAR BB| Open rates'!Y3</f>
        <v>45836</v>
      </c>
      <c r="Z3" s="108">
        <f>'BAR BB| Open rates'!Z3</f>
        <v>45837</v>
      </c>
      <c r="AA3" s="108">
        <f>'BAR BB| Open rates'!AA3</f>
        <v>45839</v>
      </c>
      <c r="AB3" s="108">
        <f>'BAR BB| Open rates'!AB3</f>
        <v>45842</v>
      </c>
      <c r="AC3" s="108">
        <f>'BAR BB| Open rates'!AC3</f>
        <v>45844</v>
      </c>
      <c r="AD3" s="108">
        <f>'BAR BB| Open rates'!AD3</f>
        <v>45849</v>
      </c>
      <c r="AE3" s="108">
        <f>'BAR BB| Open rates'!AE3</f>
        <v>45851</v>
      </c>
      <c r="AF3" s="108">
        <f>'BAR BB| Open rates'!AF3</f>
        <v>45856</v>
      </c>
      <c r="AG3" s="108">
        <f>'BAR BB| Open rates'!AG3</f>
        <v>45858</v>
      </c>
      <c r="AH3" s="108">
        <f>'BAR BB| Open rates'!AH3</f>
        <v>45863</v>
      </c>
      <c r="AI3" s="108">
        <f>'BAR BB| Open rates'!AI3</f>
        <v>45865</v>
      </c>
      <c r="AJ3" s="108">
        <f>'BAR BB| Open rates'!AJ3</f>
        <v>45870</v>
      </c>
      <c r="AK3" s="108">
        <f>'BAR BB| Open rates'!AK3</f>
        <v>45873</v>
      </c>
      <c r="AL3" s="108">
        <f>'BAR BB| Open rates'!AL3</f>
        <v>45879</v>
      </c>
      <c r="AM3" s="108">
        <f>'BAR BB| Open rates'!AM3</f>
        <v>45884</v>
      </c>
      <c r="AN3" s="108">
        <f>'BAR BB| Open rates'!AN3</f>
        <v>45886</v>
      </c>
      <c r="AO3" s="108">
        <f>'BAR BB| Open rates'!AO3</f>
        <v>45891</v>
      </c>
      <c r="AP3" s="108">
        <f>'BAR BB| Open rates'!AP3</f>
        <v>45893</v>
      </c>
      <c r="AQ3" s="108">
        <f>'BAR BB| Open rates'!AQ3</f>
        <v>45901</v>
      </c>
      <c r="AR3" s="108">
        <f>'BAR BB| Open rates'!AR3</f>
        <v>45905</v>
      </c>
      <c r="AS3" s="108">
        <f>'BAR BB| Open rates'!AS3</f>
        <v>45907</v>
      </c>
      <c r="AT3" s="108">
        <f>'BAR BB| Open rates'!AT3</f>
        <v>45912</v>
      </c>
      <c r="AU3" s="108">
        <f>'BAR BB| Open rates'!AU3</f>
        <v>45914</v>
      </c>
      <c r="AV3" s="108">
        <f>'BAR BB| Open rates'!AV3</f>
        <v>45919</v>
      </c>
      <c r="AW3" s="108">
        <f>'BAR BB| Open rates'!AW3</f>
        <v>45921</v>
      </c>
      <c r="AX3" s="108">
        <f>'BAR BB| Open rates'!AX3</f>
        <v>45926</v>
      </c>
      <c r="AY3" s="108">
        <f>'BAR BB| Open rates'!AY3</f>
        <v>45928</v>
      </c>
    </row>
    <row r="4" spans="1:51" s="33" customFormat="1" ht="26.25" customHeight="1" x14ac:dyDescent="0.2">
      <c r="A4" s="49"/>
      <c r="B4" s="108">
        <f>'BAR BB| Open rates'!B4</f>
        <v>45772</v>
      </c>
      <c r="C4" s="108">
        <f>'BAR BB| Open rates'!C4</f>
        <v>45773</v>
      </c>
      <c r="D4" s="108">
        <f>'BAR BB| Open rates'!D4</f>
        <v>45777</v>
      </c>
      <c r="E4" s="108">
        <f>'BAR BB| Open rates'!E4</f>
        <v>45780</v>
      </c>
      <c r="F4" s="108">
        <f>'BAR BB| Open rates'!F4</f>
        <v>45781</v>
      </c>
      <c r="G4" s="108">
        <f>'BAR BB| Open rates'!G4</f>
        <v>45784</v>
      </c>
      <c r="H4" s="108">
        <f>'BAR BB| Open rates'!H4</f>
        <v>45786</v>
      </c>
      <c r="I4" s="108">
        <f>'BAR BB| Open rates'!I4</f>
        <v>45787</v>
      </c>
      <c r="J4" s="108">
        <f>'BAR BB| Open rates'!J4</f>
        <v>45792</v>
      </c>
      <c r="K4" s="108">
        <f>'BAR BB| Open rates'!K4</f>
        <v>45794</v>
      </c>
      <c r="L4" s="108">
        <f>'BAR BB| Open rates'!L4</f>
        <v>45798</v>
      </c>
      <c r="M4" s="108">
        <f>'BAR BB| Open rates'!M4</f>
        <v>45801</v>
      </c>
      <c r="N4" s="108">
        <f>'BAR BB| Open rates'!N4</f>
        <v>45806</v>
      </c>
      <c r="O4" s="108">
        <f>'BAR BB| Open rates'!O4</f>
        <v>45808</v>
      </c>
      <c r="P4" s="108">
        <f>'BAR BB| Open rates'!P4</f>
        <v>45809</v>
      </c>
      <c r="Q4" s="108">
        <f>'BAR BB| Open rates'!Q4</f>
        <v>45815</v>
      </c>
      <c r="R4" s="108">
        <f>'BAR BB| Open rates'!R4</f>
        <v>45820</v>
      </c>
      <c r="S4" s="108">
        <f>'BAR BB| Open rates'!S4</f>
        <v>45822</v>
      </c>
      <c r="T4" s="108">
        <f>'BAR BB| Open rates'!T4</f>
        <v>45827</v>
      </c>
      <c r="U4" s="108">
        <f>'BAR BB| Open rates'!U4</f>
        <v>45830</v>
      </c>
      <c r="V4" s="108">
        <f>'BAR BB| Open rates'!V4</f>
        <v>45831</v>
      </c>
      <c r="W4" s="108">
        <f>'BAR BB| Open rates'!W4</f>
        <v>45834</v>
      </c>
      <c r="X4" s="108">
        <f>'BAR BB| Open rates'!X4</f>
        <v>45835</v>
      </c>
      <c r="Y4" s="108">
        <f>'BAR BB| Open rates'!Y4</f>
        <v>45836</v>
      </c>
      <c r="Z4" s="108">
        <f>'BAR BB| Open rates'!Z4</f>
        <v>45838</v>
      </c>
      <c r="AA4" s="108">
        <f>'BAR BB| Open rates'!AA4</f>
        <v>45841</v>
      </c>
      <c r="AB4" s="108">
        <f>'BAR BB| Open rates'!AB4</f>
        <v>45843</v>
      </c>
      <c r="AC4" s="108">
        <f>'BAR BB| Open rates'!AC4</f>
        <v>45848</v>
      </c>
      <c r="AD4" s="108">
        <f>'BAR BB| Open rates'!AD4</f>
        <v>45850</v>
      </c>
      <c r="AE4" s="108">
        <f>'BAR BB| Open rates'!AE4</f>
        <v>45855</v>
      </c>
      <c r="AF4" s="108">
        <f>'BAR BB| Open rates'!AF4</f>
        <v>45857</v>
      </c>
      <c r="AG4" s="108">
        <f>'BAR BB| Open rates'!AG4</f>
        <v>45862</v>
      </c>
      <c r="AH4" s="108">
        <f>'BAR BB| Open rates'!AH4</f>
        <v>45864</v>
      </c>
      <c r="AI4" s="108">
        <f>'BAR BB| Open rates'!AI4</f>
        <v>45869</v>
      </c>
      <c r="AJ4" s="108">
        <f>'BAR BB| Open rates'!AJ4</f>
        <v>45872</v>
      </c>
      <c r="AK4" s="108">
        <f>'BAR BB| Open rates'!AK4</f>
        <v>45878</v>
      </c>
      <c r="AL4" s="108">
        <f>'BAR BB| Open rates'!AL4</f>
        <v>45883</v>
      </c>
      <c r="AM4" s="108">
        <f>'BAR BB| Open rates'!AM4</f>
        <v>45885</v>
      </c>
      <c r="AN4" s="108">
        <f>'BAR BB| Open rates'!AN4</f>
        <v>45890</v>
      </c>
      <c r="AO4" s="108">
        <f>'BAR BB| Open rates'!AO4</f>
        <v>45892</v>
      </c>
      <c r="AP4" s="108">
        <f>'BAR BB| Open rates'!AP4</f>
        <v>45900</v>
      </c>
      <c r="AQ4" s="108">
        <f>'BAR BB| Open rates'!AQ4</f>
        <v>45904</v>
      </c>
      <c r="AR4" s="108">
        <f>'BAR BB| Open rates'!AR4</f>
        <v>45906</v>
      </c>
      <c r="AS4" s="108">
        <f>'BAR BB| Open rates'!AS4</f>
        <v>45911</v>
      </c>
      <c r="AT4" s="108">
        <f>'BAR BB| Open rates'!AT4</f>
        <v>45913</v>
      </c>
      <c r="AU4" s="108">
        <f>'BAR BB| Open rates'!AU4</f>
        <v>45918</v>
      </c>
      <c r="AV4" s="108">
        <f>'BAR BB| Open rates'!AV4</f>
        <v>45920</v>
      </c>
      <c r="AW4" s="108">
        <f>'BAR BB| Open rates'!AW4</f>
        <v>45925</v>
      </c>
      <c r="AX4" s="108">
        <f>'BAR BB| Open rates'!AX4</f>
        <v>45927</v>
      </c>
      <c r="AY4" s="108">
        <f>'BAR BB| Open rates'!AY4</f>
        <v>45930</v>
      </c>
    </row>
    <row r="5" spans="1:51" s="36" customFormat="1" ht="12" customHeight="1" x14ac:dyDescent="0.2">
      <c r="A5" s="184" t="s">
        <v>63</v>
      </c>
    </row>
    <row r="6" spans="1:51" s="36" customFormat="1" ht="12" customHeight="1" x14ac:dyDescent="0.2">
      <c r="A6" s="183">
        <v>1</v>
      </c>
      <c r="B6" s="43">
        <f>'BAR BB| Open rates'!B6*0.82+25</f>
        <v>9783</v>
      </c>
      <c r="C6" s="43">
        <f>'BAR BB| Open rates'!C6*0.82+25</f>
        <v>9783</v>
      </c>
      <c r="D6" s="43">
        <f>'BAR BB| Open rates'!D6*0.82+25</f>
        <v>9783</v>
      </c>
      <c r="E6" s="43">
        <f>'BAR BB| Open rates'!E6*0.82+25</f>
        <v>24461</v>
      </c>
      <c r="F6" s="43">
        <f>'BAR BB| Open rates'!F6*0.82+25</f>
        <v>17901</v>
      </c>
      <c r="G6" s="43">
        <f>'BAR BB| Open rates'!G6*0.82+25</f>
        <v>15440.999999999998</v>
      </c>
      <c r="H6" s="43">
        <f>'BAR BB| Open rates'!H6*0.82+25</f>
        <v>17901</v>
      </c>
      <c r="I6" s="43">
        <f>'BAR BB| Open rates'!I6*0.82+25</f>
        <v>15440.999999999998</v>
      </c>
      <c r="J6" s="43">
        <f>'BAR BB| Open rates'!J6*0.82+25</f>
        <v>12243</v>
      </c>
      <c r="K6" s="43">
        <f>'BAR BB| Open rates'!K6*0.82+25</f>
        <v>12243</v>
      </c>
      <c r="L6" s="43">
        <f>'BAR BB| Open rates'!L6*0.82+25</f>
        <v>12243</v>
      </c>
      <c r="M6" s="43">
        <f>'BAR BB| Open rates'!M6*0.82+25</f>
        <v>15440.999999999998</v>
      </c>
      <c r="N6" s="43">
        <f>'BAR BB| Open rates'!N6*0.82+25</f>
        <v>13637</v>
      </c>
      <c r="O6" s="43">
        <f>'BAR BB| Open rates'!O6*0.82+25</f>
        <v>15440.999999999998</v>
      </c>
      <c r="P6" s="43">
        <f>'BAR BB| Open rates'!P6*0.82+25</f>
        <v>15440.999999999998</v>
      </c>
      <c r="Q6" s="43">
        <f>'BAR BB| Open rates'!Q6*0.82+25</f>
        <v>17081</v>
      </c>
      <c r="R6" s="43">
        <f>'BAR BB| Open rates'!R6*0.82+25</f>
        <v>15440.999999999998</v>
      </c>
      <c r="S6" s="43">
        <f>'BAR BB| Open rates'!S6*0.82+25</f>
        <v>17081</v>
      </c>
      <c r="T6" s="43">
        <f>'BAR BB| Open rates'!T6*0.82+25</f>
        <v>15440.999999999998</v>
      </c>
      <c r="U6" s="43">
        <f>'BAR BB| Open rates'!U6*0.82+25</f>
        <v>13637</v>
      </c>
      <c r="V6" s="43">
        <f>'BAR BB| Open rates'!V6*0.82+25</f>
        <v>33399</v>
      </c>
      <c r="W6" s="43">
        <f>'BAR BB| Open rates'!W6*0.82+25</f>
        <v>39139</v>
      </c>
      <c r="X6" s="43">
        <f>'BAR BB| Open rates'!X6*0.82+25</f>
        <v>33399</v>
      </c>
      <c r="Y6" s="43">
        <f>'BAR BB| Open rates'!Y6*0.82+25</f>
        <v>13637</v>
      </c>
      <c r="Z6" s="43">
        <f>'BAR BB| Open rates'!Z6*0.82+25</f>
        <v>13637</v>
      </c>
      <c r="AA6" s="43">
        <f>'BAR BB| Open rates'!AA6*0.82+25</f>
        <v>22821</v>
      </c>
      <c r="AB6" s="43">
        <f>'BAR BB| Open rates'!AB6*0.82+25</f>
        <v>26101</v>
      </c>
      <c r="AC6" s="43">
        <f>'BAR BB| Open rates'!AC6*0.82+25</f>
        <v>22821</v>
      </c>
      <c r="AD6" s="43">
        <f>'BAR BB| Open rates'!AD6*0.82+25</f>
        <v>26101</v>
      </c>
      <c r="AE6" s="43">
        <f>'BAR BB| Open rates'!AE6*0.82+25</f>
        <v>22821</v>
      </c>
      <c r="AF6" s="43">
        <f>'BAR BB| Open rates'!AF6*0.82+25</f>
        <v>26101</v>
      </c>
      <c r="AG6" s="43">
        <f>'BAR BB| Open rates'!AG6*0.82+25</f>
        <v>22821</v>
      </c>
      <c r="AH6" s="43">
        <f>'BAR BB| Open rates'!AH6*0.82+25</f>
        <v>26101</v>
      </c>
      <c r="AI6" s="43">
        <f>'BAR BB| Open rates'!AI6*0.82+25</f>
        <v>22821</v>
      </c>
      <c r="AJ6" s="43">
        <f>'BAR BB| Open rates'!AJ6*0.82+25</f>
        <v>24461</v>
      </c>
      <c r="AK6" s="43">
        <f>'BAR BB| Open rates'!AK6*0.82+25</f>
        <v>24461</v>
      </c>
      <c r="AL6" s="43">
        <f>'BAR BB| Open rates'!AL6*0.82+25</f>
        <v>21181</v>
      </c>
      <c r="AM6" s="43">
        <f>'BAR BB| Open rates'!AM6*0.82+25</f>
        <v>24461</v>
      </c>
      <c r="AN6" s="43">
        <f>'BAR BB| Open rates'!AN6*0.82+25</f>
        <v>21181</v>
      </c>
      <c r="AO6" s="43">
        <f>'BAR BB| Open rates'!AO6*0.82+25</f>
        <v>24461</v>
      </c>
      <c r="AP6" s="43">
        <f>'BAR BB| Open rates'!AP6*0.82+25</f>
        <v>21181</v>
      </c>
      <c r="AQ6" s="43">
        <f>'BAR BB| Open rates'!AQ6*0.82+25</f>
        <v>15440.999999999998</v>
      </c>
      <c r="AR6" s="43">
        <f>'BAR BB| Open rates'!AR6*0.82+25</f>
        <v>17081</v>
      </c>
      <c r="AS6" s="43">
        <f>'BAR BB| Open rates'!AS6*0.82+25</f>
        <v>15440.999999999998</v>
      </c>
      <c r="AT6" s="43">
        <f>'BAR BB| Open rates'!AT6*0.82+25</f>
        <v>17081</v>
      </c>
      <c r="AU6" s="43">
        <f>'BAR BB| Open rates'!AU6*0.82+25</f>
        <v>15440.999999999998</v>
      </c>
      <c r="AV6" s="43">
        <f>'BAR BB| Open rates'!AV6*0.82+25</f>
        <v>17081</v>
      </c>
      <c r="AW6" s="43">
        <f>'BAR BB| Open rates'!AW6*0.82+25</f>
        <v>15440.999999999998</v>
      </c>
      <c r="AX6" s="43">
        <f>'BAR BB| Open rates'!AX6*0.82+25</f>
        <v>17081</v>
      </c>
      <c r="AY6" s="43">
        <f>'BAR BB| Open rates'!AY6*0.82+25</f>
        <v>15440.999999999998</v>
      </c>
    </row>
    <row r="7" spans="1:51" s="36" customFormat="1" ht="12" customHeight="1" x14ac:dyDescent="0.2">
      <c r="A7" s="183">
        <v>2</v>
      </c>
      <c r="B7" s="43">
        <f>'BAR BB| Open rates'!B7*0.82+25</f>
        <v>11833</v>
      </c>
      <c r="C7" s="43">
        <f>'BAR BB| Open rates'!C7*0.82+25</f>
        <v>11833</v>
      </c>
      <c r="D7" s="43">
        <f>'BAR BB| Open rates'!D7*0.82+25</f>
        <v>11833</v>
      </c>
      <c r="E7" s="43">
        <f>'BAR BB| Open rates'!E7*0.82+25</f>
        <v>26511</v>
      </c>
      <c r="F7" s="43">
        <f>'BAR BB| Open rates'!F7*0.82+25</f>
        <v>19951</v>
      </c>
      <c r="G7" s="43">
        <f>'BAR BB| Open rates'!G7*0.82+25</f>
        <v>17491</v>
      </c>
      <c r="H7" s="43">
        <f>'BAR BB| Open rates'!H7*0.82+25</f>
        <v>19951</v>
      </c>
      <c r="I7" s="43">
        <f>'BAR BB| Open rates'!I7*0.82+25</f>
        <v>17491</v>
      </c>
      <c r="J7" s="43">
        <f>'BAR BB| Open rates'!J7*0.82+25</f>
        <v>14293</v>
      </c>
      <c r="K7" s="43">
        <f>'BAR BB| Open rates'!K7*0.82+25</f>
        <v>14293</v>
      </c>
      <c r="L7" s="43">
        <f>'BAR BB| Open rates'!L7*0.82+25</f>
        <v>14293</v>
      </c>
      <c r="M7" s="43">
        <f>'BAR BB| Open rates'!M7*0.82+25</f>
        <v>17491</v>
      </c>
      <c r="N7" s="43">
        <f>'BAR BB| Open rates'!N7*0.82+25</f>
        <v>15686.999999999998</v>
      </c>
      <c r="O7" s="43">
        <f>'BAR BB| Open rates'!O7*0.82+25</f>
        <v>17491</v>
      </c>
      <c r="P7" s="43">
        <f>'BAR BB| Open rates'!P7*0.82+25</f>
        <v>17491</v>
      </c>
      <c r="Q7" s="43">
        <f>'BAR BB| Open rates'!Q7*0.82+25</f>
        <v>19131</v>
      </c>
      <c r="R7" s="43">
        <f>'BAR BB| Open rates'!R7*0.82+25</f>
        <v>17491</v>
      </c>
      <c r="S7" s="43">
        <f>'BAR BB| Open rates'!S7*0.82+25</f>
        <v>19131</v>
      </c>
      <c r="T7" s="43">
        <f>'BAR BB| Open rates'!T7*0.82+25</f>
        <v>17491</v>
      </c>
      <c r="U7" s="43">
        <f>'BAR BB| Open rates'!U7*0.82+25</f>
        <v>15686.999999999998</v>
      </c>
      <c r="V7" s="43">
        <f>'BAR BB| Open rates'!V7*0.82+25</f>
        <v>35449</v>
      </c>
      <c r="W7" s="43">
        <f>'BAR BB| Open rates'!W7*0.82+25</f>
        <v>41189</v>
      </c>
      <c r="X7" s="43">
        <f>'BAR BB| Open rates'!X7*0.82+25</f>
        <v>35449</v>
      </c>
      <c r="Y7" s="43">
        <f>'BAR BB| Open rates'!Y7*0.82+25</f>
        <v>15686.999999999998</v>
      </c>
      <c r="Z7" s="43">
        <f>'BAR BB| Open rates'!Z7*0.82+25</f>
        <v>15686.999999999998</v>
      </c>
      <c r="AA7" s="43">
        <f>'BAR BB| Open rates'!AA7*0.82+25</f>
        <v>24871</v>
      </c>
      <c r="AB7" s="43">
        <f>'BAR BB| Open rates'!AB7*0.82+25</f>
        <v>28151</v>
      </c>
      <c r="AC7" s="43">
        <f>'BAR BB| Open rates'!AC7*0.82+25</f>
        <v>24871</v>
      </c>
      <c r="AD7" s="43">
        <f>'BAR BB| Open rates'!AD7*0.82+25</f>
        <v>28151</v>
      </c>
      <c r="AE7" s="43">
        <f>'BAR BB| Open rates'!AE7*0.82+25</f>
        <v>24871</v>
      </c>
      <c r="AF7" s="43">
        <f>'BAR BB| Open rates'!AF7*0.82+25</f>
        <v>28151</v>
      </c>
      <c r="AG7" s="43">
        <f>'BAR BB| Open rates'!AG7*0.82+25</f>
        <v>24871</v>
      </c>
      <c r="AH7" s="43">
        <f>'BAR BB| Open rates'!AH7*0.82+25</f>
        <v>28151</v>
      </c>
      <c r="AI7" s="43">
        <f>'BAR BB| Open rates'!AI7*0.82+25</f>
        <v>24871</v>
      </c>
      <c r="AJ7" s="43">
        <f>'BAR BB| Open rates'!AJ7*0.82+25</f>
        <v>26511</v>
      </c>
      <c r="AK7" s="43">
        <f>'BAR BB| Open rates'!AK7*0.82+25</f>
        <v>26511</v>
      </c>
      <c r="AL7" s="43">
        <f>'BAR BB| Open rates'!AL7*0.82+25</f>
        <v>23231</v>
      </c>
      <c r="AM7" s="43">
        <f>'BAR BB| Open rates'!AM7*0.82+25</f>
        <v>26511</v>
      </c>
      <c r="AN7" s="43">
        <f>'BAR BB| Open rates'!AN7*0.82+25</f>
        <v>23231</v>
      </c>
      <c r="AO7" s="43">
        <f>'BAR BB| Open rates'!AO7*0.82+25</f>
        <v>26511</v>
      </c>
      <c r="AP7" s="43">
        <f>'BAR BB| Open rates'!AP7*0.82+25</f>
        <v>23231</v>
      </c>
      <c r="AQ7" s="43">
        <f>'BAR BB| Open rates'!AQ7*0.82+25</f>
        <v>17491</v>
      </c>
      <c r="AR7" s="43">
        <f>'BAR BB| Open rates'!AR7*0.82+25</f>
        <v>19131</v>
      </c>
      <c r="AS7" s="43">
        <f>'BAR BB| Open rates'!AS7*0.82+25</f>
        <v>17491</v>
      </c>
      <c r="AT7" s="43">
        <f>'BAR BB| Open rates'!AT7*0.82+25</f>
        <v>19131</v>
      </c>
      <c r="AU7" s="43">
        <f>'BAR BB| Open rates'!AU7*0.82+25</f>
        <v>17491</v>
      </c>
      <c r="AV7" s="43">
        <f>'BAR BB| Open rates'!AV7*0.82+25</f>
        <v>19131</v>
      </c>
      <c r="AW7" s="43">
        <f>'BAR BB| Open rates'!AW7*0.82+25</f>
        <v>17491</v>
      </c>
      <c r="AX7" s="43">
        <f>'BAR BB| Open rates'!AX7*0.82+25</f>
        <v>19131</v>
      </c>
      <c r="AY7" s="43">
        <f>'BAR BB| Open rates'!AY7*0.82+25</f>
        <v>17491</v>
      </c>
    </row>
    <row r="8" spans="1:51"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row>
    <row r="9" spans="1:51" s="36" customFormat="1" ht="12" customHeight="1" x14ac:dyDescent="0.2">
      <c r="A9" s="237">
        <v>1</v>
      </c>
      <c r="B9" s="43">
        <f>'BAR BB| Open rates'!B9*0.82+25</f>
        <v>12243</v>
      </c>
      <c r="C9" s="43">
        <f>'BAR BB| Open rates'!C9*0.82+25</f>
        <v>12243</v>
      </c>
      <c r="D9" s="43">
        <f>'BAR BB| Open rates'!D9*0.82+25</f>
        <v>12243</v>
      </c>
      <c r="E9" s="43">
        <f>'BAR BB| Open rates'!E9*0.82+25</f>
        <v>26921</v>
      </c>
      <c r="F9" s="43">
        <f>'BAR BB| Open rates'!F9*0.82+25</f>
        <v>20361</v>
      </c>
      <c r="G9" s="43">
        <f>'BAR BB| Open rates'!G9*0.82+25</f>
        <v>17901</v>
      </c>
      <c r="H9" s="43">
        <f>'BAR BB| Open rates'!H9*0.82+25</f>
        <v>20361</v>
      </c>
      <c r="I9" s="43">
        <f>'BAR BB| Open rates'!I9*0.82+25</f>
        <v>17901</v>
      </c>
      <c r="J9" s="43">
        <f>'BAR BB| Open rates'!J9*0.82+25</f>
        <v>14703</v>
      </c>
      <c r="K9" s="43">
        <f>'BAR BB| Open rates'!K9*0.82+25</f>
        <v>14703</v>
      </c>
      <c r="L9" s="43">
        <f>'BAR BB| Open rates'!L9*0.82+25</f>
        <v>14703</v>
      </c>
      <c r="M9" s="43">
        <f>'BAR BB| Open rates'!M9*0.82+25</f>
        <v>17901</v>
      </c>
      <c r="N9" s="43">
        <f>'BAR BB| Open rates'!N9*0.82+25</f>
        <v>16096.999999999998</v>
      </c>
      <c r="O9" s="43">
        <f>'BAR BB| Open rates'!O9*0.82+25</f>
        <v>17901</v>
      </c>
      <c r="P9" s="43">
        <f>'BAR BB| Open rates'!P9*0.82+25</f>
        <v>17901</v>
      </c>
      <c r="Q9" s="43">
        <f>'BAR BB| Open rates'!Q9*0.82+25</f>
        <v>19541</v>
      </c>
      <c r="R9" s="43">
        <f>'BAR BB| Open rates'!R9*0.82+25</f>
        <v>17901</v>
      </c>
      <c r="S9" s="43">
        <f>'BAR BB| Open rates'!S9*0.82+25</f>
        <v>19541</v>
      </c>
      <c r="T9" s="43">
        <f>'BAR BB| Open rates'!T9*0.82+25</f>
        <v>17901</v>
      </c>
      <c r="U9" s="43">
        <f>'BAR BB| Open rates'!U9*0.82+25</f>
        <v>16096.999999999998</v>
      </c>
      <c r="V9" s="43">
        <f>'BAR BB| Open rates'!V9*0.82+25</f>
        <v>35859</v>
      </c>
      <c r="W9" s="43">
        <f>'BAR BB| Open rates'!W9*0.82+25</f>
        <v>41599</v>
      </c>
      <c r="X9" s="43">
        <f>'BAR BB| Open rates'!X9*0.82+25</f>
        <v>35859</v>
      </c>
      <c r="Y9" s="43">
        <f>'BAR BB| Open rates'!Y9*0.82+25</f>
        <v>16096.999999999998</v>
      </c>
      <c r="Z9" s="43">
        <f>'BAR BB| Open rates'!Z9*0.82+25</f>
        <v>16096.999999999998</v>
      </c>
      <c r="AA9" s="43">
        <f>'BAR BB| Open rates'!AA9*0.82+25</f>
        <v>25281</v>
      </c>
      <c r="AB9" s="43">
        <f>'BAR BB| Open rates'!AB9*0.82+25</f>
        <v>28561</v>
      </c>
      <c r="AC9" s="43">
        <f>'BAR BB| Open rates'!AC9*0.82+25</f>
        <v>25281</v>
      </c>
      <c r="AD9" s="43">
        <f>'BAR BB| Open rates'!AD9*0.82+25</f>
        <v>28561</v>
      </c>
      <c r="AE9" s="43">
        <f>'BAR BB| Open rates'!AE9*0.82+25</f>
        <v>25281</v>
      </c>
      <c r="AF9" s="43">
        <f>'BAR BB| Open rates'!AF9*0.82+25</f>
        <v>28561</v>
      </c>
      <c r="AG9" s="43">
        <f>'BAR BB| Open rates'!AG9*0.82+25</f>
        <v>25281</v>
      </c>
      <c r="AH9" s="43">
        <f>'BAR BB| Open rates'!AH9*0.82+25</f>
        <v>28561</v>
      </c>
      <c r="AI9" s="43">
        <f>'BAR BB| Open rates'!AI9*0.82+25</f>
        <v>25281</v>
      </c>
      <c r="AJ9" s="43">
        <f>'BAR BB| Open rates'!AJ9*0.82+25</f>
        <v>26921</v>
      </c>
      <c r="AK9" s="43">
        <f>'BAR BB| Open rates'!AK9*0.82+25</f>
        <v>26921</v>
      </c>
      <c r="AL9" s="43">
        <f>'BAR BB| Open rates'!AL9*0.82+25</f>
        <v>23641</v>
      </c>
      <c r="AM9" s="43">
        <f>'BAR BB| Open rates'!AM9*0.82+25</f>
        <v>26921</v>
      </c>
      <c r="AN9" s="43">
        <f>'BAR BB| Open rates'!AN9*0.82+25</f>
        <v>23641</v>
      </c>
      <c r="AO9" s="43">
        <f>'BAR BB| Open rates'!AO9*0.82+25</f>
        <v>26921</v>
      </c>
      <c r="AP9" s="43">
        <f>'BAR BB| Open rates'!AP9*0.82+25</f>
        <v>23641</v>
      </c>
      <c r="AQ9" s="43">
        <f>'BAR BB| Open rates'!AQ9*0.82+25</f>
        <v>17901</v>
      </c>
      <c r="AR9" s="43">
        <f>'BAR BB| Open rates'!AR9*0.82+25</f>
        <v>19541</v>
      </c>
      <c r="AS9" s="43">
        <f>'BAR BB| Open rates'!AS9*0.82+25</f>
        <v>17901</v>
      </c>
      <c r="AT9" s="43">
        <f>'BAR BB| Open rates'!AT9*0.82+25</f>
        <v>19541</v>
      </c>
      <c r="AU9" s="43">
        <f>'BAR BB| Open rates'!AU9*0.82+25</f>
        <v>17901</v>
      </c>
      <c r="AV9" s="43">
        <f>'BAR BB| Open rates'!AV9*0.82+25</f>
        <v>19541</v>
      </c>
      <c r="AW9" s="43">
        <f>'BAR BB| Open rates'!AW9*0.82+25</f>
        <v>17901</v>
      </c>
      <c r="AX9" s="43">
        <f>'BAR BB| Open rates'!AX9*0.82+25</f>
        <v>19541</v>
      </c>
      <c r="AY9" s="43">
        <f>'BAR BB| Open rates'!AY9*0.82+25</f>
        <v>17901</v>
      </c>
    </row>
    <row r="10" spans="1:51" s="36" customFormat="1" ht="12" customHeight="1" x14ac:dyDescent="0.2">
      <c r="A10" s="237">
        <v>2</v>
      </c>
      <c r="B10" s="43">
        <f>'BAR BB| Open rates'!B10*0.82+25</f>
        <v>14293</v>
      </c>
      <c r="C10" s="43">
        <f>'BAR BB| Open rates'!C10*0.82+25</f>
        <v>14293</v>
      </c>
      <c r="D10" s="43">
        <f>'BAR BB| Open rates'!D10*0.82+25</f>
        <v>14293</v>
      </c>
      <c r="E10" s="43">
        <f>'BAR BB| Open rates'!E10*0.82+25</f>
        <v>28971</v>
      </c>
      <c r="F10" s="43">
        <f>'BAR BB| Open rates'!F10*0.82+25</f>
        <v>22411</v>
      </c>
      <c r="G10" s="43">
        <f>'BAR BB| Open rates'!G10*0.82+25</f>
        <v>19951</v>
      </c>
      <c r="H10" s="43">
        <f>'BAR BB| Open rates'!H10*0.82+25</f>
        <v>22411</v>
      </c>
      <c r="I10" s="43">
        <f>'BAR BB| Open rates'!I10*0.82+25</f>
        <v>19951</v>
      </c>
      <c r="J10" s="43">
        <f>'BAR BB| Open rates'!J10*0.82+25</f>
        <v>16753</v>
      </c>
      <c r="K10" s="43">
        <f>'BAR BB| Open rates'!K10*0.82+25</f>
        <v>16753</v>
      </c>
      <c r="L10" s="43">
        <f>'BAR BB| Open rates'!L10*0.82+25</f>
        <v>16753</v>
      </c>
      <c r="M10" s="43">
        <f>'BAR BB| Open rates'!M10*0.82+25</f>
        <v>19951</v>
      </c>
      <c r="N10" s="43">
        <f>'BAR BB| Open rates'!N10*0.82+25</f>
        <v>18147</v>
      </c>
      <c r="O10" s="43">
        <f>'BAR BB| Open rates'!O10*0.82+25</f>
        <v>19951</v>
      </c>
      <c r="P10" s="43">
        <f>'BAR BB| Open rates'!P10*0.82+25</f>
        <v>19951</v>
      </c>
      <c r="Q10" s="43">
        <f>'BAR BB| Open rates'!Q10*0.82+25</f>
        <v>21591</v>
      </c>
      <c r="R10" s="43">
        <f>'BAR BB| Open rates'!R10*0.82+25</f>
        <v>19951</v>
      </c>
      <c r="S10" s="43">
        <f>'BAR BB| Open rates'!S10*0.82+25</f>
        <v>21591</v>
      </c>
      <c r="T10" s="43">
        <f>'BAR BB| Open rates'!T10*0.82+25</f>
        <v>19951</v>
      </c>
      <c r="U10" s="43">
        <f>'BAR BB| Open rates'!U10*0.82+25</f>
        <v>18147</v>
      </c>
      <c r="V10" s="43">
        <f>'BAR BB| Open rates'!V10*0.82+25</f>
        <v>37909</v>
      </c>
      <c r="W10" s="43">
        <f>'BAR BB| Open rates'!W10*0.82+25</f>
        <v>43649</v>
      </c>
      <c r="X10" s="43">
        <f>'BAR BB| Open rates'!X10*0.82+25</f>
        <v>37909</v>
      </c>
      <c r="Y10" s="43">
        <f>'BAR BB| Open rates'!Y10*0.82+25</f>
        <v>18147</v>
      </c>
      <c r="Z10" s="43">
        <f>'BAR BB| Open rates'!Z10*0.82+25</f>
        <v>18147</v>
      </c>
      <c r="AA10" s="43">
        <f>'BAR BB| Open rates'!AA10*0.82+25</f>
        <v>27331</v>
      </c>
      <c r="AB10" s="43">
        <f>'BAR BB| Open rates'!AB10*0.82+25</f>
        <v>30610.999999999996</v>
      </c>
      <c r="AC10" s="43">
        <f>'BAR BB| Open rates'!AC10*0.82+25</f>
        <v>27331</v>
      </c>
      <c r="AD10" s="43">
        <f>'BAR BB| Open rates'!AD10*0.82+25</f>
        <v>30610.999999999996</v>
      </c>
      <c r="AE10" s="43">
        <f>'BAR BB| Open rates'!AE10*0.82+25</f>
        <v>27331</v>
      </c>
      <c r="AF10" s="43">
        <f>'BAR BB| Open rates'!AF10*0.82+25</f>
        <v>30610.999999999996</v>
      </c>
      <c r="AG10" s="43">
        <f>'BAR BB| Open rates'!AG10*0.82+25</f>
        <v>27331</v>
      </c>
      <c r="AH10" s="43">
        <f>'BAR BB| Open rates'!AH10*0.82+25</f>
        <v>30610.999999999996</v>
      </c>
      <c r="AI10" s="43">
        <f>'BAR BB| Open rates'!AI10*0.82+25</f>
        <v>27331</v>
      </c>
      <c r="AJ10" s="43">
        <f>'BAR BB| Open rates'!AJ10*0.82+25</f>
        <v>28971</v>
      </c>
      <c r="AK10" s="43">
        <f>'BAR BB| Open rates'!AK10*0.82+25</f>
        <v>28971</v>
      </c>
      <c r="AL10" s="43">
        <f>'BAR BB| Open rates'!AL10*0.82+25</f>
        <v>25691</v>
      </c>
      <c r="AM10" s="43">
        <f>'BAR BB| Open rates'!AM10*0.82+25</f>
        <v>28971</v>
      </c>
      <c r="AN10" s="43">
        <f>'BAR BB| Open rates'!AN10*0.82+25</f>
        <v>25691</v>
      </c>
      <c r="AO10" s="43">
        <f>'BAR BB| Open rates'!AO10*0.82+25</f>
        <v>28971</v>
      </c>
      <c r="AP10" s="43">
        <f>'BAR BB| Open rates'!AP10*0.82+25</f>
        <v>25691</v>
      </c>
      <c r="AQ10" s="43">
        <f>'BAR BB| Open rates'!AQ10*0.82+25</f>
        <v>19951</v>
      </c>
      <c r="AR10" s="43">
        <f>'BAR BB| Open rates'!AR10*0.82+25</f>
        <v>21591</v>
      </c>
      <c r="AS10" s="43">
        <f>'BAR BB| Open rates'!AS10*0.82+25</f>
        <v>19951</v>
      </c>
      <c r="AT10" s="43">
        <f>'BAR BB| Open rates'!AT10*0.82+25</f>
        <v>21591</v>
      </c>
      <c r="AU10" s="43">
        <f>'BAR BB| Open rates'!AU10*0.82+25</f>
        <v>19951</v>
      </c>
      <c r="AV10" s="43">
        <f>'BAR BB| Open rates'!AV10*0.82+25</f>
        <v>21591</v>
      </c>
      <c r="AW10" s="43">
        <f>'BAR BB| Open rates'!AW10*0.82+25</f>
        <v>19951</v>
      </c>
      <c r="AX10" s="43">
        <f>'BAR BB| Open rates'!AX10*0.82+25</f>
        <v>21591</v>
      </c>
      <c r="AY10" s="43">
        <f>'BAR BB| Open rates'!AY10*0.82+25</f>
        <v>19951</v>
      </c>
    </row>
    <row r="11" spans="1:51"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row>
    <row r="12" spans="1:51" s="36" customFormat="1" ht="12" customHeight="1" x14ac:dyDescent="0.2">
      <c r="A12" s="237">
        <v>1</v>
      </c>
      <c r="B12" s="43">
        <f>'BAR BB| Open rates'!B12*0.82+25</f>
        <v>15440.999999999998</v>
      </c>
      <c r="C12" s="43">
        <f>'BAR BB| Open rates'!C12*0.82+25</f>
        <v>15440.999999999998</v>
      </c>
      <c r="D12" s="43">
        <f>'BAR BB| Open rates'!D12*0.82+25</f>
        <v>15440.999999999998</v>
      </c>
      <c r="E12" s="43">
        <f>'BAR BB| Open rates'!E12*0.82+25</f>
        <v>30119</v>
      </c>
      <c r="F12" s="43">
        <f>'BAR BB| Open rates'!F12*0.82+25</f>
        <v>23559</v>
      </c>
      <c r="G12" s="43">
        <f>'BAR BB| Open rates'!G12*0.82+25</f>
        <v>21099</v>
      </c>
      <c r="H12" s="43">
        <f>'BAR BB| Open rates'!H12*0.82+25</f>
        <v>23559</v>
      </c>
      <c r="I12" s="43">
        <f>'BAR BB| Open rates'!I12*0.82+25</f>
        <v>21099</v>
      </c>
      <c r="J12" s="43">
        <f>'BAR BB| Open rates'!J12*0.82+25</f>
        <v>17901</v>
      </c>
      <c r="K12" s="43">
        <f>'BAR BB| Open rates'!K12*0.82+25</f>
        <v>17901</v>
      </c>
      <c r="L12" s="43">
        <f>'BAR BB| Open rates'!L12*0.82+25</f>
        <v>17901</v>
      </c>
      <c r="M12" s="43">
        <f>'BAR BB| Open rates'!M12*0.82+25</f>
        <v>21099</v>
      </c>
      <c r="N12" s="43">
        <f>'BAR BB| Open rates'!N12*0.82+25</f>
        <v>19295</v>
      </c>
      <c r="O12" s="43">
        <f>'BAR BB| Open rates'!O12*0.82+25</f>
        <v>21099</v>
      </c>
      <c r="P12" s="43">
        <f>'BAR BB| Open rates'!P12*0.82+25</f>
        <v>21099</v>
      </c>
      <c r="Q12" s="43">
        <f>'BAR BB| Open rates'!Q12*0.82+25</f>
        <v>22739</v>
      </c>
      <c r="R12" s="43">
        <f>'BAR BB| Open rates'!R12*0.82+25</f>
        <v>21099</v>
      </c>
      <c r="S12" s="43">
        <f>'BAR BB| Open rates'!S12*0.82+25</f>
        <v>22739</v>
      </c>
      <c r="T12" s="43">
        <f>'BAR BB| Open rates'!T12*0.82+25</f>
        <v>21099</v>
      </c>
      <c r="U12" s="43">
        <f>'BAR BB| Open rates'!U12*0.82+25</f>
        <v>19295</v>
      </c>
      <c r="V12" s="43">
        <f>'BAR BB| Open rates'!V12*0.82+25</f>
        <v>39057</v>
      </c>
      <c r="W12" s="43">
        <f>'BAR BB| Open rates'!W12*0.82+25</f>
        <v>44797</v>
      </c>
      <c r="X12" s="43">
        <f>'BAR BB| Open rates'!X12*0.82+25</f>
        <v>39057</v>
      </c>
      <c r="Y12" s="43">
        <f>'BAR BB| Open rates'!Y12*0.82+25</f>
        <v>19295</v>
      </c>
      <c r="Z12" s="43">
        <f>'BAR BB| Open rates'!Z12*0.82+25</f>
        <v>19295</v>
      </c>
      <c r="AA12" s="43">
        <f>'BAR BB| Open rates'!AA12*0.82+25</f>
        <v>28479</v>
      </c>
      <c r="AB12" s="43">
        <f>'BAR BB| Open rates'!AB12*0.82+25</f>
        <v>31758.999999999996</v>
      </c>
      <c r="AC12" s="43">
        <f>'BAR BB| Open rates'!AC12*0.82+25</f>
        <v>28479</v>
      </c>
      <c r="AD12" s="43">
        <f>'BAR BB| Open rates'!AD12*0.82+25</f>
        <v>31758.999999999996</v>
      </c>
      <c r="AE12" s="43">
        <f>'BAR BB| Open rates'!AE12*0.82+25</f>
        <v>28479</v>
      </c>
      <c r="AF12" s="43">
        <f>'BAR BB| Open rates'!AF12*0.82+25</f>
        <v>31758.999999999996</v>
      </c>
      <c r="AG12" s="43">
        <f>'BAR BB| Open rates'!AG12*0.82+25</f>
        <v>28479</v>
      </c>
      <c r="AH12" s="43">
        <f>'BAR BB| Open rates'!AH12*0.82+25</f>
        <v>31758.999999999996</v>
      </c>
      <c r="AI12" s="43">
        <f>'BAR BB| Open rates'!AI12*0.82+25</f>
        <v>28479</v>
      </c>
      <c r="AJ12" s="43">
        <f>'BAR BB| Open rates'!AJ12*0.82+25</f>
        <v>30119</v>
      </c>
      <c r="AK12" s="43">
        <f>'BAR BB| Open rates'!AK12*0.82+25</f>
        <v>30119</v>
      </c>
      <c r="AL12" s="43">
        <f>'BAR BB| Open rates'!AL12*0.82+25</f>
        <v>26839</v>
      </c>
      <c r="AM12" s="43">
        <f>'BAR BB| Open rates'!AM12*0.82+25</f>
        <v>30119</v>
      </c>
      <c r="AN12" s="43">
        <f>'BAR BB| Open rates'!AN12*0.82+25</f>
        <v>26839</v>
      </c>
      <c r="AO12" s="43">
        <f>'BAR BB| Open rates'!AO12*0.82+25</f>
        <v>30119</v>
      </c>
      <c r="AP12" s="43">
        <f>'BAR BB| Open rates'!AP12*0.82+25</f>
        <v>26839</v>
      </c>
      <c r="AQ12" s="43">
        <f>'BAR BB| Open rates'!AQ12*0.82+25</f>
        <v>21099</v>
      </c>
      <c r="AR12" s="43">
        <f>'BAR BB| Open rates'!AR12*0.82+25</f>
        <v>22739</v>
      </c>
      <c r="AS12" s="43">
        <f>'BAR BB| Open rates'!AS12*0.82+25</f>
        <v>21099</v>
      </c>
      <c r="AT12" s="43">
        <f>'BAR BB| Open rates'!AT12*0.82+25</f>
        <v>22739</v>
      </c>
      <c r="AU12" s="43">
        <f>'BAR BB| Open rates'!AU12*0.82+25</f>
        <v>21099</v>
      </c>
      <c r="AV12" s="43">
        <f>'BAR BB| Open rates'!AV12*0.82+25</f>
        <v>22739</v>
      </c>
      <c r="AW12" s="43">
        <f>'BAR BB| Open rates'!AW12*0.82+25</f>
        <v>21099</v>
      </c>
      <c r="AX12" s="43">
        <f>'BAR BB| Open rates'!AX12*0.82+25</f>
        <v>22739</v>
      </c>
      <c r="AY12" s="43">
        <f>'BAR BB| Open rates'!AY12*0.82+25</f>
        <v>21099</v>
      </c>
    </row>
    <row r="13" spans="1:51" s="36" customFormat="1" ht="12" customHeight="1" x14ac:dyDescent="0.2">
      <c r="A13" s="237">
        <v>2</v>
      </c>
      <c r="B13" s="43">
        <f>'BAR BB| Open rates'!B13*0.82+25</f>
        <v>17491</v>
      </c>
      <c r="C13" s="43">
        <f>'BAR BB| Open rates'!C13*0.82+25</f>
        <v>17491</v>
      </c>
      <c r="D13" s="43">
        <f>'BAR BB| Open rates'!D13*0.82+25</f>
        <v>17491</v>
      </c>
      <c r="E13" s="43">
        <f>'BAR BB| Open rates'!E13*0.82+25</f>
        <v>32168.999999999996</v>
      </c>
      <c r="F13" s="43">
        <f>'BAR BB| Open rates'!F13*0.82+25</f>
        <v>25609</v>
      </c>
      <c r="G13" s="43">
        <f>'BAR BB| Open rates'!G13*0.82+25</f>
        <v>23149</v>
      </c>
      <c r="H13" s="43">
        <f>'BAR BB| Open rates'!H13*0.82+25</f>
        <v>25609</v>
      </c>
      <c r="I13" s="43">
        <f>'BAR BB| Open rates'!I13*0.82+25</f>
        <v>23149</v>
      </c>
      <c r="J13" s="43">
        <f>'BAR BB| Open rates'!J13*0.82+25</f>
        <v>19951</v>
      </c>
      <c r="K13" s="43">
        <f>'BAR BB| Open rates'!K13*0.82+25</f>
        <v>19951</v>
      </c>
      <c r="L13" s="43">
        <f>'BAR BB| Open rates'!L13*0.82+25</f>
        <v>19951</v>
      </c>
      <c r="M13" s="43">
        <f>'BAR BB| Open rates'!M13*0.82+25</f>
        <v>23149</v>
      </c>
      <c r="N13" s="43">
        <f>'BAR BB| Open rates'!N13*0.82+25</f>
        <v>21345</v>
      </c>
      <c r="O13" s="43">
        <f>'BAR BB| Open rates'!O13*0.82+25</f>
        <v>23149</v>
      </c>
      <c r="P13" s="43">
        <f>'BAR BB| Open rates'!P13*0.82+25</f>
        <v>23149</v>
      </c>
      <c r="Q13" s="43">
        <f>'BAR BB| Open rates'!Q13*0.82+25</f>
        <v>24789</v>
      </c>
      <c r="R13" s="43">
        <f>'BAR BB| Open rates'!R13*0.82+25</f>
        <v>23149</v>
      </c>
      <c r="S13" s="43">
        <f>'BAR BB| Open rates'!S13*0.82+25</f>
        <v>24789</v>
      </c>
      <c r="T13" s="43">
        <f>'BAR BB| Open rates'!T13*0.82+25</f>
        <v>23149</v>
      </c>
      <c r="U13" s="43">
        <f>'BAR BB| Open rates'!U13*0.82+25</f>
        <v>21345</v>
      </c>
      <c r="V13" s="43">
        <f>'BAR BB| Open rates'!V13*0.82+25</f>
        <v>41107</v>
      </c>
      <c r="W13" s="43">
        <f>'BAR BB| Open rates'!W13*0.82+25</f>
        <v>46847</v>
      </c>
      <c r="X13" s="43">
        <f>'BAR BB| Open rates'!X13*0.82+25</f>
        <v>41107</v>
      </c>
      <c r="Y13" s="43">
        <f>'BAR BB| Open rates'!Y13*0.82+25</f>
        <v>21345</v>
      </c>
      <c r="Z13" s="43">
        <f>'BAR BB| Open rates'!Z13*0.82+25</f>
        <v>21345</v>
      </c>
      <c r="AA13" s="43">
        <f>'BAR BB| Open rates'!AA13*0.82+25</f>
        <v>30529</v>
      </c>
      <c r="AB13" s="43">
        <f>'BAR BB| Open rates'!AB13*0.82+25</f>
        <v>33809</v>
      </c>
      <c r="AC13" s="43">
        <f>'BAR BB| Open rates'!AC13*0.82+25</f>
        <v>30529</v>
      </c>
      <c r="AD13" s="43">
        <f>'BAR BB| Open rates'!AD13*0.82+25</f>
        <v>33809</v>
      </c>
      <c r="AE13" s="43">
        <f>'BAR BB| Open rates'!AE13*0.82+25</f>
        <v>30529</v>
      </c>
      <c r="AF13" s="43">
        <f>'BAR BB| Open rates'!AF13*0.82+25</f>
        <v>33809</v>
      </c>
      <c r="AG13" s="43">
        <f>'BAR BB| Open rates'!AG13*0.82+25</f>
        <v>30529</v>
      </c>
      <c r="AH13" s="43">
        <f>'BAR BB| Open rates'!AH13*0.82+25</f>
        <v>33809</v>
      </c>
      <c r="AI13" s="43">
        <f>'BAR BB| Open rates'!AI13*0.82+25</f>
        <v>30529</v>
      </c>
      <c r="AJ13" s="43">
        <f>'BAR BB| Open rates'!AJ13*0.82+25</f>
        <v>32168.999999999996</v>
      </c>
      <c r="AK13" s="43">
        <f>'BAR BB| Open rates'!AK13*0.82+25</f>
        <v>32168.999999999996</v>
      </c>
      <c r="AL13" s="43">
        <f>'BAR BB| Open rates'!AL13*0.82+25</f>
        <v>28889</v>
      </c>
      <c r="AM13" s="43">
        <f>'BAR BB| Open rates'!AM13*0.82+25</f>
        <v>32168.999999999996</v>
      </c>
      <c r="AN13" s="43">
        <f>'BAR BB| Open rates'!AN13*0.82+25</f>
        <v>28889</v>
      </c>
      <c r="AO13" s="43">
        <f>'BAR BB| Open rates'!AO13*0.82+25</f>
        <v>32168.999999999996</v>
      </c>
      <c r="AP13" s="43">
        <f>'BAR BB| Open rates'!AP13*0.82+25</f>
        <v>28889</v>
      </c>
      <c r="AQ13" s="43">
        <f>'BAR BB| Open rates'!AQ13*0.82+25</f>
        <v>23149</v>
      </c>
      <c r="AR13" s="43">
        <f>'BAR BB| Open rates'!AR13*0.82+25</f>
        <v>24789</v>
      </c>
      <c r="AS13" s="43">
        <f>'BAR BB| Open rates'!AS13*0.82+25</f>
        <v>23149</v>
      </c>
      <c r="AT13" s="43">
        <f>'BAR BB| Open rates'!AT13*0.82+25</f>
        <v>24789</v>
      </c>
      <c r="AU13" s="43">
        <f>'BAR BB| Open rates'!AU13*0.82+25</f>
        <v>23149</v>
      </c>
      <c r="AV13" s="43">
        <f>'BAR BB| Open rates'!AV13*0.82+25</f>
        <v>24789</v>
      </c>
      <c r="AW13" s="43">
        <f>'BAR BB| Open rates'!AW13*0.82+25</f>
        <v>23149</v>
      </c>
      <c r="AX13" s="43">
        <f>'BAR BB| Open rates'!AX13*0.82+25</f>
        <v>24789</v>
      </c>
      <c r="AY13" s="43">
        <f>'BAR BB| Open rates'!AY13*0.82+25</f>
        <v>23149</v>
      </c>
    </row>
    <row r="14" spans="1:51"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row>
    <row r="15" spans="1:51" s="36" customFormat="1" ht="12" customHeight="1" x14ac:dyDescent="0.2">
      <c r="A15" s="237">
        <v>1</v>
      </c>
      <c r="B15" s="43">
        <f>'BAR BB| Open rates'!B15*0.82+25</f>
        <v>21181</v>
      </c>
      <c r="C15" s="43">
        <f>'BAR BB| Open rates'!C15*0.82+25</f>
        <v>21181</v>
      </c>
      <c r="D15" s="43">
        <f>'BAR BB| Open rates'!D15*0.82+25</f>
        <v>21181</v>
      </c>
      <c r="E15" s="43">
        <f>'BAR BB| Open rates'!E15*0.82+25</f>
        <v>35859</v>
      </c>
      <c r="F15" s="43">
        <f>'BAR BB| Open rates'!F15*0.82+25</f>
        <v>29299</v>
      </c>
      <c r="G15" s="43">
        <f>'BAR BB| Open rates'!G15*0.82+25</f>
        <v>26839</v>
      </c>
      <c r="H15" s="43">
        <f>'BAR BB| Open rates'!H15*0.82+25</f>
        <v>29299</v>
      </c>
      <c r="I15" s="43">
        <f>'BAR BB| Open rates'!I15*0.82+25</f>
        <v>26839</v>
      </c>
      <c r="J15" s="43">
        <f>'BAR BB| Open rates'!J15*0.82+25</f>
        <v>23641</v>
      </c>
      <c r="K15" s="43">
        <f>'BAR BB| Open rates'!K15*0.82+25</f>
        <v>23641</v>
      </c>
      <c r="L15" s="43">
        <f>'BAR BB| Open rates'!L15*0.82+25</f>
        <v>23641</v>
      </c>
      <c r="M15" s="43">
        <f>'BAR BB| Open rates'!M15*0.82+25</f>
        <v>26839</v>
      </c>
      <c r="N15" s="43">
        <f>'BAR BB| Open rates'!N15*0.82+25</f>
        <v>25035</v>
      </c>
      <c r="O15" s="43">
        <f>'BAR BB| Open rates'!O15*0.82+25</f>
        <v>26839</v>
      </c>
      <c r="P15" s="43">
        <f>'BAR BB| Open rates'!P15*0.82+25</f>
        <v>26839</v>
      </c>
      <c r="Q15" s="43">
        <f>'BAR BB| Open rates'!Q15*0.82+25</f>
        <v>28479</v>
      </c>
      <c r="R15" s="43">
        <f>'BAR BB| Open rates'!R15*0.82+25</f>
        <v>26839</v>
      </c>
      <c r="S15" s="43">
        <f>'BAR BB| Open rates'!S15*0.82+25</f>
        <v>28479</v>
      </c>
      <c r="T15" s="43">
        <f>'BAR BB| Open rates'!T15*0.82+25</f>
        <v>26839</v>
      </c>
      <c r="U15" s="43">
        <f>'BAR BB| Open rates'!U15*0.82+25</f>
        <v>25035</v>
      </c>
      <c r="V15" s="43">
        <f>'BAR BB| Open rates'!V15*0.82+25</f>
        <v>44797</v>
      </c>
      <c r="W15" s="43">
        <f>'BAR BB| Open rates'!W15*0.82+25</f>
        <v>50537</v>
      </c>
      <c r="X15" s="43">
        <f>'BAR BB| Open rates'!X15*0.82+25</f>
        <v>44797</v>
      </c>
      <c r="Y15" s="43">
        <f>'BAR BB| Open rates'!Y15*0.82+25</f>
        <v>25035</v>
      </c>
      <c r="Z15" s="43">
        <f>'BAR BB| Open rates'!Z15*0.82+25</f>
        <v>25035</v>
      </c>
      <c r="AA15" s="43">
        <f>'BAR BB| Open rates'!AA15*0.82+25</f>
        <v>37499</v>
      </c>
      <c r="AB15" s="43">
        <f>'BAR BB| Open rates'!AB15*0.82+25</f>
        <v>40779</v>
      </c>
      <c r="AC15" s="43">
        <f>'BAR BB| Open rates'!AC15*0.82+25</f>
        <v>37499</v>
      </c>
      <c r="AD15" s="43">
        <f>'BAR BB| Open rates'!AD15*0.82+25</f>
        <v>40779</v>
      </c>
      <c r="AE15" s="43">
        <f>'BAR BB| Open rates'!AE15*0.82+25</f>
        <v>37499</v>
      </c>
      <c r="AF15" s="43">
        <f>'BAR BB| Open rates'!AF15*0.82+25</f>
        <v>40779</v>
      </c>
      <c r="AG15" s="43">
        <f>'BAR BB| Open rates'!AG15*0.82+25</f>
        <v>37499</v>
      </c>
      <c r="AH15" s="43">
        <f>'BAR BB| Open rates'!AH15*0.82+25</f>
        <v>40779</v>
      </c>
      <c r="AI15" s="43">
        <f>'BAR BB| Open rates'!AI15*0.82+25</f>
        <v>37499</v>
      </c>
      <c r="AJ15" s="43">
        <f>'BAR BB| Open rates'!AJ15*0.82+25</f>
        <v>39139</v>
      </c>
      <c r="AK15" s="43">
        <f>'BAR BB| Open rates'!AK15*0.82+25</f>
        <v>39139</v>
      </c>
      <c r="AL15" s="43">
        <f>'BAR BB| Open rates'!AL15*0.82+25</f>
        <v>35859</v>
      </c>
      <c r="AM15" s="43">
        <f>'BAR BB| Open rates'!AM15*0.82+25</f>
        <v>39139</v>
      </c>
      <c r="AN15" s="43">
        <f>'BAR BB| Open rates'!AN15*0.82+25</f>
        <v>35859</v>
      </c>
      <c r="AO15" s="43">
        <f>'BAR BB| Open rates'!AO15*0.82+25</f>
        <v>39139</v>
      </c>
      <c r="AP15" s="43">
        <f>'BAR BB| Open rates'!AP15*0.82+25</f>
        <v>35859</v>
      </c>
      <c r="AQ15" s="43">
        <f>'BAR BB| Open rates'!AQ15*0.82+25</f>
        <v>30119</v>
      </c>
      <c r="AR15" s="43">
        <f>'BAR BB| Open rates'!AR15*0.82+25</f>
        <v>31758.999999999996</v>
      </c>
      <c r="AS15" s="43">
        <f>'BAR BB| Open rates'!AS15*0.82+25</f>
        <v>30119</v>
      </c>
      <c r="AT15" s="43">
        <f>'BAR BB| Open rates'!AT15*0.82+25</f>
        <v>31758.999999999996</v>
      </c>
      <c r="AU15" s="43">
        <f>'BAR BB| Open rates'!AU15*0.82+25</f>
        <v>30119</v>
      </c>
      <c r="AV15" s="43">
        <f>'BAR BB| Open rates'!AV15*0.82+25</f>
        <v>31758.999999999996</v>
      </c>
      <c r="AW15" s="43">
        <f>'BAR BB| Open rates'!AW15*0.82+25</f>
        <v>30119</v>
      </c>
      <c r="AX15" s="43">
        <f>'BAR BB| Open rates'!AX15*0.82+25</f>
        <v>31758.999999999996</v>
      </c>
      <c r="AY15" s="43">
        <f>'BAR BB| Open rates'!AY15*0.82+25</f>
        <v>30119</v>
      </c>
    </row>
    <row r="16" spans="1:51" s="36" customFormat="1" ht="12" customHeight="1" x14ac:dyDescent="0.2">
      <c r="A16" s="237">
        <v>2</v>
      </c>
      <c r="B16" s="43">
        <f>'BAR BB| Open rates'!B16*0.82+25</f>
        <v>23231</v>
      </c>
      <c r="C16" s="43">
        <f>'BAR BB| Open rates'!C16*0.82+25</f>
        <v>23231</v>
      </c>
      <c r="D16" s="43">
        <f>'BAR BB| Open rates'!D16*0.82+25</f>
        <v>23231</v>
      </c>
      <c r="E16" s="43">
        <f>'BAR BB| Open rates'!E16*0.82+25</f>
        <v>37909</v>
      </c>
      <c r="F16" s="43">
        <f>'BAR BB| Open rates'!F16*0.82+25</f>
        <v>31348.999999999996</v>
      </c>
      <c r="G16" s="43">
        <f>'BAR BB| Open rates'!G16*0.82+25</f>
        <v>28889</v>
      </c>
      <c r="H16" s="43">
        <f>'BAR BB| Open rates'!H16*0.82+25</f>
        <v>31348.999999999996</v>
      </c>
      <c r="I16" s="43">
        <f>'BAR BB| Open rates'!I16*0.82+25</f>
        <v>28889</v>
      </c>
      <c r="J16" s="43">
        <f>'BAR BB| Open rates'!J16*0.82+25</f>
        <v>25691</v>
      </c>
      <c r="K16" s="43">
        <f>'BAR BB| Open rates'!K16*0.82+25</f>
        <v>25691</v>
      </c>
      <c r="L16" s="43">
        <f>'BAR BB| Open rates'!L16*0.82+25</f>
        <v>25691</v>
      </c>
      <c r="M16" s="43">
        <f>'BAR BB| Open rates'!M16*0.82+25</f>
        <v>28889</v>
      </c>
      <c r="N16" s="43">
        <f>'BAR BB| Open rates'!N16*0.82+25</f>
        <v>27085</v>
      </c>
      <c r="O16" s="43">
        <f>'BAR BB| Open rates'!O16*0.82+25</f>
        <v>28889</v>
      </c>
      <c r="P16" s="43">
        <f>'BAR BB| Open rates'!P16*0.82+25</f>
        <v>28889</v>
      </c>
      <c r="Q16" s="43">
        <f>'BAR BB| Open rates'!Q16*0.82+25</f>
        <v>30529</v>
      </c>
      <c r="R16" s="43">
        <f>'BAR BB| Open rates'!R16*0.82+25</f>
        <v>28889</v>
      </c>
      <c r="S16" s="43">
        <f>'BAR BB| Open rates'!S16*0.82+25</f>
        <v>30529</v>
      </c>
      <c r="T16" s="43">
        <f>'BAR BB| Open rates'!T16*0.82+25</f>
        <v>28889</v>
      </c>
      <c r="U16" s="43">
        <f>'BAR BB| Open rates'!U16*0.82+25</f>
        <v>27085</v>
      </c>
      <c r="V16" s="43">
        <f>'BAR BB| Open rates'!V16*0.82+25</f>
        <v>46847</v>
      </c>
      <c r="W16" s="43">
        <f>'BAR BB| Open rates'!W16*0.82+25</f>
        <v>52587</v>
      </c>
      <c r="X16" s="43">
        <f>'BAR BB| Open rates'!X16*0.82+25</f>
        <v>46847</v>
      </c>
      <c r="Y16" s="43">
        <f>'BAR BB| Open rates'!Y16*0.82+25</f>
        <v>27085</v>
      </c>
      <c r="Z16" s="43">
        <f>'BAR BB| Open rates'!Z16*0.82+25</f>
        <v>27085</v>
      </c>
      <c r="AA16" s="43">
        <f>'BAR BB| Open rates'!AA16*0.82+25</f>
        <v>39549</v>
      </c>
      <c r="AB16" s="43">
        <f>'BAR BB| Open rates'!AB16*0.82+25</f>
        <v>42829</v>
      </c>
      <c r="AC16" s="43">
        <f>'BAR BB| Open rates'!AC16*0.82+25</f>
        <v>39549</v>
      </c>
      <c r="AD16" s="43">
        <f>'BAR BB| Open rates'!AD16*0.82+25</f>
        <v>42829</v>
      </c>
      <c r="AE16" s="43">
        <f>'BAR BB| Open rates'!AE16*0.82+25</f>
        <v>39549</v>
      </c>
      <c r="AF16" s="43">
        <f>'BAR BB| Open rates'!AF16*0.82+25</f>
        <v>42829</v>
      </c>
      <c r="AG16" s="43">
        <f>'BAR BB| Open rates'!AG16*0.82+25</f>
        <v>39549</v>
      </c>
      <c r="AH16" s="43">
        <f>'BAR BB| Open rates'!AH16*0.82+25</f>
        <v>42829</v>
      </c>
      <c r="AI16" s="43">
        <f>'BAR BB| Open rates'!AI16*0.82+25</f>
        <v>39549</v>
      </c>
      <c r="AJ16" s="43">
        <f>'BAR BB| Open rates'!AJ16*0.82+25</f>
        <v>41189</v>
      </c>
      <c r="AK16" s="43">
        <f>'BAR BB| Open rates'!AK16*0.82+25</f>
        <v>41189</v>
      </c>
      <c r="AL16" s="43">
        <f>'BAR BB| Open rates'!AL16*0.82+25</f>
        <v>37909</v>
      </c>
      <c r="AM16" s="43">
        <f>'BAR BB| Open rates'!AM16*0.82+25</f>
        <v>41189</v>
      </c>
      <c r="AN16" s="43">
        <f>'BAR BB| Open rates'!AN16*0.82+25</f>
        <v>37909</v>
      </c>
      <c r="AO16" s="43">
        <f>'BAR BB| Open rates'!AO16*0.82+25</f>
        <v>41189</v>
      </c>
      <c r="AP16" s="43">
        <f>'BAR BB| Open rates'!AP16*0.82+25</f>
        <v>37909</v>
      </c>
      <c r="AQ16" s="43">
        <f>'BAR BB| Open rates'!AQ16*0.82+25</f>
        <v>32168.999999999996</v>
      </c>
      <c r="AR16" s="43">
        <f>'BAR BB| Open rates'!AR16*0.82+25</f>
        <v>33809</v>
      </c>
      <c r="AS16" s="43">
        <f>'BAR BB| Open rates'!AS16*0.82+25</f>
        <v>32168.999999999996</v>
      </c>
      <c r="AT16" s="43">
        <f>'BAR BB| Open rates'!AT16*0.82+25</f>
        <v>33809</v>
      </c>
      <c r="AU16" s="43">
        <f>'BAR BB| Open rates'!AU16*0.82+25</f>
        <v>32168.999999999996</v>
      </c>
      <c r="AV16" s="43">
        <f>'BAR BB| Open rates'!AV16*0.82+25</f>
        <v>33809</v>
      </c>
      <c r="AW16" s="43">
        <f>'BAR BB| Open rates'!AW16*0.82+25</f>
        <v>32168.999999999996</v>
      </c>
      <c r="AX16" s="43">
        <f>'BAR BB| Open rates'!AX16*0.82+25</f>
        <v>33809</v>
      </c>
      <c r="AY16" s="43">
        <f>'BAR BB| Open rates'!AY16*0.82+25</f>
        <v>32168.999999999996</v>
      </c>
    </row>
    <row r="17" spans="1:51"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row>
    <row r="18" spans="1:51" s="36" customFormat="1" ht="12" customHeight="1" x14ac:dyDescent="0.2">
      <c r="A18" s="237">
        <v>1</v>
      </c>
      <c r="B18" s="43">
        <f>'BAR BB| Open rates'!B18*0.82+25</f>
        <v>17983</v>
      </c>
      <c r="C18" s="43">
        <f>'BAR BB| Open rates'!C18*0.82+25</f>
        <v>17983</v>
      </c>
      <c r="D18" s="43">
        <f>'BAR BB| Open rates'!D18*0.82+25</f>
        <v>17983</v>
      </c>
      <c r="E18" s="43">
        <f>'BAR BB| Open rates'!E18*0.82+25</f>
        <v>32660.999999999996</v>
      </c>
      <c r="F18" s="43">
        <f>'BAR BB| Open rates'!F18*0.82+25</f>
        <v>26101</v>
      </c>
      <c r="G18" s="43">
        <f>'BAR BB| Open rates'!G18*0.82+25</f>
        <v>23641</v>
      </c>
      <c r="H18" s="43">
        <f>'BAR BB| Open rates'!H18*0.82+25</f>
        <v>26101</v>
      </c>
      <c r="I18" s="43">
        <f>'BAR BB| Open rates'!I18*0.82+25</f>
        <v>23641</v>
      </c>
      <c r="J18" s="43">
        <f>'BAR BB| Open rates'!J18*0.82+25</f>
        <v>20443</v>
      </c>
      <c r="K18" s="43">
        <f>'BAR BB| Open rates'!K18*0.82+25</f>
        <v>20443</v>
      </c>
      <c r="L18" s="43">
        <f>'BAR BB| Open rates'!L18*0.82+25</f>
        <v>20443</v>
      </c>
      <c r="M18" s="43">
        <f>'BAR BB| Open rates'!M18*0.82+25</f>
        <v>23641</v>
      </c>
      <c r="N18" s="43">
        <f>'BAR BB| Open rates'!N18*0.82+25</f>
        <v>21837</v>
      </c>
      <c r="O18" s="43">
        <f>'BAR BB| Open rates'!O18*0.82+25</f>
        <v>23641</v>
      </c>
      <c r="P18" s="43">
        <f>'BAR BB| Open rates'!P18*0.82+25</f>
        <v>23641</v>
      </c>
      <c r="Q18" s="43">
        <f>'BAR BB| Open rates'!Q18*0.82+25</f>
        <v>25281</v>
      </c>
      <c r="R18" s="43">
        <f>'BAR BB| Open rates'!R18*0.82+25</f>
        <v>23641</v>
      </c>
      <c r="S18" s="43">
        <f>'BAR BB| Open rates'!S18*0.82+25</f>
        <v>25281</v>
      </c>
      <c r="T18" s="43">
        <f>'BAR BB| Open rates'!T18*0.82+25</f>
        <v>23641</v>
      </c>
      <c r="U18" s="43">
        <f>'BAR BB| Open rates'!U18*0.82+25</f>
        <v>21837</v>
      </c>
      <c r="V18" s="43">
        <f>'BAR BB| Open rates'!V18*0.82+25</f>
        <v>41599</v>
      </c>
      <c r="W18" s="43">
        <f>'BAR BB| Open rates'!W18*0.82+25</f>
        <v>47339</v>
      </c>
      <c r="X18" s="43">
        <f>'BAR BB| Open rates'!X18*0.82+25</f>
        <v>41599</v>
      </c>
      <c r="Y18" s="43">
        <f>'BAR BB| Open rates'!Y18*0.82+25</f>
        <v>21837</v>
      </c>
      <c r="Z18" s="43">
        <f>'BAR BB| Open rates'!Z18*0.82+25</f>
        <v>21837</v>
      </c>
      <c r="AA18" s="43">
        <f>'BAR BB| Open rates'!AA18*0.82+25</f>
        <v>35859</v>
      </c>
      <c r="AB18" s="43">
        <f>'BAR BB| Open rates'!AB18*0.82+25</f>
        <v>39139</v>
      </c>
      <c r="AC18" s="43">
        <f>'BAR BB| Open rates'!AC18*0.82+25</f>
        <v>35859</v>
      </c>
      <c r="AD18" s="43">
        <f>'BAR BB| Open rates'!AD18*0.82+25</f>
        <v>39139</v>
      </c>
      <c r="AE18" s="43">
        <f>'BAR BB| Open rates'!AE18*0.82+25</f>
        <v>35859</v>
      </c>
      <c r="AF18" s="43">
        <f>'BAR BB| Open rates'!AF18*0.82+25</f>
        <v>39139</v>
      </c>
      <c r="AG18" s="43">
        <f>'BAR BB| Open rates'!AG18*0.82+25</f>
        <v>35859</v>
      </c>
      <c r="AH18" s="43">
        <f>'BAR BB| Open rates'!AH18*0.82+25</f>
        <v>39139</v>
      </c>
      <c r="AI18" s="43">
        <f>'BAR BB| Open rates'!AI18*0.82+25</f>
        <v>35859</v>
      </c>
      <c r="AJ18" s="43">
        <f>'BAR BB| Open rates'!AJ18*0.82+25</f>
        <v>37499</v>
      </c>
      <c r="AK18" s="43">
        <f>'BAR BB| Open rates'!AK18*0.82+25</f>
        <v>37499</v>
      </c>
      <c r="AL18" s="43">
        <f>'BAR BB| Open rates'!AL18*0.82+25</f>
        <v>34219</v>
      </c>
      <c r="AM18" s="43">
        <f>'BAR BB| Open rates'!AM18*0.82+25</f>
        <v>37499</v>
      </c>
      <c r="AN18" s="43">
        <f>'BAR BB| Open rates'!AN18*0.82+25</f>
        <v>34219</v>
      </c>
      <c r="AO18" s="43">
        <f>'BAR BB| Open rates'!AO18*0.82+25</f>
        <v>37499</v>
      </c>
      <c r="AP18" s="43">
        <f>'BAR BB| Open rates'!AP18*0.82+25</f>
        <v>34219</v>
      </c>
      <c r="AQ18" s="43">
        <f>'BAR BB| Open rates'!AQ18*0.82+25</f>
        <v>28479</v>
      </c>
      <c r="AR18" s="43">
        <f>'BAR BB| Open rates'!AR18*0.82+25</f>
        <v>30119</v>
      </c>
      <c r="AS18" s="43">
        <f>'BAR BB| Open rates'!AS18*0.82+25</f>
        <v>28479</v>
      </c>
      <c r="AT18" s="43">
        <f>'BAR BB| Open rates'!AT18*0.82+25</f>
        <v>30119</v>
      </c>
      <c r="AU18" s="43">
        <f>'BAR BB| Open rates'!AU18*0.82+25</f>
        <v>28479</v>
      </c>
      <c r="AV18" s="43">
        <f>'BAR BB| Open rates'!AV18*0.82+25</f>
        <v>30119</v>
      </c>
      <c r="AW18" s="43">
        <f>'BAR BB| Open rates'!AW18*0.82+25</f>
        <v>28479</v>
      </c>
      <c r="AX18" s="43">
        <f>'BAR BB| Open rates'!AX18*0.82+25</f>
        <v>30119</v>
      </c>
      <c r="AY18" s="43">
        <f>'BAR BB| Open rates'!AY18*0.82+25</f>
        <v>28479</v>
      </c>
    </row>
    <row r="19" spans="1:51" s="36" customFormat="1" ht="12" customHeight="1" x14ac:dyDescent="0.2">
      <c r="A19" s="237">
        <v>2</v>
      </c>
      <c r="B19" s="43">
        <f>'BAR BB| Open rates'!B19*0.82+25</f>
        <v>20033</v>
      </c>
      <c r="C19" s="43">
        <f>'BAR BB| Open rates'!C19*0.82+25</f>
        <v>20033</v>
      </c>
      <c r="D19" s="43">
        <f>'BAR BB| Open rates'!D19*0.82+25</f>
        <v>20033</v>
      </c>
      <c r="E19" s="43">
        <f>'BAR BB| Open rates'!E19*0.82+25</f>
        <v>34711</v>
      </c>
      <c r="F19" s="43">
        <f>'BAR BB| Open rates'!F19*0.82+25</f>
        <v>28151</v>
      </c>
      <c r="G19" s="43">
        <f>'BAR BB| Open rates'!G19*0.82+25</f>
        <v>25691</v>
      </c>
      <c r="H19" s="43">
        <f>'BAR BB| Open rates'!H19*0.82+25</f>
        <v>28151</v>
      </c>
      <c r="I19" s="43">
        <f>'BAR BB| Open rates'!I19*0.82+25</f>
        <v>25691</v>
      </c>
      <c r="J19" s="43">
        <f>'BAR BB| Open rates'!J19*0.82+25</f>
        <v>22493</v>
      </c>
      <c r="K19" s="43">
        <f>'BAR BB| Open rates'!K19*0.82+25</f>
        <v>22493</v>
      </c>
      <c r="L19" s="43">
        <f>'BAR BB| Open rates'!L19*0.82+25</f>
        <v>22493</v>
      </c>
      <c r="M19" s="43">
        <f>'BAR BB| Open rates'!M19*0.82+25</f>
        <v>25691</v>
      </c>
      <c r="N19" s="43">
        <f>'BAR BB| Open rates'!N19*0.82+25</f>
        <v>23887</v>
      </c>
      <c r="O19" s="43">
        <f>'BAR BB| Open rates'!O19*0.82+25</f>
        <v>25691</v>
      </c>
      <c r="P19" s="43">
        <f>'BAR BB| Open rates'!P19*0.82+25</f>
        <v>25691</v>
      </c>
      <c r="Q19" s="43">
        <f>'BAR BB| Open rates'!Q19*0.82+25</f>
        <v>27331</v>
      </c>
      <c r="R19" s="43">
        <f>'BAR BB| Open rates'!R19*0.82+25</f>
        <v>25691</v>
      </c>
      <c r="S19" s="43">
        <f>'BAR BB| Open rates'!S19*0.82+25</f>
        <v>27331</v>
      </c>
      <c r="T19" s="43">
        <f>'BAR BB| Open rates'!T19*0.82+25</f>
        <v>25691</v>
      </c>
      <c r="U19" s="43">
        <f>'BAR BB| Open rates'!U19*0.82+25</f>
        <v>23887</v>
      </c>
      <c r="V19" s="43">
        <f>'BAR BB| Open rates'!V19*0.82+25</f>
        <v>43649</v>
      </c>
      <c r="W19" s="43">
        <f>'BAR BB| Open rates'!W19*0.82+25</f>
        <v>49389</v>
      </c>
      <c r="X19" s="43">
        <f>'BAR BB| Open rates'!X19*0.82+25</f>
        <v>43649</v>
      </c>
      <c r="Y19" s="43">
        <f>'BAR BB| Open rates'!Y19*0.82+25</f>
        <v>23887</v>
      </c>
      <c r="Z19" s="43">
        <f>'BAR BB| Open rates'!Z19*0.82+25</f>
        <v>23887</v>
      </c>
      <c r="AA19" s="43">
        <f>'BAR BB| Open rates'!AA19*0.82+25</f>
        <v>37909</v>
      </c>
      <c r="AB19" s="43">
        <f>'BAR BB| Open rates'!AB19*0.82+25</f>
        <v>41189</v>
      </c>
      <c r="AC19" s="43">
        <f>'BAR BB| Open rates'!AC19*0.82+25</f>
        <v>37909</v>
      </c>
      <c r="AD19" s="43">
        <f>'BAR BB| Open rates'!AD19*0.82+25</f>
        <v>41189</v>
      </c>
      <c r="AE19" s="43">
        <f>'BAR BB| Open rates'!AE19*0.82+25</f>
        <v>37909</v>
      </c>
      <c r="AF19" s="43">
        <f>'BAR BB| Open rates'!AF19*0.82+25</f>
        <v>41189</v>
      </c>
      <c r="AG19" s="43">
        <f>'BAR BB| Open rates'!AG19*0.82+25</f>
        <v>37909</v>
      </c>
      <c r="AH19" s="43">
        <f>'BAR BB| Open rates'!AH19*0.82+25</f>
        <v>41189</v>
      </c>
      <c r="AI19" s="43">
        <f>'BAR BB| Open rates'!AI19*0.82+25</f>
        <v>37909</v>
      </c>
      <c r="AJ19" s="43">
        <f>'BAR BB| Open rates'!AJ19*0.82+25</f>
        <v>39549</v>
      </c>
      <c r="AK19" s="43">
        <f>'BAR BB| Open rates'!AK19*0.82+25</f>
        <v>39549</v>
      </c>
      <c r="AL19" s="43">
        <f>'BAR BB| Open rates'!AL19*0.82+25</f>
        <v>36269</v>
      </c>
      <c r="AM19" s="43">
        <f>'BAR BB| Open rates'!AM19*0.82+25</f>
        <v>39549</v>
      </c>
      <c r="AN19" s="43">
        <f>'BAR BB| Open rates'!AN19*0.82+25</f>
        <v>36269</v>
      </c>
      <c r="AO19" s="43">
        <f>'BAR BB| Open rates'!AO19*0.82+25</f>
        <v>39549</v>
      </c>
      <c r="AP19" s="43">
        <f>'BAR BB| Open rates'!AP19*0.82+25</f>
        <v>36269</v>
      </c>
      <c r="AQ19" s="43">
        <f>'BAR BB| Open rates'!AQ19*0.82+25</f>
        <v>30529</v>
      </c>
      <c r="AR19" s="43">
        <f>'BAR BB| Open rates'!AR19*0.82+25</f>
        <v>32168.999999999996</v>
      </c>
      <c r="AS19" s="43">
        <f>'BAR BB| Open rates'!AS19*0.82+25</f>
        <v>30529</v>
      </c>
      <c r="AT19" s="43">
        <f>'BAR BB| Open rates'!AT19*0.82+25</f>
        <v>32168.999999999996</v>
      </c>
      <c r="AU19" s="43">
        <f>'BAR BB| Open rates'!AU19*0.82+25</f>
        <v>30529</v>
      </c>
      <c r="AV19" s="43">
        <f>'BAR BB| Open rates'!AV19*0.82+25</f>
        <v>32168.999999999996</v>
      </c>
      <c r="AW19" s="43">
        <f>'BAR BB| Open rates'!AW19*0.82+25</f>
        <v>30529</v>
      </c>
      <c r="AX19" s="43">
        <f>'BAR BB| Open rates'!AX19*0.82+25</f>
        <v>32168.999999999996</v>
      </c>
      <c r="AY19" s="43">
        <f>'BAR BB| Open rates'!AY19*0.82+25</f>
        <v>30529</v>
      </c>
    </row>
    <row r="20" spans="1:51"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row>
    <row r="21" spans="1:51" s="36" customFormat="1" ht="12" customHeight="1" x14ac:dyDescent="0.2">
      <c r="A21" s="237">
        <v>1</v>
      </c>
      <c r="B21" s="43">
        <f>'BAR BB| Open rates'!B21*0.82+25</f>
        <v>21181</v>
      </c>
      <c r="C21" s="43">
        <f>'BAR BB| Open rates'!C21*0.82+25</f>
        <v>21181</v>
      </c>
      <c r="D21" s="43">
        <f>'BAR BB| Open rates'!D21*0.82+25</f>
        <v>21181</v>
      </c>
      <c r="E21" s="43">
        <f>'BAR BB| Open rates'!E21*0.82+25</f>
        <v>35859</v>
      </c>
      <c r="F21" s="43">
        <f>'BAR BB| Open rates'!F21*0.82+25</f>
        <v>29299</v>
      </c>
      <c r="G21" s="43">
        <f>'BAR BB| Open rates'!G21*0.82+25</f>
        <v>26839</v>
      </c>
      <c r="H21" s="43">
        <f>'BAR BB| Open rates'!H21*0.82+25</f>
        <v>29299</v>
      </c>
      <c r="I21" s="43">
        <f>'BAR BB| Open rates'!I21*0.82+25</f>
        <v>26839</v>
      </c>
      <c r="J21" s="43">
        <f>'BAR BB| Open rates'!J21*0.82+25</f>
        <v>23641</v>
      </c>
      <c r="K21" s="43">
        <f>'BAR BB| Open rates'!K21*0.82+25</f>
        <v>23641</v>
      </c>
      <c r="L21" s="43">
        <f>'BAR BB| Open rates'!L21*0.82+25</f>
        <v>23641</v>
      </c>
      <c r="M21" s="43">
        <f>'BAR BB| Open rates'!M21*0.82+25</f>
        <v>26839</v>
      </c>
      <c r="N21" s="43">
        <f>'BAR BB| Open rates'!N21*0.82+25</f>
        <v>25035</v>
      </c>
      <c r="O21" s="43">
        <f>'BAR BB| Open rates'!O21*0.82+25</f>
        <v>26839</v>
      </c>
      <c r="P21" s="43">
        <f>'BAR BB| Open rates'!P21*0.82+25</f>
        <v>26839</v>
      </c>
      <c r="Q21" s="43">
        <f>'BAR BB| Open rates'!Q21*0.82+25</f>
        <v>28479</v>
      </c>
      <c r="R21" s="43">
        <f>'BAR BB| Open rates'!R21*0.82+25</f>
        <v>26839</v>
      </c>
      <c r="S21" s="43">
        <f>'BAR BB| Open rates'!S21*0.82+25</f>
        <v>28479</v>
      </c>
      <c r="T21" s="43">
        <f>'BAR BB| Open rates'!T21*0.82+25</f>
        <v>26839</v>
      </c>
      <c r="U21" s="43">
        <f>'BAR BB| Open rates'!U21*0.82+25</f>
        <v>25035</v>
      </c>
      <c r="V21" s="43">
        <f>'BAR BB| Open rates'!V21*0.82+25</f>
        <v>44797</v>
      </c>
      <c r="W21" s="43">
        <f>'BAR BB| Open rates'!W21*0.82+25</f>
        <v>50537</v>
      </c>
      <c r="X21" s="43">
        <f>'BAR BB| Open rates'!X21*0.82+25</f>
        <v>44797</v>
      </c>
      <c r="Y21" s="43">
        <f>'BAR BB| Open rates'!Y21*0.82+25</f>
        <v>25035</v>
      </c>
      <c r="Z21" s="43">
        <f>'BAR BB| Open rates'!Z21*0.82+25</f>
        <v>25035</v>
      </c>
      <c r="AA21" s="43">
        <f>'BAR BB| Open rates'!AA21*0.82+25</f>
        <v>39139</v>
      </c>
      <c r="AB21" s="43">
        <f>'BAR BB| Open rates'!AB21*0.82+25</f>
        <v>42419</v>
      </c>
      <c r="AC21" s="43">
        <f>'BAR BB| Open rates'!AC21*0.82+25</f>
        <v>39139</v>
      </c>
      <c r="AD21" s="43">
        <f>'BAR BB| Open rates'!AD21*0.82+25</f>
        <v>42419</v>
      </c>
      <c r="AE21" s="43">
        <f>'BAR BB| Open rates'!AE21*0.82+25</f>
        <v>39139</v>
      </c>
      <c r="AF21" s="43">
        <f>'BAR BB| Open rates'!AF21*0.82+25</f>
        <v>42419</v>
      </c>
      <c r="AG21" s="43">
        <f>'BAR BB| Open rates'!AG21*0.82+25</f>
        <v>39139</v>
      </c>
      <c r="AH21" s="43">
        <f>'BAR BB| Open rates'!AH21*0.82+25</f>
        <v>42419</v>
      </c>
      <c r="AI21" s="43">
        <f>'BAR BB| Open rates'!AI21*0.82+25</f>
        <v>39139</v>
      </c>
      <c r="AJ21" s="43">
        <f>'BAR BB| Open rates'!AJ21*0.82+25</f>
        <v>40779</v>
      </c>
      <c r="AK21" s="43">
        <f>'BAR BB| Open rates'!AK21*0.82+25</f>
        <v>40779</v>
      </c>
      <c r="AL21" s="43">
        <f>'BAR BB| Open rates'!AL21*0.82+25</f>
        <v>37499</v>
      </c>
      <c r="AM21" s="43">
        <f>'BAR BB| Open rates'!AM21*0.82+25</f>
        <v>40779</v>
      </c>
      <c r="AN21" s="43">
        <f>'BAR BB| Open rates'!AN21*0.82+25</f>
        <v>37499</v>
      </c>
      <c r="AO21" s="43">
        <f>'BAR BB| Open rates'!AO21*0.82+25</f>
        <v>40779</v>
      </c>
      <c r="AP21" s="43">
        <f>'BAR BB| Open rates'!AP21*0.82+25</f>
        <v>37499</v>
      </c>
      <c r="AQ21" s="43">
        <f>'BAR BB| Open rates'!AQ21*0.82+25</f>
        <v>31758.999999999996</v>
      </c>
      <c r="AR21" s="43">
        <f>'BAR BB| Open rates'!AR21*0.82+25</f>
        <v>33399</v>
      </c>
      <c r="AS21" s="43">
        <f>'BAR BB| Open rates'!AS21*0.82+25</f>
        <v>31758.999999999996</v>
      </c>
      <c r="AT21" s="43">
        <f>'BAR BB| Open rates'!AT21*0.82+25</f>
        <v>33399</v>
      </c>
      <c r="AU21" s="43">
        <f>'BAR BB| Open rates'!AU21*0.82+25</f>
        <v>31758.999999999996</v>
      </c>
      <c r="AV21" s="43">
        <f>'BAR BB| Open rates'!AV21*0.82+25</f>
        <v>33399</v>
      </c>
      <c r="AW21" s="43">
        <f>'BAR BB| Open rates'!AW21*0.82+25</f>
        <v>31758.999999999996</v>
      </c>
      <c r="AX21" s="43">
        <f>'BAR BB| Open rates'!AX21*0.82+25</f>
        <v>33399</v>
      </c>
      <c r="AY21" s="43">
        <f>'BAR BB| Open rates'!AY21*0.82+25</f>
        <v>31758.999999999996</v>
      </c>
    </row>
    <row r="22" spans="1:51" s="36" customFormat="1" ht="12" customHeight="1" x14ac:dyDescent="0.2">
      <c r="A22" s="237">
        <v>2</v>
      </c>
      <c r="B22" s="43">
        <f>'BAR BB| Open rates'!B22*0.82+25</f>
        <v>23231</v>
      </c>
      <c r="C22" s="43">
        <f>'BAR BB| Open rates'!C22*0.82+25</f>
        <v>23231</v>
      </c>
      <c r="D22" s="43">
        <f>'BAR BB| Open rates'!D22*0.82+25</f>
        <v>23231</v>
      </c>
      <c r="E22" s="43">
        <f>'BAR BB| Open rates'!E22*0.82+25</f>
        <v>37909</v>
      </c>
      <c r="F22" s="43">
        <f>'BAR BB| Open rates'!F22*0.82+25</f>
        <v>31348.999999999996</v>
      </c>
      <c r="G22" s="43">
        <f>'BAR BB| Open rates'!G22*0.82+25</f>
        <v>28889</v>
      </c>
      <c r="H22" s="43">
        <f>'BAR BB| Open rates'!H22*0.82+25</f>
        <v>31348.999999999996</v>
      </c>
      <c r="I22" s="43">
        <f>'BAR BB| Open rates'!I22*0.82+25</f>
        <v>28889</v>
      </c>
      <c r="J22" s="43">
        <f>'BAR BB| Open rates'!J22*0.82+25</f>
        <v>25691</v>
      </c>
      <c r="K22" s="43">
        <f>'BAR BB| Open rates'!K22*0.82+25</f>
        <v>25691</v>
      </c>
      <c r="L22" s="43">
        <f>'BAR BB| Open rates'!L22*0.82+25</f>
        <v>25691</v>
      </c>
      <c r="M22" s="43">
        <f>'BAR BB| Open rates'!M22*0.82+25</f>
        <v>28889</v>
      </c>
      <c r="N22" s="43">
        <f>'BAR BB| Open rates'!N22*0.82+25</f>
        <v>27085</v>
      </c>
      <c r="O22" s="43">
        <f>'BAR BB| Open rates'!O22*0.82+25</f>
        <v>28889</v>
      </c>
      <c r="P22" s="43">
        <f>'BAR BB| Open rates'!P22*0.82+25</f>
        <v>28889</v>
      </c>
      <c r="Q22" s="43">
        <f>'BAR BB| Open rates'!Q22*0.82+25</f>
        <v>30529</v>
      </c>
      <c r="R22" s="43">
        <f>'BAR BB| Open rates'!R22*0.82+25</f>
        <v>28889</v>
      </c>
      <c r="S22" s="43">
        <f>'BAR BB| Open rates'!S22*0.82+25</f>
        <v>30529</v>
      </c>
      <c r="T22" s="43">
        <f>'BAR BB| Open rates'!T22*0.82+25</f>
        <v>28889</v>
      </c>
      <c r="U22" s="43">
        <f>'BAR BB| Open rates'!U22*0.82+25</f>
        <v>27085</v>
      </c>
      <c r="V22" s="43">
        <f>'BAR BB| Open rates'!V22*0.82+25</f>
        <v>46847</v>
      </c>
      <c r="W22" s="43">
        <f>'BAR BB| Open rates'!W22*0.82+25</f>
        <v>52587</v>
      </c>
      <c r="X22" s="43">
        <f>'BAR BB| Open rates'!X22*0.82+25</f>
        <v>46847</v>
      </c>
      <c r="Y22" s="43">
        <f>'BAR BB| Open rates'!Y22*0.82+25</f>
        <v>27085</v>
      </c>
      <c r="Z22" s="43">
        <f>'BAR BB| Open rates'!Z22*0.82+25</f>
        <v>27085</v>
      </c>
      <c r="AA22" s="43">
        <f>'BAR BB| Open rates'!AA22*0.82+25</f>
        <v>41189</v>
      </c>
      <c r="AB22" s="43">
        <f>'BAR BB| Open rates'!AB22*0.82+25</f>
        <v>44469</v>
      </c>
      <c r="AC22" s="43">
        <f>'BAR BB| Open rates'!AC22*0.82+25</f>
        <v>41189</v>
      </c>
      <c r="AD22" s="43">
        <f>'BAR BB| Open rates'!AD22*0.82+25</f>
        <v>44469</v>
      </c>
      <c r="AE22" s="43">
        <f>'BAR BB| Open rates'!AE22*0.82+25</f>
        <v>41189</v>
      </c>
      <c r="AF22" s="43">
        <f>'BAR BB| Open rates'!AF22*0.82+25</f>
        <v>44469</v>
      </c>
      <c r="AG22" s="43">
        <f>'BAR BB| Open rates'!AG22*0.82+25</f>
        <v>41189</v>
      </c>
      <c r="AH22" s="43">
        <f>'BAR BB| Open rates'!AH22*0.82+25</f>
        <v>44469</v>
      </c>
      <c r="AI22" s="43">
        <f>'BAR BB| Open rates'!AI22*0.82+25</f>
        <v>41189</v>
      </c>
      <c r="AJ22" s="43">
        <f>'BAR BB| Open rates'!AJ22*0.82+25</f>
        <v>42829</v>
      </c>
      <c r="AK22" s="43">
        <f>'BAR BB| Open rates'!AK22*0.82+25</f>
        <v>42829</v>
      </c>
      <c r="AL22" s="43">
        <f>'BAR BB| Open rates'!AL22*0.82+25</f>
        <v>39549</v>
      </c>
      <c r="AM22" s="43">
        <f>'BAR BB| Open rates'!AM22*0.82+25</f>
        <v>42829</v>
      </c>
      <c r="AN22" s="43">
        <f>'BAR BB| Open rates'!AN22*0.82+25</f>
        <v>39549</v>
      </c>
      <c r="AO22" s="43">
        <f>'BAR BB| Open rates'!AO22*0.82+25</f>
        <v>42829</v>
      </c>
      <c r="AP22" s="43">
        <f>'BAR BB| Open rates'!AP22*0.82+25</f>
        <v>39549</v>
      </c>
      <c r="AQ22" s="43">
        <f>'BAR BB| Open rates'!AQ22*0.82+25</f>
        <v>33809</v>
      </c>
      <c r="AR22" s="43">
        <f>'BAR BB| Open rates'!AR22*0.82+25</f>
        <v>35449</v>
      </c>
      <c r="AS22" s="43">
        <f>'BAR BB| Open rates'!AS22*0.82+25</f>
        <v>33809</v>
      </c>
      <c r="AT22" s="43">
        <f>'BAR BB| Open rates'!AT22*0.82+25</f>
        <v>35449</v>
      </c>
      <c r="AU22" s="43">
        <f>'BAR BB| Open rates'!AU22*0.82+25</f>
        <v>33809</v>
      </c>
      <c r="AV22" s="43">
        <f>'BAR BB| Open rates'!AV22*0.82+25</f>
        <v>35449</v>
      </c>
      <c r="AW22" s="43">
        <f>'BAR BB| Open rates'!AW22*0.82+25</f>
        <v>33809</v>
      </c>
      <c r="AX22" s="43">
        <f>'BAR BB| Open rates'!AX22*0.82+25</f>
        <v>35449</v>
      </c>
      <c r="AY22" s="43">
        <f>'BAR BB| Open rates'!AY22*0.82+25</f>
        <v>33809</v>
      </c>
    </row>
    <row r="23" spans="1:51"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row>
    <row r="24" spans="1:51" s="36" customFormat="1" ht="12" customHeight="1" x14ac:dyDescent="0.2">
      <c r="A24" s="237">
        <v>1</v>
      </c>
      <c r="B24" s="43">
        <f>'BAR BB| Open rates'!B24*0.82+25</f>
        <v>30201</v>
      </c>
      <c r="C24" s="43">
        <f>'BAR BB| Open rates'!C24*0.82+25</f>
        <v>30201</v>
      </c>
      <c r="D24" s="43">
        <f>'BAR BB| Open rates'!D24*0.82+25</f>
        <v>30201</v>
      </c>
      <c r="E24" s="43">
        <f>'BAR BB| Open rates'!E24*0.82+25</f>
        <v>44879</v>
      </c>
      <c r="F24" s="43">
        <f>'BAR BB| Open rates'!F24*0.82+25</f>
        <v>38319</v>
      </c>
      <c r="G24" s="43">
        <f>'BAR BB| Open rates'!G24*0.82+25</f>
        <v>35859</v>
      </c>
      <c r="H24" s="43">
        <f>'BAR BB| Open rates'!H24*0.82+25</f>
        <v>38319</v>
      </c>
      <c r="I24" s="43">
        <f>'BAR BB| Open rates'!I24*0.82+25</f>
        <v>35859</v>
      </c>
      <c r="J24" s="43">
        <f>'BAR BB| Open rates'!J24*0.82+25</f>
        <v>32660.999999999996</v>
      </c>
      <c r="K24" s="43">
        <f>'BAR BB| Open rates'!K24*0.82+25</f>
        <v>32660.999999999996</v>
      </c>
      <c r="L24" s="43">
        <f>'BAR BB| Open rates'!L24*0.82+25</f>
        <v>32660.999999999996</v>
      </c>
      <c r="M24" s="43">
        <f>'BAR BB| Open rates'!M24*0.82+25</f>
        <v>35859</v>
      </c>
      <c r="N24" s="43">
        <f>'BAR BB| Open rates'!N24*0.82+25</f>
        <v>34055</v>
      </c>
      <c r="O24" s="43">
        <f>'BAR BB| Open rates'!O24*0.82+25</f>
        <v>35859</v>
      </c>
      <c r="P24" s="43">
        <f>'BAR BB| Open rates'!P24*0.82+25</f>
        <v>35859</v>
      </c>
      <c r="Q24" s="43">
        <f>'BAR BB| Open rates'!Q24*0.82+25</f>
        <v>37499</v>
      </c>
      <c r="R24" s="43">
        <f>'BAR BB| Open rates'!R24*0.82+25</f>
        <v>35859</v>
      </c>
      <c r="S24" s="43">
        <f>'BAR BB| Open rates'!S24*0.82+25</f>
        <v>37499</v>
      </c>
      <c r="T24" s="43">
        <f>'BAR BB| Open rates'!T24*0.82+25</f>
        <v>35859</v>
      </c>
      <c r="U24" s="43">
        <f>'BAR BB| Open rates'!U24*0.82+25</f>
        <v>34055</v>
      </c>
      <c r="V24" s="43">
        <f>'BAR BB| Open rates'!V24*0.82+25</f>
        <v>53817</v>
      </c>
      <c r="W24" s="43">
        <f>'BAR BB| Open rates'!W24*0.82+25</f>
        <v>59557</v>
      </c>
      <c r="X24" s="43">
        <f>'BAR BB| Open rates'!X24*0.82+25</f>
        <v>53817</v>
      </c>
      <c r="Y24" s="43">
        <f>'BAR BB| Open rates'!Y24*0.82+25</f>
        <v>34055</v>
      </c>
      <c r="Z24" s="43">
        <f>'BAR BB| Open rates'!Z24*0.82+25</f>
        <v>34055</v>
      </c>
      <c r="AA24" s="43">
        <f>'BAR BB| Open rates'!AA24*0.82+25</f>
        <v>48159</v>
      </c>
      <c r="AB24" s="43">
        <f>'BAR BB| Open rates'!AB24*0.82+25</f>
        <v>51439</v>
      </c>
      <c r="AC24" s="43">
        <f>'BAR BB| Open rates'!AC24*0.82+25</f>
        <v>48159</v>
      </c>
      <c r="AD24" s="43">
        <f>'BAR BB| Open rates'!AD24*0.82+25</f>
        <v>51439</v>
      </c>
      <c r="AE24" s="43">
        <f>'BAR BB| Open rates'!AE24*0.82+25</f>
        <v>48159</v>
      </c>
      <c r="AF24" s="43">
        <f>'BAR BB| Open rates'!AF24*0.82+25</f>
        <v>51439</v>
      </c>
      <c r="AG24" s="43">
        <f>'BAR BB| Open rates'!AG24*0.82+25</f>
        <v>48159</v>
      </c>
      <c r="AH24" s="43">
        <f>'BAR BB| Open rates'!AH24*0.82+25</f>
        <v>51439</v>
      </c>
      <c r="AI24" s="43">
        <f>'BAR BB| Open rates'!AI24*0.82+25</f>
        <v>48159</v>
      </c>
      <c r="AJ24" s="43">
        <f>'BAR BB| Open rates'!AJ24*0.82+25</f>
        <v>49799</v>
      </c>
      <c r="AK24" s="43">
        <f>'BAR BB| Open rates'!AK24*0.82+25</f>
        <v>49799</v>
      </c>
      <c r="AL24" s="43">
        <f>'BAR BB| Open rates'!AL24*0.82+25</f>
        <v>46519</v>
      </c>
      <c r="AM24" s="43">
        <f>'BAR BB| Open rates'!AM24*0.82+25</f>
        <v>49799</v>
      </c>
      <c r="AN24" s="43">
        <f>'BAR BB| Open rates'!AN24*0.82+25</f>
        <v>46519</v>
      </c>
      <c r="AO24" s="43">
        <f>'BAR BB| Open rates'!AO24*0.82+25</f>
        <v>49799</v>
      </c>
      <c r="AP24" s="43">
        <f>'BAR BB| Open rates'!AP24*0.82+25</f>
        <v>46519</v>
      </c>
      <c r="AQ24" s="43">
        <f>'BAR BB| Open rates'!AQ24*0.82+25</f>
        <v>40779</v>
      </c>
      <c r="AR24" s="43">
        <f>'BAR BB| Open rates'!AR24*0.82+25</f>
        <v>42419</v>
      </c>
      <c r="AS24" s="43">
        <f>'BAR BB| Open rates'!AS24*0.82+25</f>
        <v>40779</v>
      </c>
      <c r="AT24" s="43">
        <f>'BAR BB| Open rates'!AT24*0.82+25</f>
        <v>42419</v>
      </c>
      <c r="AU24" s="43">
        <f>'BAR BB| Open rates'!AU24*0.82+25</f>
        <v>40779</v>
      </c>
      <c r="AV24" s="43">
        <f>'BAR BB| Open rates'!AV24*0.82+25</f>
        <v>42419</v>
      </c>
      <c r="AW24" s="43">
        <f>'BAR BB| Open rates'!AW24*0.82+25</f>
        <v>40779</v>
      </c>
      <c r="AX24" s="43">
        <f>'BAR BB| Open rates'!AX24*0.82+25</f>
        <v>42419</v>
      </c>
      <c r="AY24" s="43">
        <f>'BAR BB| Open rates'!AY24*0.82+25</f>
        <v>40779</v>
      </c>
    </row>
    <row r="25" spans="1:51" s="36" customFormat="1" ht="12" customHeight="1" x14ac:dyDescent="0.2">
      <c r="A25" s="237">
        <v>2</v>
      </c>
      <c r="B25" s="43">
        <f>'BAR BB| Open rates'!B25*0.82+25</f>
        <v>32250.999999999996</v>
      </c>
      <c r="C25" s="43">
        <f>'BAR BB| Open rates'!C25*0.82+25</f>
        <v>32250.999999999996</v>
      </c>
      <c r="D25" s="43">
        <f>'BAR BB| Open rates'!D25*0.82+25</f>
        <v>32250.999999999996</v>
      </c>
      <c r="E25" s="43">
        <f>'BAR BB| Open rates'!E25*0.82+25</f>
        <v>46929</v>
      </c>
      <c r="F25" s="43">
        <f>'BAR BB| Open rates'!F25*0.82+25</f>
        <v>40369</v>
      </c>
      <c r="G25" s="43">
        <f>'BAR BB| Open rates'!G25*0.82+25</f>
        <v>37909</v>
      </c>
      <c r="H25" s="43">
        <f>'BAR BB| Open rates'!H25*0.82+25</f>
        <v>40369</v>
      </c>
      <c r="I25" s="43">
        <f>'BAR BB| Open rates'!I25*0.82+25</f>
        <v>37909</v>
      </c>
      <c r="J25" s="43">
        <f>'BAR BB| Open rates'!J25*0.82+25</f>
        <v>34711</v>
      </c>
      <c r="K25" s="43">
        <f>'BAR BB| Open rates'!K25*0.82+25</f>
        <v>34711</v>
      </c>
      <c r="L25" s="43">
        <f>'BAR BB| Open rates'!L25*0.82+25</f>
        <v>34711</v>
      </c>
      <c r="M25" s="43">
        <f>'BAR BB| Open rates'!M25*0.82+25</f>
        <v>37909</v>
      </c>
      <c r="N25" s="43">
        <f>'BAR BB| Open rates'!N25*0.82+25</f>
        <v>36105</v>
      </c>
      <c r="O25" s="43">
        <f>'BAR BB| Open rates'!O25*0.82+25</f>
        <v>37909</v>
      </c>
      <c r="P25" s="43">
        <f>'BAR BB| Open rates'!P25*0.82+25</f>
        <v>37909</v>
      </c>
      <c r="Q25" s="43">
        <f>'BAR BB| Open rates'!Q25*0.82+25</f>
        <v>39549</v>
      </c>
      <c r="R25" s="43">
        <f>'BAR BB| Open rates'!R25*0.82+25</f>
        <v>37909</v>
      </c>
      <c r="S25" s="43">
        <f>'BAR BB| Open rates'!S25*0.82+25</f>
        <v>39549</v>
      </c>
      <c r="T25" s="43">
        <f>'BAR BB| Open rates'!T25*0.82+25</f>
        <v>37909</v>
      </c>
      <c r="U25" s="43">
        <f>'BAR BB| Open rates'!U25*0.82+25</f>
        <v>36105</v>
      </c>
      <c r="V25" s="43">
        <f>'BAR BB| Open rates'!V25*0.82+25</f>
        <v>55867</v>
      </c>
      <c r="W25" s="43">
        <f>'BAR BB| Open rates'!W25*0.82+25</f>
        <v>61606.999999999993</v>
      </c>
      <c r="X25" s="43">
        <f>'BAR BB| Open rates'!X25*0.82+25</f>
        <v>55867</v>
      </c>
      <c r="Y25" s="43">
        <f>'BAR BB| Open rates'!Y25*0.82+25</f>
        <v>36105</v>
      </c>
      <c r="Z25" s="43">
        <f>'BAR BB| Open rates'!Z25*0.82+25</f>
        <v>36105</v>
      </c>
      <c r="AA25" s="43">
        <f>'BAR BB| Open rates'!AA25*0.82+25</f>
        <v>50209</v>
      </c>
      <c r="AB25" s="43">
        <f>'BAR BB| Open rates'!AB25*0.82+25</f>
        <v>53489</v>
      </c>
      <c r="AC25" s="43">
        <f>'BAR BB| Open rates'!AC25*0.82+25</f>
        <v>50209</v>
      </c>
      <c r="AD25" s="43">
        <f>'BAR BB| Open rates'!AD25*0.82+25</f>
        <v>53489</v>
      </c>
      <c r="AE25" s="43">
        <f>'BAR BB| Open rates'!AE25*0.82+25</f>
        <v>50209</v>
      </c>
      <c r="AF25" s="43">
        <f>'BAR BB| Open rates'!AF25*0.82+25</f>
        <v>53489</v>
      </c>
      <c r="AG25" s="43">
        <f>'BAR BB| Open rates'!AG25*0.82+25</f>
        <v>50209</v>
      </c>
      <c r="AH25" s="43">
        <f>'BAR BB| Open rates'!AH25*0.82+25</f>
        <v>53489</v>
      </c>
      <c r="AI25" s="43">
        <f>'BAR BB| Open rates'!AI25*0.82+25</f>
        <v>50209</v>
      </c>
      <c r="AJ25" s="43">
        <f>'BAR BB| Open rates'!AJ25*0.82+25</f>
        <v>51849</v>
      </c>
      <c r="AK25" s="43">
        <f>'BAR BB| Open rates'!AK25*0.82+25</f>
        <v>51849</v>
      </c>
      <c r="AL25" s="43">
        <f>'BAR BB| Open rates'!AL25*0.82+25</f>
        <v>48569</v>
      </c>
      <c r="AM25" s="43">
        <f>'BAR BB| Open rates'!AM25*0.82+25</f>
        <v>51849</v>
      </c>
      <c r="AN25" s="43">
        <f>'BAR BB| Open rates'!AN25*0.82+25</f>
        <v>48569</v>
      </c>
      <c r="AO25" s="43">
        <f>'BAR BB| Open rates'!AO25*0.82+25</f>
        <v>51849</v>
      </c>
      <c r="AP25" s="43">
        <f>'BAR BB| Open rates'!AP25*0.82+25</f>
        <v>48569</v>
      </c>
      <c r="AQ25" s="43">
        <f>'BAR BB| Open rates'!AQ25*0.82+25</f>
        <v>42829</v>
      </c>
      <c r="AR25" s="43">
        <f>'BAR BB| Open rates'!AR25*0.82+25</f>
        <v>44469</v>
      </c>
      <c r="AS25" s="43">
        <f>'BAR BB| Open rates'!AS25*0.82+25</f>
        <v>42829</v>
      </c>
      <c r="AT25" s="43">
        <f>'BAR BB| Open rates'!AT25*0.82+25</f>
        <v>44469</v>
      </c>
      <c r="AU25" s="43">
        <f>'BAR BB| Open rates'!AU25*0.82+25</f>
        <v>42829</v>
      </c>
      <c r="AV25" s="43">
        <f>'BAR BB| Open rates'!AV25*0.82+25</f>
        <v>44469</v>
      </c>
      <c r="AW25" s="43">
        <f>'BAR BB| Open rates'!AW25*0.82+25</f>
        <v>42829</v>
      </c>
      <c r="AX25" s="43">
        <f>'BAR BB| Open rates'!AX25*0.82+25</f>
        <v>44469</v>
      </c>
      <c r="AY25" s="43">
        <f>'BAR BB| Open rates'!AY25*0.82+25</f>
        <v>42829</v>
      </c>
    </row>
    <row r="26" spans="1:51" s="36" customFormat="1" ht="12" customHeight="1" x14ac:dyDescent="0.2">
      <c r="A26" s="237">
        <v>3</v>
      </c>
      <c r="B26" s="43">
        <f>'BAR BB| Open rates'!B26*0.82+25</f>
        <v>34301</v>
      </c>
      <c r="C26" s="43">
        <f>'BAR BB| Open rates'!C26*0.82+25</f>
        <v>34301</v>
      </c>
      <c r="D26" s="43">
        <f>'BAR BB| Open rates'!D26*0.82+25</f>
        <v>34301</v>
      </c>
      <c r="E26" s="43">
        <f>'BAR BB| Open rates'!E26*0.82+25</f>
        <v>48979</v>
      </c>
      <c r="F26" s="43">
        <f>'BAR BB| Open rates'!F26*0.82+25</f>
        <v>42419</v>
      </c>
      <c r="G26" s="43">
        <f>'BAR BB| Open rates'!G26*0.82+25</f>
        <v>39959</v>
      </c>
      <c r="H26" s="43">
        <f>'BAR BB| Open rates'!H26*0.82+25</f>
        <v>42419</v>
      </c>
      <c r="I26" s="43">
        <f>'BAR BB| Open rates'!I26*0.82+25</f>
        <v>39959</v>
      </c>
      <c r="J26" s="43">
        <f>'BAR BB| Open rates'!J26*0.82+25</f>
        <v>36761</v>
      </c>
      <c r="K26" s="43">
        <f>'BAR BB| Open rates'!K26*0.82+25</f>
        <v>36761</v>
      </c>
      <c r="L26" s="43">
        <f>'BAR BB| Open rates'!L26*0.82+25</f>
        <v>36761</v>
      </c>
      <c r="M26" s="43">
        <f>'BAR BB| Open rates'!M26*0.82+25</f>
        <v>39959</v>
      </c>
      <c r="N26" s="43">
        <f>'BAR BB| Open rates'!N26*0.82+25</f>
        <v>38155</v>
      </c>
      <c r="O26" s="43">
        <f>'BAR BB| Open rates'!O26*0.82+25</f>
        <v>39959</v>
      </c>
      <c r="P26" s="43">
        <f>'BAR BB| Open rates'!P26*0.82+25</f>
        <v>39959</v>
      </c>
      <c r="Q26" s="43">
        <f>'BAR BB| Open rates'!Q26*0.82+25</f>
        <v>41599</v>
      </c>
      <c r="R26" s="43">
        <f>'BAR BB| Open rates'!R26*0.82+25</f>
        <v>39959</v>
      </c>
      <c r="S26" s="43">
        <f>'BAR BB| Open rates'!S26*0.82+25</f>
        <v>41599</v>
      </c>
      <c r="T26" s="43">
        <f>'BAR BB| Open rates'!T26*0.82+25</f>
        <v>39959</v>
      </c>
      <c r="U26" s="43">
        <f>'BAR BB| Open rates'!U26*0.82+25</f>
        <v>38155</v>
      </c>
      <c r="V26" s="43">
        <f>'BAR BB| Open rates'!V26*0.82+25</f>
        <v>57917</v>
      </c>
      <c r="W26" s="43">
        <f>'BAR BB| Open rates'!W26*0.82+25</f>
        <v>63656.999999999993</v>
      </c>
      <c r="X26" s="43">
        <f>'BAR BB| Open rates'!X26*0.82+25</f>
        <v>57917</v>
      </c>
      <c r="Y26" s="43">
        <f>'BAR BB| Open rates'!Y26*0.82+25</f>
        <v>38155</v>
      </c>
      <c r="Z26" s="43">
        <f>'BAR BB| Open rates'!Z26*0.82+25</f>
        <v>38155</v>
      </c>
      <c r="AA26" s="43">
        <f>'BAR BB| Open rates'!AA26*0.82+25</f>
        <v>52259</v>
      </c>
      <c r="AB26" s="43">
        <f>'BAR BB| Open rates'!AB26*0.82+25</f>
        <v>55539</v>
      </c>
      <c r="AC26" s="43">
        <f>'BAR BB| Open rates'!AC26*0.82+25</f>
        <v>52259</v>
      </c>
      <c r="AD26" s="43">
        <f>'BAR BB| Open rates'!AD26*0.82+25</f>
        <v>55539</v>
      </c>
      <c r="AE26" s="43">
        <f>'BAR BB| Open rates'!AE26*0.82+25</f>
        <v>52259</v>
      </c>
      <c r="AF26" s="43">
        <f>'BAR BB| Open rates'!AF26*0.82+25</f>
        <v>55539</v>
      </c>
      <c r="AG26" s="43">
        <f>'BAR BB| Open rates'!AG26*0.82+25</f>
        <v>52259</v>
      </c>
      <c r="AH26" s="43">
        <f>'BAR BB| Open rates'!AH26*0.82+25</f>
        <v>55539</v>
      </c>
      <c r="AI26" s="43">
        <f>'BAR BB| Open rates'!AI26*0.82+25</f>
        <v>52259</v>
      </c>
      <c r="AJ26" s="43">
        <f>'BAR BB| Open rates'!AJ26*0.82+25</f>
        <v>53899</v>
      </c>
      <c r="AK26" s="43">
        <f>'BAR BB| Open rates'!AK26*0.82+25</f>
        <v>53899</v>
      </c>
      <c r="AL26" s="43">
        <f>'BAR BB| Open rates'!AL26*0.82+25</f>
        <v>50619</v>
      </c>
      <c r="AM26" s="43">
        <f>'BAR BB| Open rates'!AM26*0.82+25</f>
        <v>53899</v>
      </c>
      <c r="AN26" s="43">
        <f>'BAR BB| Open rates'!AN26*0.82+25</f>
        <v>50619</v>
      </c>
      <c r="AO26" s="43">
        <f>'BAR BB| Open rates'!AO26*0.82+25</f>
        <v>53899</v>
      </c>
      <c r="AP26" s="43">
        <f>'BAR BB| Open rates'!AP26*0.82+25</f>
        <v>50619</v>
      </c>
      <c r="AQ26" s="43">
        <f>'BAR BB| Open rates'!AQ26*0.82+25</f>
        <v>44879</v>
      </c>
      <c r="AR26" s="43">
        <f>'BAR BB| Open rates'!AR26*0.82+25</f>
        <v>46519</v>
      </c>
      <c r="AS26" s="43">
        <f>'BAR BB| Open rates'!AS26*0.82+25</f>
        <v>44879</v>
      </c>
      <c r="AT26" s="43">
        <f>'BAR BB| Open rates'!AT26*0.82+25</f>
        <v>46519</v>
      </c>
      <c r="AU26" s="43">
        <f>'BAR BB| Open rates'!AU26*0.82+25</f>
        <v>44879</v>
      </c>
      <c r="AV26" s="43">
        <f>'BAR BB| Open rates'!AV26*0.82+25</f>
        <v>46519</v>
      </c>
      <c r="AW26" s="43">
        <f>'BAR BB| Open rates'!AW26*0.82+25</f>
        <v>44879</v>
      </c>
      <c r="AX26" s="43">
        <f>'BAR BB| Open rates'!AX26*0.82+25</f>
        <v>46519</v>
      </c>
      <c r="AY26" s="43">
        <f>'BAR BB| Open rates'!AY26*0.82+25</f>
        <v>44879</v>
      </c>
    </row>
    <row r="27" spans="1:51" s="36" customFormat="1" ht="12" customHeight="1" x14ac:dyDescent="0.2">
      <c r="A27" s="237">
        <v>4</v>
      </c>
      <c r="B27" s="43">
        <f>'BAR BB| Open rates'!B27*0.82+25</f>
        <v>36351</v>
      </c>
      <c r="C27" s="43">
        <f>'BAR BB| Open rates'!C27*0.82+25</f>
        <v>36351</v>
      </c>
      <c r="D27" s="43">
        <f>'BAR BB| Open rates'!D27*0.82+25</f>
        <v>36351</v>
      </c>
      <c r="E27" s="43">
        <f>'BAR BB| Open rates'!E27*0.82+25</f>
        <v>51029</v>
      </c>
      <c r="F27" s="43">
        <f>'BAR BB| Open rates'!F27*0.82+25</f>
        <v>44469</v>
      </c>
      <c r="G27" s="43">
        <f>'BAR BB| Open rates'!G27*0.82+25</f>
        <v>42009</v>
      </c>
      <c r="H27" s="43">
        <f>'BAR BB| Open rates'!H27*0.82+25</f>
        <v>44469</v>
      </c>
      <c r="I27" s="43">
        <f>'BAR BB| Open rates'!I27*0.82+25</f>
        <v>42009</v>
      </c>
      <c r="J27" s="43">
        <f>'BAR BB| Open rates'!J27*0.82+25</f>
        <v>38811</v>
      </c>
      <c r="K27" s="43">
        <f>'BAR BB| Open rates'!K27*0.82+25</f>
        <v>38811</v>
      </c>
      <c r="L27" s="43">
        <f>'BAR BB| Open rates'!L27*0.82+25</f>
        <v>38811</v>
      </c>
      <c r="M27" s="43">
        <f>'BAR BB| Open rates'!M27*0.82+25</f>
        <v>42009</v>
      </c>
      <c r="N27" s="43">
        <f>'BAR BB| Open rates'!N27*0.82+25</f>
        <v>40205</v>
      </c>
      <c r="O27" s="43">
        <f>'BAR BB| Open rates'!O27*0.82+25</f>
        <v>42009</v>
      </c>
      <c r="P27" s="43">
        <f>'BAR BB| Open rates'!P27*0.82+25</f>
        <v>42009</v>
      </c>
      <c r="Q27" s="43">
        <f>'BAR BB| Open rates'!Q27*0.82+25</f>
        <v>43649</v>
      </c>
      <c r="R27" s="43">
        <f>'BAR BB| Open rates'!R27*0.82+25</f>
        <v>42009</v>
      </c>
      <c r="S27" s="43">
        <f>'BAR BB| Open rates'!S27*0.82+25</f>
        <v>43649</v>
      </c>
      <c r="T27" s="43">
        <f>'BAR BB| Open rates'!T27*0.82+25</f>
        <v>42009</v>
      </c>
      <c r="U27" s="43">
        <f>'BAR BB| Open rates'!U27*0.82+25</f>
        <v>40205</v>
      </c>
      <c r="V27" s="43">
        <f>'BAR BB| Open rates'!V27*0.82+25</f>
        <v>59967</v>
      </c>
      <c r="W27" s="43">
        <f>'BAR BB| Open rates'!W27*0.82+25</f>
        <v>65707</v>
      </c>
      <c r="X27" s="43">
        <f>'BAR BB| Open rates'!X27*0.82+25</f>
        <v>59967</v>
      </c>
      <c r="Y27" s="43">
        <f>'BAR BB| Open rates'!Y27*0.82+25</f>
        <v>40205</v>
      </c>
      <c r="Z27" s="43">
        <f>'BAR BB| Open rates'!Z27*0.82+25</f>
        <v>40205</v>
      </c>
      <c r="AA27" s="43">
        <f>'BAR BB| Open rates'!AA27*0.82+25</f>
        <v>54309</v>
      </c>
      <c r="AB27" s="43">
        <f>'BAR BB| Open rates'!AB27*0.82+25</f>
        <v>57589</v>
      </c>
      <c r="AC27" s="43">
        <f>'BAR BB| Open rates'!AC27*0.82+25</f>
        <v>54309</v>
      </c>
      <c r="AD27" s="43">
        <f>'BAR BB| Open rates'!AD27*0.82+25</f>
        <v>57589</v>
      </c>
      <c r="AE27" s="43">
        <f>'BAR BB| Open rates'!AE27*0.82+25</f>
        <v>54309</v>
      </c>
      <c r="AF27" s="43">
        <f>'BAR BB| Open rates'!AF27*0.82+25</f>
        <v>57589</v>
      </c>
      <c r="AG27" s="43">
        <f>'BAR BB| Open rates'!AG27*0.82+25</f>
        <v>54309</v>
      </c>
      <c r="AH27" s="43">
        <f>'BAR BB| Open rates'!AH27*0.82+25</f>
        <v>57589</v>
      </c>
      <c r="AI27" s="43">
        <f>'BAR BB| Open rates'!AI27*0.82+25</f>
        <v>54309</v>
      </c>
      <c r="AJ27" s="43">
        <f>'BAR BB| Open rates'!AJ27*0.82+25</f>
        <v>55949</v>
      </c>
      <c r="AK27" s="43">
        <f>'BAR BB| Open rates'!AK27*0.82+25</f>
        <v>55949</v>
      </c>
      <c r="AL27" s="43">
        <f>'BAR BB| Open rates'!AL27*0.82+25</f>
        <v>52669</v>
      </c>
      <c r="AM27" s="43">
        <f>'BAR BB| Open rates'!AM27*0.82+25</f>
        <v>55949</v>
      </c>
      <c r="AN27" s="43">
        <f>'BAR BB| Open rates'!AN27*0.82+25</f>
        <v>52669</v>
      </c>
      <c r="AO27" s="43">
        <f>'BAR BB| Open rates'!AO27*0.82+25</f>
        <v>55949</v>
      </c>
      <c r="AP27" s="43">
        <f>'BAR BB| Open rates'!AP27*0.82+25</f>
        <v>52669</v>
      </c>
      <c r="AQ27" s="43">
        <f>'BAR BB| Open rates'!AQ27*0.82+25</f>
        <v>46929</v>
      </c>
      <c r="AR27" s="43">
        <f>'BAR BB| Open rates'!AR27*0.82+25</f>
        <v>48569</v>
      </c>
      <c r="AS27" s="43">
        <f>'BAR BB| Open rates'!AS27*0.82+25</f>
        <v>46929</v>
      </c>
      <c r="AT27" s="43">
        <f>'BAR BB| Open rates'!AT27*0.82+25</f>
        <v>48569</v>
      </c>
      <c r="AU27" s="43">
        <f>'BAR BB| Open rates'!AU27*0.82+25</f>
        <v>46929</v>
      </c>
      <c r="AV27" s="43">
        <f>'BAR BB| Open rates'!AV27*0.82+25</f>
        <v>48569</v>
      </c>
      <c r="AW27" s="43">
        <f>'BAR BB| Open rates'!AW27*0.82+25</f>
        <v>46929</v>
      </c>
      <c r="AX27" s="43">
        <f>'BAR BB| Open rates'!AX27*0.82+25</f>
        <v>48569</v>
      </c>
      <c r="AY27" s="43">
        <f>'BAR BB| Open rates'!AY27*0.82+25</f>
        <v>46929</v>
      </c>
    </row>
    <row r="28" spans="1:51"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row>
    <row r="29" spans="1:51" s="36" customFormat="1" ht="12" customHeight="1" x14ac:dyDescent="0.2">
      <c r="A29" s="237">
        <v>1</v>
      </c>
      <c r="B29" s="43">
        <f>'BAR BB| Open rates'!B29*0.82+25</f>
        <v>33481</v>
      </c>
      <c r="C29" s="43">
        <f>'BAR BB| Open rates'!C29*0.82+25</f>
        <v>33481</v>
      </c>
      <c r="D29" s="43">
        <f>'BAR BB| Open rates'!D29*0.82+25</f>
        <v>33481</v>
      </c>
      <c r="E29" s="43">
        <f>'BAR BB| Open rates'!E29*0.82+25</f>
        <v>48159</v>
      </c>
      <c r="F29" s="43">
        <f>'BAR BB| Open rates'!F29*0.82+25</f>
        <v>41599</v>
      </c>
      <c r="G29" s="43">
        <f>'BAR BB| Open rates'!G29*0.82+25</f>
        <v>39139</v>
      </c>
      <c r="H29" s="43">
        <f>'BAR BB| Open rates'!H29*0.82+25</f>
        <v>41599</v>
      </c>
      <c r="I29" s="43">
        <f>'BAR BB| Open rates'!I29*0.82+25</f>
        <v>39139</v>
      </c>
      <c r="J29" s="43">
        <f>'BAR BB| Open rates'!J29*0.82+25</f>
        <v>35941</v>
      </c>
      <c r="K29" s="43">
        <f>'BAR BB| Open rates'!K29*0.82+25</f>
        <v>35941</v>
      </c>
      <c r="L29" s="43">
        <f>'BAR BB| Open rates'!L29*0.82+25</f>
        <v>35941</v>
      </c>
      <c r="M29" s="43">
        <f>'BAR BB| Open rates'!M29*0.82+25</f>
        <v>39139</v>
      </c>
      <c r="N29" s="43">
        <f>'BAR BB| Open rates'!N29*0.82+25</f>
        <v>37335</v>
      </c>
      <c r="O29" s="43">
        <f>'BAR BB| Open rates'!O29*0.82+25</f>
        <v>39139</v>
      </c>
      <c r="P29" s="43">
        <f>'BAR BB| Open rates'!P29*0.82+25</f>
        <v>39139</v>
      </c>
      <c r="Q29" s="43">
        <f>'BAR BB| Open rates'!Q29*0.82+25</f>
        <v>40779</v>
      </c>
      <c r="R29" s="43">
        <f>'BAR BB| Open rates'!R29*0.82+25</f>
        <v>39139</v>
      </c>
      <c r="S29" s="43">
        <f>'BAR BB| Open rates'!S29*0.82+25</f>
        <v>40779</v>
      </c>
      <c r="T29" s="43">
        <f>'BAR BB| Open rates'!T29*0.82+25</f>
        <v>39139</v>
      </c>
      <c r="U29" s="43">
        <f>'BAR BB| Open rates'!U29*0.82+25</f>
        <v>37335</v>
      </c>
      <c r="V29" s="43">
        <f>'BAR BB| Open rates'!V29*0.82+25</f>
        <v>57097</v>
      </c>
      <c r="W29" s="43">
        <f>'BAR BB| Open rates'!W29*0.82+25</f>
        <v>62836.999999999993</v>
      </c>
      <c r="X29" s="43">
        <f>'BAR BB| Open rates'!X29*0.82+25</f>
        <v>57097</v>
      </c>
      <c r="Y29" s="43">
        <f>'BAR BB| Open rates'!Y29*0.82+25</f>
        <v>37335</v>
      </c>
      <c r="Z29" s="43">
        <f>'BAR BB| Open rates'!Z29*0.82+25</f>
        <v>37335</v>
      </c>
      <c r="AA29" s="43">
        <f>'BAR BB| Open rates'!AA29*0.82+25</f>
        <v>52259</v>
      </c>
      <c r="AB29" s="43">
        <f>'BAR BB| Open rates'!AB29*0.82+25</f>
        <v>55539</v>
      </c>
      <c r="AC29" s="43">
        <f>'BAR BB| Open rates'!AC29*0.82+25</f>
        <v>52259</v>
      </c>
      <c r="AD29" s="43">
        <f>'BAR BB| Open rates'!AD29*0.82+25</f>
        <v>55539</v>
      </c>
      <c r="AE29" s="43">
        <f>'BAR BB| Open rates'!AE29*0.82+25</f>
        <v>52259</v>
      </c>
      <c r="AF29" s="43">
        <f>'BAR BB| Open rates'!AF29*0.82+25</f>
        <v>55539</v>
      </c>
      <c r="AG29" s="43">
        <f>'BAR BB| Open rates'!AG29*0.82+25</f>
        <v>52259</v>
      </c>
      <c r="AH29" s="43">
        <f>'BAR BB| Open rates'!AH29*0.82+25</f>
        <v>55539</v>
      </c>
      <c r="AI29" s="43">
        <f>'BAR BB| Open rates'!AI29*0.82+25</f>
        <v>52259</v>
      </c>
      <c r="AJ29" s="43">
        <f>'BAR BB| Open rates'!AJ29*0.82+25</f>
        <v>53899</v>
      </c>
      <c r="AK29" s="43">
        <f>'BAR BB| Open rates'!AK29*0.82+25</f>
        <v>53899</v>
      </c>
      <c r="AL29" s="43">
        <f>'BAR BB| Open rates'!AL29*0.82+25</f>
        <v>50619</v>
      </c>
      <c r="AM29" s="43">
        <f>'BAR BB| Open rates'!AM29*0.82+25</f>
        <v>53899</v>
      </c>
      <c r="AN29" s="43">
        <f>'BAR BB| Open rates'!AN29*0.82+25</f>
        <v>50619</v>
      </c>
      <c r="AO29" s="43">
        <f>'BAR BB| Open rates'!AO29*0.82+25</f>
        <v>53899</v>
      </c>
      <c r="AP29" s="43">
        <f>'BAR BB| Open rates'!AP29*0.82+25</f>
        <v>50619</v>
      </c>
      <c r="AQ29" s="43">
        <f>'BAR BB| Open rates'!AQ29*0.82+25</f>
        <v>44879</v>
      </c>
      <c r="AR29" s="43">
        <f>'BAR BB| Open rates'!AR29*0.82+25</f>
        <v>46519</v>
      </c>
      <c r="AS29" s="43">
        <f>'BAR BB| Open rates'!AS29*0.82+25</f>
        <v>44879</v>
      </c>
      <c r="AT29" s="43">
        <f>'BAR BB| Open rates'!AT29*0.82+25</f>
        <v>46519</v>
      </c>
      <c r="AU29" s="43">
        <f>'BAR BB| Open rates'!AU29*0.82+25</f>
        <v>44879</v>
      </c>
      <c r="AV29" s="43">
        <f>'BAR BB| Open rates'!AV29*0.82+25</f>
        <v>46519</v>
      </c>
      <c r="AW29" s="43">
        <f>'BAR BB| Open rates'!AW29*0.82+25</f>
        <v>44879</v>
      </c>
      <c r="AX29" s="43">
        <f>'BAR BB| Open rates'!AX29*0.82+25</f>
        <v>46519</v>
      </c>
      <c r="AY29" s="43">
        <f>'BAR BB| Open rates'!AY29*0.82+25</f>
        <v>44879</v>
      </c>
    </row>
    <row r="30" spans="1:51" s="36" customFormat="1" ht="12" customHeight="1" x14ac:dyDescent="0.2">
      <c r="A30" s="237">
        <v>2</v>
      </c>
      <c r="B30" s="43">
        <f>'BAR BB| Open rates'!B30*0.82+25</f>
        <v>35531</v>
      </c>
      <c r="C30" s="43">
        <f>'BAR BB| Open rates'!C30*0.82+25</f>
        <v>35531</v>
      </c>
      <c r="D30" s="43">
        <f>'BAR BB| Open rates'!D30*0.82+25</f>
        <v>35531</v>
      </c>
      <c r="E30" s="43">
        <f>'BAR BB| Open rates'!E30*0.82+25</f>
        <v>50209</v>
      </c>
      <c r="F30" s="43">
        <f>'BAR BB| Open rates'!F30*0.82+25</f>
        <v>43649</v>
      </c>
      <c r="G30" s="43">
        <f>'BAR BB| Open rates'!G30*0.82+25</f>
        <v>41189</v>
      </c>
      <c r="H30" s="43">
        <f>'BAR BB| Open rates'!H30*0.82+25</f>
        <v>43649</v>
      </c>
      <c r="I30" s="43">
        <f>'BAR BB| Open rates'!I30*0.82+25</f>
        <v>41189</v>
      </c>
      <c r="J30" s="43">
        <f>'BAR BB| Open rates'!J30*0.82+25</f>
        <v>37991</v>
      </c>
      <c r="K30" s="43">
        <f>'BAR BB| Open rates'!K30*0.82+25</f>
        <v>37991</v>
      </c>
      <c r="L30" s="43">
        <f>'BAR BB| Open rates'!L30*0.82+25</f>
        <v>37991</v>
      </c>
      <c r="M30" s="43">
        <f>'BAR BB| Open rates'!M30*0.82+25</f>
        <v>41189</v>
      </c>
      <c r="N30" s="43">
        <f>'BAR BB| Open rates'!N30*0.82+25</f>
        <v>39385</v>
      </c>
      <c r="O30" s="43">
        <f>'BAR BB| Open rates'!O30*0.82+25</f>
        <v>41189</v>
      </c>
      <c r="P30" s="43">
        <f>'BAR BB| Open rates'!P30*0.82+25</f>
        <v>41189</v>
      </c>
      <c r="Q30" s="43">
        <f>'BAR BB| Open rates'!Q30*0.82+25</f>
        <v>42829</v>
      </c>
      <c r="R30" s="43">
        <f>'BAR BB| Open rates'!R30*0.82+25</f>
        <v>41189</v>
      </c>
      <c r="S30" s="43">
        <f>'BAR BB| Open rates'!S30*0.82+25</f>
        <v>42829</v>
      </c>
      <c r="T30" s="43">
        <f>'BAR BB| Open rates'!T30*0.82+25</f>
        <v>41189</v>
      </c>
      <c r="U30" s="43">
        <f>'BAR BB| Open rates'!U30*0.82+25</f>
        <v>39385</v>
      </c>
      <c r="V30" s="43">
        <f>'BAR BB| Open rates'!V30*0.82+25</f>
        <v>59147</v>
      </c>
      <c r="W30" s="43">
        <f>'BAR BB| Open rates'!W30*0.82+25</f>
        <v>64886.999999999993</v>
      </c>
      <c r="X30" s="43">
        <f>'BAR BB| Open rates'!X30*0.82+25</f>
        <v>59147</v>
      </c>
      <c r="Y30" s="43">
        <f>'BAR BB| Open rates'!Y30*0.82+25</f>
        <v>39385</v>
      </c>
      <c r="Z30" s="43">
        <f>'BAR BB| Open rates'!Z30*0.82+25</f>
        <v>39385</v>
      </c>
      <c r="AA30" s="43">
        <f>'BAR BB| Open rates'!AA30*0.82+25</f>
        <v>54309</v>
      </c>
      <c r="AB30" s="43">
        <f>'BAR BB| Open rates'!AB30*0.82+25</f>
        <v>57589</v>
      </c>
      <c r="AC30" s="43">
        <f>'BAR BB| Open rates'!AC30*0.82+25</f>
        <v>54309</v>
      </c>
      <c r="AD30" s="43">
        <f>'BAR BB| Open rates'!AD30*0.82+25</f>
        <v>57589</v>
      </c>
      <c r="AE30" s="43">
        <f>'BAR BB| Open rates'!AE30*0.82+25</f>
        <v>54309</v>
      </c>
      <c r="AF30" s="43">
        <f>'BAR BB| Open rates'!AF30*0.82+25</f>
        <v>57589</v>
      </c>
      <c r="AG30" s="43">
        <f>'BAR BB| Open rates'!AG30*0.82+25</f>
        <v>54309</v>
      </c>
      <c r="AH30" s="43">
        <f>'BAR BB| Open rates'!AH30*0.82+25</f>
        <v>57589</v>
      </c>
      <c r="AI30" s="43">
        <f>'BAR BB| Open rates'!AI30*0.82+25</f>
        <v>54309</v>
      </c>
      <c r="AJ30" s="43">
        <f>'BAR BB| Open rates'!AJ30*0.82+25</f>
        <v>55949</v>
      </c>
      <c r="AK30" s="43">
        <f>'BAR BB| Open rates'!AK30*0.82+25</f>
        <v>55949</v>
      </c>
      <c r="AL30" s="43">
        <f>'BAR BB| Open rates'!AL30*0.82+25</f>
        <v>52669</v>
      </c>
      <c r="AM30" s="43">
        <f>'BAR BB| Open rates'!AM30*0.82+25</f>
        <v>55949</v>
      </c>
      <c r="AN30" s="43">
        <f>'BAR BB| Open rates'!AN30*0.82+25</f>
        <v>52669</v>
      </c>
      <c r="AO30" s="43">
        <f>'BAR BB| Open rates'!AO30*0.82+25</f>
        <v>55949</v>
      </c>
      <c r="AP30" s="43">
        <f>'BAR BB| Open rates'!AP30*0.82+25</f>
        <v>52669</v>
      </c>
      <c r="AQ30" s="43">
        <f>'BAR BB| Open rates'!AQ30*0.82+25</f>
        <v>46929</v>
      </c>
      <c r="AR30" s="43">
        <f>'BAR BB| Open rates'!AR30*0.82+25</f>
        <v>48569</v>
      </c>
      <c r="AS30" s="43">
        <f>'BAR BB| Open rates'!AS30*0.82+25</f>
        <v>46929</v>
      </c>
      <c r="AT30" s="43">
        <f>'BAR BB| Open rates'!AT30*0.82+25</f>
        <v>48569</v>
      </c>
      <c r="AU30" s="43">
        <f>'BAR BB| Open rates'!AU30*0.82+25</f>
        <v>46929</v>
      </c>
      <c r="AV30" s="43">
        <f>'BAR BB| Open rates'!AV30*0.82+25</f>
        <v>48569</v>
      </c>
      <c r="AW30" s="43">
        <f>'BAR BB| Open rates'!AW30*0.82+25</f>
        <v>46929</v>
      </c>
      <c r="AX30" s="43">
        <f>'BAR BB| Open rates'!AX30*0.82+25</f>
        <v>48569</v>
      </c>
      <c r="AY30" s="43">
        <f>'BAR BB| Open rates'!AY30*0.82+25</f>
        <v>46929</v>
      </c>
    </row>
    <row r="31" spans="1:51" s="36" customFormat="1" ht="12" customHeight="1" x14ac:dyDescent="0.2">
      <c r="A31" s="237">
        <v>3</v>
      </c>
      <c r="B31" s="43">
        <f>'BAR BB| Open rates'!B31*0.82+25</f>
        <v>37581</v>
      </c>
      <c r="C31" s="43">
        <f>'BAR BB| Open rates'!C31*0.82+25</f>
        <v>37581</v>
      </c>
      <c r="D31" s="43">
        <f>'BAR BB| Open rates'!D31*0.82+25</f>
        <v>37581</v>
      </c>
      <c r="E31" s="43">
        <f>'BAR BB| Open rates'!E31*0.82+25</f>
        <v>52259</v>
      </c>
      <c r="F31" s="43">
        <f>'BAR BB| Open rates'!F31*0.82+25</f>
        <v>45699</v>
      </c>
      <c r="G31" s="43">
        <f>'BAR BB| Open rates'!G31*0.82+25</f>
        <v>43239</v>
      </c>
      <c r="H31" s="43">
        <f>'BAR BB| Open rates'!H31*0.82+25</f>
        <v>45699</v>
      </c>
      <c r="I31" s="43">
        <f>'BAR BB| Open rates'!I31*0.82+25</f>
        <v>43239</v>
      </c>
      <c r="J31" s="43">
        <f>'BAR BB| Open rates'!J31*0.82+25</f>
        <v>40041</v>
      </c>
      <c r="K31" s="43">
        <f>'BAR BB| Open rates'!K31*0.82+25</f>
        <v>40041</v>
      </c>
      <c r="L31" s="43">
        <f>'BAR BB| Open rates'!L31*0.82+25</f>
        <v>40041</v>
      </c>
      <c r="M31" s="43">
        <f>'BAR BB| Open rates'!M31*0.82+25</f>
        <v>43239</v>
      </c>
      <c r="N31" s="43">
        <f>'BAR BB| Open rates'!N31*0.82+25</f>
        <v>41435</v>
      </c>
      <c r="O31" s="43">
        <f>'BAR BB| Open rates'!O31*0.82+25</f>
        <v>43239</v>
      </c>
      <c r="P31" s="43">
        <f>'BAR BB| Open rates'!P31*0.82+25</f>
        <v>43239</v>
      </c>
      <c r="Q31" s="43">
        <f>'BAR BB| Open rates'!Q31*0.82+25</f>
        <v>44879</v>
      </c>
      <c r="R31" s="43">
        <f>'BAR BB| Open rates'!R31*0.82+25</f>
        <v>43239</v>
      </c>
      <c r="S31" s="43">
        <f>'BAR BB| Open rates'!S31*0.82+25</f>
        <v>44879</v>
      </c>
      <c r="T31" s="43">
        <f>'BAR BB| Open rates'!T31*0.82+25</f>
        <v>43239</v>
      </c>
      <c r="U31" s="43">
        <f>'BAR BB| Open rates'!U31*0.82+25</f>
        <v>41435</v>
      </c>
      <c r="V31" s="43">
        <f>'BAR BB| Open rates'!V31*0.82+25</f>
        <v>61196.999999999993</v>
      </c>
      <c r="W31" s="43">
        <f>'BAR BB| Open rates'!W31*0.82+25</f>
        <v>66937</v>
      </c>
      <c r="X31" s="43">
        <f>'BAR BB| Open rates'!X31*0.82+25</f>
        <v>61196.999999999993</v>
      </c>
      <c r="Y31" s="43">
        <f>'BAR BB| Open rates'!Y31*0.82+25</f>
        <v>41435</v>
      </c>
      <c r="Z31" s="43">
        <f>'BAR BB| Open rates'!Z31*0.82+25</f>
        <v>41435</v>
      </c>
      <c r="AA31" s="43">
        <f>'BAR BB| Open rates'!AA31*0.82+25</f>
        <v>56359</v>
      </c>
      <c r="AB31" s="43">
        <f>'BAR BB| Open rates'!AB31*0.82+25</f>
        <v>59639</v>
      </c>
      <c r="AC31" s="43">
        <f>'BAR BB| Open rates'!AC31*0.82+25</f>
        <v>56359</v>
      </c>
      <c r="AD31" s="43">
        <f>'BAR BB| Open rates'!AD31*0.82+25</f>
        <v>59639</v>
      </c>
      <c r="AE31" s="43">
        <f>'BAR BB| Open rates'!AE31*0.82+25</f>
        <v>56359</v>
      </c>
      <c r="AF31" s="43">
        <f>'BAR BB| Open rates'!AF31*0.82+25</f>
        <v>59639</v>
      </c>
      <c r="AG31" s="43">
        <f>'BAR BB| Open rates'!AG31*0.82+25</f>
        <v>56359</v>
      </c>
      <c r="AH31" s="43">
        <f>'BAR BB| Open rates'!AH31*0.82+25</f>
        <v>59639</v>
      </c>
      <c r="AI31" s="43">
        <f>'BAR BB| Open rates'!AI31*0.82+25</f>
        <v>56359</v>
      </c>
      <c r="AJ31" s="43">
        <f>'BAR BB| Open rates'!AJ31*0.82+25</f>
        <v>57999</v>
      </c>
      <c r="AK31" s="43">
        <f>'BAR BB| Open rates'!AK31*0.82+25</f>
        <v>57999</v>
      </c>
      <c r="AL31" s="43">
        <f>'BAR BB| Open rates'!AL31*0.82+25</f>
        <v>54719</v>
      </c>
      <c r="AM31" s="43">
        <f>'BAR BB| Open rates'!AM31*0.82+25</f>
        <v>57999</v>
      </c>
      <c r="AN31" s="43">
        <f>'BAR BB| Open rates'!AN31*0.82+25</f>
        <v>54719</v>
      </c>
      <c r="AO31" s="43">
        <f>'BAR BB| Open rates'!AO31*0.82+25</f>
        <v>57999</v>
      </c>
      <c r="AP31" s="43">
        <f>'BAR BB| Open rates'!AP31*0.82+25</f>
        <v>54719</v>
      </c>
      <c r="AQ31" s="43">
        <f>'BAR BB| Open rates'!AQ31*0.82+25</f>
        <v>48979</v>
      </c>
      <c r="AR31" s="43">
        <f>'BAR BB| Open rates'!AR31*0.82+25</f>
        <v>50619</v>
      </c>
      <c r="AS31" s="43">
        <f>'BAR BB| Open rates'!AS31*0.82+25</f>
        <v>48979</v>
      </c>
      <c r="AT31" s="43">
        <f>'BAR BB| Open rates'!AT31*0.82+25</f>
        <v>50619</v>
      </c>
      <c r="AU31" s="43">
        <f>'BAR BB| Open rates'!AU31*0.82+25</f>
        <v>48979</v>
      </c>
      <c r="AV31" s="43">
        <f>'BAR BB| Open rates'!AV31*0.82+25</f>
        <v>50619</v>
      </c>
      <c r="AW31" s="43">
        <f>'BAR BB| Open rates'!AW31*0.82+25</f>
        <v>48979</v>
      </c>
      <c r="AX31" s="43">
        <f>'BAR BB| Open rates'!AX31*0.82+25</f>
        <v>50619</v>
      </c>
      <c r="AY31" s="43">
        <f>'BAR BB| Open rates'!AY31*0.82+25</f>
        <v>48979</v>
      </c>
    </row>
    <row r="32" spans="1:51" s="36" customFormat="1" ht="12.75" customHeight="1" x14ac:dyDescent="0.2">
      <c r="A32" s="237">
        <v>4</v>
      </c>
      <c r="B32" s="43">
        <f>'BAR BB| Open rates'!B32*0.82+25</f>
        <v>39631</v>
      </c>
      <c r="C32" s="43">
        <f>'BAR BB| Open rates'!C32*0.82+25</f>
        <v>39631</v>
      </c>
      <c r="D32" s="43">
        <f>'BAR BB| Open rates'!D32*0.82+25</f>
        <v>39631</v>
      </c>
      <c r="E32" s="43">
        <f>'BAR BB| Open rates'!E32*0.82+25</f>
        <v>54309</v>
      </c>
      <c r="F32" s="43">
        <f>'BAR BB| Open rates'!F32*0.82+25</f>
        <v>47749</v>
      </c>
      <c r="G32" s="43">
        <f>'BAR BB| Open rates'!G32*0.82+25</f>
        <v>45289</v>
      </c>
      <c r="H32" s="43">
        <f>'BAR BB| Open rates'!H32*0.82+25</f>
        <v>47749</v>
      </c>
      <c r="I32" s="43">
        <f>'BAR BB| Open rates'!I32*0.82+25</f>
        <v>45289</v>
      </c>
      <c r="J32" s="43">
        <f>'BAR BB| Open rates'!J32*0.82+25</f>
        <v>42091</v>
      </c>
      <c r="K32" s="43">
        <f>'BAR BB| Open rates'!K32*0.82+25</f>
        <v>42091</v>
      </c>
      <c r="L32" s="43">
        <f>'BAR BB| Open rates'!L32*0.82+25</f>
        <v>42091</v>
      </c>
      <c r="M32" s="43">
        <f>'BAR BB| Open rates'!M32*0.82+25</f>
        <v>45289</v>
      </c>
      <c r="N32" s="43">
        <f>'BAR BB| Open rates'!N32*0.82+25</f>
        <v>43485</v>
      </c>
      <c r="O32" s="43">
        <f>'BAR BB| Open rates'!O32*0.82+25</f>
        <v>45289</v>
      </c>
      <c r="P32" s="43">
        <f>'BAR BB| Open rates'!P32*0.82+25</f>
        <v>45289</v>
      </c>
      <c r="Q32" s="43">
        <f>'BAR BB| Open rates'!Q32*0.82+25</f>
        <v>46929</v>
      </c>
      <c r="R32" s="43">
        <f>'BAR BB| Open rates'!R32*0.82+25</f>
        <v>45289</v>
      </c>
      <c r="S32" s="43">
        <f>'BAR BB| Open rates'!S32*0.82+25</f>
        <v>46929</v>
      </c>
      <c r="T32" s="43">
        <f>'BAR BB| Open rates'!T32*0.82+25</f>
        <v>45289</v>
      </c>
      <c r="U32" s="43">
        <f>'BAR BB| Open rates'!U32*0.82+25</f>
        <v>43485</v>
      </c>
      <c r="V32" s="43">
        <f>'BAR BB| Open rates'!V32*0.82+25</f>
        <v>63246.999999999993</v>
      </c>
      <c r="W32" s="43">
        <f>'BAR BB| Open rates'!W32*0.82+25</f>
        <v>68987</v>
      </c>
      <c r="X32" s="43">
        <f>'BAR BB| Open rates'!X32*0.82+25</f>
        <v>63246.999999999993</v>
      </c>
      <c r="Y32" s="43">
        <f>'BAR BB| Open rates'!Y32*0.82+25</f>
        <v>43485</v>
      </c>
      <c r="Z32" s="43">
        <f>'BAR BB| Open rates'!Z32*0.82+25</f>
        <v>43485</v>
      </c>
      <c r="AA32" s="43">
        <f>'BAR BB| Open rates'!AA32*0.82+25</f>
        <v>58409</v>
      </c>
      <c r="AB32" s="43">
        <f>'BAR BB| Open rates'!AB32*0.82+25</f>
        <v>61688.999999999993</v>
      </c>
      <c r="AC32" s="43">
        <f>'BAR BB| Open rates'!AC32*0.82+25</f>
        <v>58409</v>
      </c>
      <c r="AD32" s="43">
        <f>'BAR BB| Open rates'!AD32*0.82+25</f>
        <v>61688.999999999993</v>
      </c>
      <c r="AE32" s="43">
        <f>'BAR BB| Open rates'!AE32*0.82+25</f>
        <v>58409</v>
      </c>
      <c r="AF32" s="43">
        <f>'BAR BB| Open rates'!AF32*0.82+25</f>
        <v>61688.999999999993</v>
      </c>
      <c r="AG32" s="43">
        <f>'BAR BB| Open rates'!AG32*0.82+25</f>
        <v>58409</v>
      </c>
      <c r="AH32" s="43">
        <f>'BAR BB| Open rates'!AH32*0.82+25</f>
        <v>61688.999999999993</v>
      </c>
      <c r="AI32" s="43">
        <f>'BAR BB| Open rates'!AI32*0.82+25</f>
        <v>58409</v>
      </c>
      <c r="AJ32" s="43">
        <f>'BAR BB| Open rates'!AJ32*0.82+25</f>
        <v>60049</v>
      </c>
      <c r="AK32" s="43">
        <f>'BAR BB| Open rates'!AK32*0.82+25</f>
        <v>60049</v>
      </c>
      <c r="AL32" s="43">
        <f>'BAR BB| Open rates'!AL32*0.82+25</f>
        <v>56769</v>
      </c>
      <c r="AM32" s="43">
        <f>'BAR BB| Open rates'!AM32*0.82+25</f>
        <v>60049</v>
      </c>
      <c r="AN32" s="43">
        <f>'BAR BB| Open rates'!AN32*0.82+25</f>
        <v>56769</v>
      </c>
      <c r="AO32" s="43">
        <f>'BAR BB| Open rates'!AO32*0.82+25</f>
        <v>60049</v>
      </c>
      <c r="AP32" s="43">
        <f>'BAR BB| Open rates'!AP32*0.82+25</f>
        <v>56769</v>
      </c>
      <c r="AQ32" s="43">
        <f>'BAR BB| Open rates'!AQ32*0.82+25</f>
        <v>51029</v>
      </c>
      <c r="AR32" s="43">
        <f>'BAR BB| Open rates'!AR32*0.82+25</f>
        <v>52669</v>
      </c>
      <c r="AS32" s="43">
        <f>'BAR BB| Open rates'!AS32*0.82+25</f>
        <v>51029</v>
      </c>
      <c r="AT32" s="43">
        <f>'BAR BB| Open rates'!AT32*0.82+25</f>
        <v>52669</v>
      </c>
      <c r="AU32" s="43">
        <f>'BAR BB| Open rates'!AU32*0.82+25</f>
        <v>51029</v>
      </c>
      <c r="AV32" s="43">
        <f>'BAR BB| Open rates'!AV32*0.82+25</f>
        <v>52669</v>
      </c>
      <c r="AW32" s="43">
        <f>'BAR BB| Open rates'!AW32*0.82+25</f>
        <v>51029</v>
      </c>
      <c r="AX32" s="43">
        <f>'BAR BB| Open rates'!AX32*0.82+25</f>
        <v>52669</v>
      </c>
      <c r="AY32" s="43">
        <f>'BAR BB| Open rates'!AY32*0.82+25</f>
        <v>51029</v>
      </c>
    </row>
    <row r="33" spans="1:51" s="36" customFormat="1" ht="12"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row>
    <row r="34" spans="1:51" s="36" customFormat="1" ht="12" customHeight="1" x14ac:dyDescent="0.2">
      <c r="A34" s="237">
        <v>1</v>
      </c>
      <c r="B34" s="43">
        <f>'BAR BB| Open rates'!B34*0.82+25</f>
        <v>39221</v>
      </c>
      <c r="C34" s="43">
        <f>'BAR BB| Open rates'!C34*0.82+25</f>
        <v>39221</v>
      </c>
      <c r="D34" s="43">
        <f>'BAR BB| Open rates'!D34*0.82+25</f>
        <v>39221</v>
      </c>
      <c r="E34" s="43">
        <f>'BAR BB| Open rates'!E34*0.82+25</f>
        <v>53899</v>
      </c>
      <c r="F34" s="43">
        <f>'BAR BB| Open rates'!F34*0.82+25</f>
        <v>47339</v>
      </c>
      <c r="G34" s="43">
        <f>'BAR BB| Open rates'!G34*0.82+25</f>
        <v>44879</v>
      </c>
      <c r="H34" s="43">
        <f>'BAR BB| Open rates'!H34*0.82+25</f>
        <v>47339</v>
      </c>
      <c r="I34" s="43">
        <f>'BAR BB| Open rates'!I34*0.82+25</f>
        <v>44879</v>
      </c>
      <c r="J34" s="43">
        <f>'BAR BB| Open rates'!J34*0.82+25</f>
        <v>41681</v>
      </c>
      <c r="K34" s="43">
        <f>'BAR BB| Open rates'!K34*0.82+25</f>
        <v>41681</v>
      </c>
      <c r="L34" s="43">
        <f>'BAR BB| Open rates'!L34*0.82+25</f>
        <v>41681</v>
      </c>
      <c r="M34" s="43">
        <f>'BAR BB| Open rates'!M34*0.82+25</f>
        <v>44879</v>
      </c>
      <c r="N34" s="43">
        <f>'BAR BB| Open rates'!N34*0.82+25</f>
        <v>43075</v>
      </c>
      <c r="O34" s="43">
        <f>'BAR BB| Open rates'!O34*0.82+25</f>
        <v>44879</v>
      </c>
      <c r="P34" s="43">
        <f>'BAR BB| Open rates'!P34*0.82+25</f>
        <v>44879</v>
      </c>
      <c r="Q34" s="43">
        <f>'BAR BB| Open rates'!Q34*0.82+25</f>
        <v>46519</v>
      </c>
      <c r="R34" s="43">
        <f>'BAR BB| Open rates'!R34*0.82+25</f>
        <v>44879</v>
      </c>
      <c r="S34" s="43">
        <f>'BAR BB| Open rates'!S34*0.82+25</f>
        <v>46519</v>
      </c>
      <c r="T34" s="43">
        <f>'BAR BB| Open rates'!T34*0.82+25</f>
        <v>44879</v>
      </c>
      <c r="U34" s="43">
        <f>'BAR BB| Open rates'!U34*0.82+25</f>
        <v>43075</v>
      </c>
      <c r="V34" s="43">
        <f>'BAR BB| Open rates'!V34*0.82+25</f>
        <v>62836.999999999993</v>
      </c>
      <c r="W34" s="43">
        <f>'BAR BB| Open rates'!W34*0.82+25</f>
        <v>68577</v>
      </c>
      <c r="X34" s="43">
        <f>'BAR BB| Open rates'!X34*0.82+25</f>
        <v>62836.999999999993</v>
      </c>
      <c r="Y34" s="43">
        <f>'BAR BB| Open rates'!Y34*0.82+25</f>
        <v>43075</v>
      </c>
      <c r="Z34" s="43">
        <f>'BAR BB| Open rates'!Z34*0.82+25</f>
        <v>43075</v>
      </c>
      <c r="AA34" s="43">
        <f>'BAR BB| Open rates'!AA34*0.82+25</f>
        <v>63738.999999999993</v>
      </c>
      <c r="AB34" s="43">
        <f>'BAR BB| Open rates'!AB34*0.82+25</f>
        <v>67019</v>
      </c>
      <c r="AC34" s="43">
        <f>'BAR BB| Open rates'!AC34*0.82+25</f>
        <v>63738.999999999993</v>
      </c>
      <c r="AD34" s="43">
        <f>'BAR BB| Open rates'!AD34*0.82+25</f>
        <v>67019</v>
      </c>
      <c r="AE34" s="43">
        <f>'BAR BB| Open rates'!AE34*0.82+25</f>
        <v>63738.999999999993</v>
      </c>
      <c r="AF34" s="43">
        <f>'BAR BB| Open rates'!AF34*0.82+25</f>
        <v>67019</v>
      </c>
      <c r="AG34" s="43">
        <f>'BAR BB| Open rates'!AG34*0.82+25</f>
        <v>63738.999999999993</v>
      </c>
      <c r="AH34" s="43">
        <f>'BAR BB| Open rates'!AH34*0.82+25</f>
        <v>67019</v>
      </c>
      <c r="AI34" s="43">
        <f>'BAR BB| Open rates'!AI34*0.82+25</f>
        <v>63738.999999999993</v>
      </c>
      <c r="AJ34" s="43">
        <f>'BAR BB| Open rates'!AJ34*0.82+25</f>
        <v>65378.999999999993</v>
      </c>
      <c r="AK34" s="43">
        <f>'BAR BB| Open rates'!AK34*0.82+25</f>
        <v>65378.999999999993</v>
      </c>
      <c r="AL34" s="43">
        <f>'BAR BB| Open rates'!AL34*0.82+25</f>
        <v>62098.999999999993</v>
      </c>
      <c r="AM34" s="43">
        <f>'BAR BB| Open rates'!AM34*0.82+25</f>
        <v>65378.999999999993</v>
      </c>
      <c r="AN34" s="43">
        <f>'BAR BB| Open rates'!AN34*0.82+25</f>
        <v>62098.999999999993</v>
      </c>
      <c r="AO34" s="43">
        <f>'BAR BB| Open rates'!AO34*0.82+25</f>
        <v>65378.999999999993</v>
      </c>
      <c r="AP34" s="43">
        <f>'BAR BB| Open rates'!AP34*0.82+25</f>
        <v>62098.999999999993</v>
      </c>
      <c r="AQ34" s="43">
        <f>'BAR BB| Open rates'!AQ34*0.82+25</f>
        <v>56359</v>
      </c>
      <c r="AR34" s="43">
        <f>'BAR BB| Open rates'!AR34*0.82+25</f>
        <v>57999</v>
      </c>
      <c r="AS34" s="43">
        <f>'BAR BB| Open rates'!AS34*0.82+25</f>
        <v>56359</v>
      </c>
      <c r="AT34" s="43">
        <f>'BAR BB| Open rates'!AT34*0.82+25</f>
        <v>57999</v>
      </c>
      <c r="AU34" s="43">
        <f>'BAR BB| Open rates'!AU34*0.82+25</f>
        <v>56359</v>
      </c>
      <c r="AV34" s="43">
        <f>'BAR BB| Open rates'!AV34*0.82+25</f>
        <v>57999</v>
      </c>
      <c r="AW34" s="43">
        <f>'BAR BB| Open rates'!AW34*0.82+25</f>
        <v>56359</v>
      </c>
      <c r="AX34" s="43">
        <f>'BAR BB| Open rates'!AX34*0.82+25</f>
        <v>57999</v>
      </c>
      <c r="AY34" s="43">
        <f>'BAR BB| Open rates'!AY34*0.82+25</f>
        <v>56359</v>
      </c>
    </row>
    <row r="35" spans="1:51" s="36" customFormat="1" ht="12" customHeight="1" x14ac:dyDescent="0.2">
      <c r="A35" s="237">
        <v>2</v>
      </c>
      <c r="B35" s="43">
        <f>'BAR BB| Open rates'!B35*0.82+25</f>
        <v>41271</v>
      </c>
      <c r="C35" s="43">
        <f>'BAR BB| Open rates'!C35*0.82+25</f>
        <v>41271</v>
      </c>
      <c r="D35" s="43">
        <f>'BAR BB| Open rates'!D35*0.82+25</f>
        <v>41271</v>
      </c>
      <c r="E35" s="43">
        <f>'BAR BB| Open rates'!E35*0.82+25</f>
        <v>55949</v>
      </c>
      <c r="F35" s="43">
        <f>'BAR BB| Open rates'!F35*0.82+25</f>
        <v>49389</v>
      </c>
      <c r="G35" s="43">
        <f>'BAR BB| Open rates'!G35*0.82+25</f>
        <v>46929</v>
      </c>
      <c r="H35" s="43">
        <f>'BAR BB| Open rates'!H35*0.82+25</f>
        <v>49389</v>
      </c>
      <c r="I35" s="43">
        <f>'BAR BB| Open rates'!I35*0.82+25</f>
        <v>46929</v>
      </c>
      <c r="J35" s="43">
        <f>'BAR BB| Open rates'!J35*0.82+25</f>
        <v>43731</v>
      </c>
      <c r="K35" s="43">
        <f>'BAR BB| Open rates'!K35*0.82+25</f>
        <v>43731</v>
      </c>
      <c r="L35" s="43">
        <f>'BAR BB| Open rates'!L35*0.82+25</f>
        <v>43731</v>
      </c>
      <c r="M35" s="43">
        <f>'BAR BB| Open rates'!M35*0.82+25</f>
        <v>46929</v>
      </c>
      <c r="N35" s="43">
        <f>'BAR BB| Open rates'!N35*0.82+25</f>
        <v>45125</v>
      </c>
      <c r="O35" s="43">
        <f>'BAR BB| Open rates'!O35*0.82+25</f>
        <v>46929</v>
      </c>
      <c r="P35" s="43">
        <f>'BAR BB| Open rates'!P35*0.82+25</f>
        <v>46929</v>
      </c>
      <c r="Q35" s="43">
        <f>'BAR BB| Open rates'!Q35*0.82+25</f>
        <v>48569</v>
      </c>
      <c r="R35" s="43">
        <f>'BAR BB| Open rates'!R35*0.82+25</f>
        <v>46929</v>
      </c>
      <c r="S35" s="43">
        <f>'BAR BB| Open rates'!S35*0.82+25</f>
        <v>48569</v>
      </c>
      <c r="T35" s="43">
        <f>'BAR BB| Open rates'!T35*0.82+25</f>
        <v>46929</v>
      </c>
      <c r="U35" s="43">
        <f>'BAR BB| Open rates'!U35*0.82+25</f>
        <v>45125</v>
      </c>
      <c r="V35" s="43">
        <f>'BAR BB| Open rates'!V35*0.82+25</f>
        <v>64886.999999999993</v>
      </c>
      <c r="W35" s="43">
        <f>'BAR BB| Open rates'!W35*0.82+25</f>
        <v>70627</v>
      </c>
      <c r="X35" s="43">
        <f>'BAR BB| Open rates'!X35*0.82+25</f>
        <v>64886.999999999993</v>
      </c>
      <c r="Y35" s="43">
        <f>'BAR BB| Open rates'!Y35*0.82+25</f>
        <v>45125</v>
      </c>
      <c r="Z35" s="43">
        <f>'BAR BB| Open rates'!Z35*0.82+25</f>
        <v>45125</v>
      </c>
      <c r="AA35" s="43">
        <f>'BAR BB| Open rates'!AA35*0.82+25</f>
        <v>65789</v>
      </c>
      <c r="AB35" s="43">
        <f>'BAR BB| Open rates'!AB35*0.82+25</f>
        <v>69069</v>
      </c>
      <c r="AC35" s="43">
        <f>'BAR BB| Open rates'!AC35*0.82+25</f>
        <v>65789</v>
      </c>
      <c r="AD35" s="43">
        <f>'BAR BB| Open rates'!AD35*0.82+25</f>
        <v>69069</v>
      </c>
      <c r="AE35" s="43">
        <f>'BAR BB| Open rates'!AE35*0.82+25</f>
        <v>65789</v>
      </c>
      <c r="AF35" s="43">
        <f>'BAR BB| Open rates'!AF35*0.82+25</f>
        <v>69069</v>
      </c>
      <c r="AG35" s="43">
        <f>'BAR BB| Open rates'!AG35*0.82+25</f>
        <v>65789</v>
      </c>
      <c r="AH35" s="43">
        <f>'BAR BB| Open rates'!AH35*0.82+25</f>
        <v>69069</v>
      </c>
      <c r="AI35" s="43">
        <f>'BAR BB| Open rates'!AI35*0.82+25</f>
        <v>65789</v>
      </c>
      <c r="AJ35" s="43">
        <f>'BAR BB| Open rates'!AJ35*0.82+25</f>
        <v>67429</v>
      </c>
      <c r="AK35" s="43">
        <f>'BAR BB| Open rates'!AK35*0.82+25</f>
        <v>67429</v>
      </c>
      <c r="AL35" s="43">
        <f>'BAR BB| Open rates'!AL35*0.82+25</f>
        <v>64148.999999999993</v>
      </c>
      <c r="AM35" s="43">
        <f>'BAR BB| Open rates'!AM35*0.82+25</f>
        <v>67429</v>
      </c>
      <c r="AN35" s="43">
        <f>'BAR BB| Open rates'!AN35*0.82+25</f>
        <v>64148.999999999993</v>
      </c>
      <c r="AO35" s="43">
        <f>'BAR BB| Open rates'!AO35*0.82+25</f>
        <v>67429</v>
      </c>
      <c r="AP35" s="43">
        <f>'BAR BB| Open rates'!AP35*0.82+25</f>
        <v>64148.999999999993</v>
      </c>
      <c r="AQ35" s="43">
        <f>'BAR BB| Open rates'!AQ35*0.82+25</f>
        <v>58409</v>
      </c>
      <c r="AR35" s="43">
        <f>'BAR BB| Open rates'!AR35*0.82+25</f>
        <v>60049</v>
      </c>
      <c r="AS35" s="43">
        <f>'BAR BB| Open rates'!AS35*0.82+25</f>
        <v>58409</v>
      </c>
      <c r="AT35" s="43">
        <f>'BAR BB| Open rates'!AT35*0.82+25</f>
        <v>60049</v>
      </c>
      <c r="AU35" s="43">
        <f>'BAR BB| Open rates'!AU35*0.82+25</f>
        <v>58409</v>
      </c>
      <c r="AV35" s="43">
        <f>'BAR BB| Open rates'!AV35*0.82+25</f>
        <v>60049</v>
      </c>
      <c r="AW35" s="43">
        <f>'BAR BB| Open rates'!AW35*0.82+25</f>
        <v>58409</v>
      </c>
      <c r="AX35" s="43">
        <f>'BAR BB| Open rates'!AX35*0.82+25</f>
        <v>60049</v>
      </c>
      <c r="AY35" s="43">
        <f>'BAR BB| Open rates'!AY35*0.82+25</f>
        <v>58409</v>
      </c>
    </row>
    <row r="36" spans="1:51" s="36" customFormat="1" ht="12" customHeight="1" x14ac:dyDescent="0.2">
      <c r="A36" s="237">
        <v>3</v>
      </c>
      <c r="B36" s="43">
        <f>'BAR BB| Open rates'!B36*0.82+25</f>
        <v>43321</v>
      </c>
      <c r="C36" s="43">
        <f>'BAR BB| Open rates'!C36*0.82+25</f>
        <v>43321</v>
      </c>
      <c r="D36" s="43">
        <f>'BAR BB| Open rates'!D36*0.82+25</f>
        <v>43321</v>
      </c>
      <c r="E36" s="43">
        <f>'BAR BB| Open rates'!E36*0.82+25</f>
        <v>57999</v>
      </c>
      <c r="F36" s="43">
        <f>'BAR BB| Open rates'!F36*0.82+25</f>
        <v>51439</v>
      </c>
      <c r="G36" s="43">
        <f>'BAR BB| Open rates'!G36*0.82+25</f>
        <v>48979</v>
      </c>
      <c r="H36" s="43">
        <f>'BAR BB| Open rates'!H36*0.82+25</f>
        <v>51439</v>
      </c>
      <c r="I36" s="43">
        <f>'BAR BB| Open rates'!I36*0.82+25</f>
        <v>48979</v>
      </c>
      <c r="J36" s="43">
        <f>'BAR BB| Open rates'!J36*0.82+25</f>
        <v>45781</v>
      </c>
      <c r="K36" s="43">
        <f>'BAR BB| Open rates'!K36*0.82+25</f>
        <v>45781</v>
      </c>
      <c r="L36" s="43">
        <f>'BAR BB| Open rates'!L36*0.82+25</f>
        <v>45781</v>
      </c>
      <c r="M36" s="43">
        <f>'BAR BB| Open rates'!M36*0.82+25</f>
        <v>48979</v>
      </c>
      <c r="N36" s="43">
        <f>'BAR BB| Open rates'!N36*0.82+25</f>
        <v>47175</v>
      </c>
      <c r="O36" s="43">
        <f>'BAR BB| Open rates'!O36*0.82+25</f>
        <v>48979</v>
      </c>
      <c r="P36" s="43">
        <f>'BAR BB| Open rates'!P36*0.82+25</f>
        <v>48979</v>
      </c>
      <c r="Q36" s="43">
        <f>'BAR BB| Open rates'!Q36*0.82+25</f>
        <v>50619</v>
      </c>
      <c r="R36" s="43">
        <f>'BAR BB| Open rates'!R36*0.82+25</f>
        <v>48979</v>
      </c>
      <c r="S36" s="43">
        <f>'BAR BB| Open rates'!S36*0.82+25</f>
        <v>50619</v>
      </c>
      <c r="T36" s="43">
        <f>'BAR BB| Open rates'!T36*0.82+25</f>
        <v>48979</v>
      </c>
      <c r="U36" s="43">
        <f>'BAR BB| Open rates'!U36*0.82+25</f>
        <v>47175</v>
      </c>
      <c r="V36" s="43">
        <f>'BAR BB| Open rates'!V36*0.82+25</f>
        <v>66937</v>
      </c>
      <c r="W36" s="43">
        <f>'BAR BB| Open rates'!W36*0.82+25</f>
        <v>72677</v>
      </c>
      <c r="X36" s="43">
        <f>'BAR BB| Open rates'!X36*0.82+25</f>
        <v>66937</v>
      </c>
      <c r="Y36" s="43">
        <f>'BAR BB| Open rates'!Y36*0.82+25</f>
        <v>47175</v>
      </c>
      <c r="Z36" s="43">
        <f>'BAR BB| Open rates'!Z36*0.82+25</f>
        <v>47175</v>
      </c>
      <c r="AA36" s="43">
        <f>'BAR BB| Open rates'!AA36*0.82+25</f>
        <v>67839</v>
      </c>
      <c r="AB36" s="43">
        <f>'BAR BB| Open rates'!AB36*0.82+25</f>
        <v>71119</v>
      </c>
      <c r="AC36" s="43">
        <f>'BAR BB| Open rates'!AC36*0.82+25</f>
        <v>67839</v>
      </c>
      <c r="AD36" s="43">
        <f>'BAR BB| Open rates'!AD36*0.82+25</f>
        <v>71119</v>
      </c>
      <c r="AE36" s="43">
        <f>'BAR BB| Open rates'!AE36*0.82+25</f>
        <v>67839</v>
      </c>
      <c r="AF36" s="43">
        <f>'BAR BB| Open rates'!AF36*0.82+25</f>
        <v>71119</v>
      </c>
      <c r="AG36" s="43">
        <f>'BAR BB| Open rates'!AG36*0.82+25</f>
        <v>67839</v>
      </c>
      <c r="AH36" s="43">
        <f>'BAR BB| Open rates'!AH36*0.82+25</f>
        <v>71119</v>
      </c>
      <c r="AI36" s="43">
        <f>'BAR BB| Open rates'!AI36*0.82+25</f>
        <v>67839</v>
      </c>
      <c r="AJ36" s="43">
        <f>'BAR BB| Open rates'!AJ36*0.82+25</f>
        <v>69479</v>
      </c>
      <c r="AK36" s="43">
        <f>'BAR BB| Open rates'!AK36*0.82+25</f>
        <v>69479</v>
      </c>
      <c r="AL36" s="43">
        <f>'BAR BB| Open rates'!AL36*0.82+25</f>
        <v>66199</v>
      </c>
      <c r="AM36" s="43">
        <f>'BAR BB| Open rates'!AM36*0.82+25</f>
        <v>69479</v>
      </c>
      <c r="AN36" s="43">
        <f>'BAR BB| Open rates'!AN36*0.82+25</f>
        <v>66199</v>
      </c>
      <c r="AO36" s="43">
        <f>'BAR BB| Open rates'!AO36*0.82+25</f>
        <v>69479</v>
      </c>
      <c r="AP36" s="43">
        <f>'BAR BB| Open rates'!AP36*0.82+25</f>
        <v>66199</v>
      </c>
      <c r="AQ36" s="43">
        <f>'BAR BB| Open rates'!AQ36*0.82+25</f>
        <v>60459</v>
      </c>
      <c r="AR36" s="43">
        <f>'BAR BB| Open rates'!AR36*0.82+25</f>
        <v>62098.999999999993</v>
      </c>
      <c r="AS36" s="43">
        <f>'BAR BB| Open rates'!AS36*0.82+25</f>
        <v>60459</v>
      </c>
      <c r="AT36" s="43">
        <f>'BAR BB| Open rates'!AT36*0.82+25</f>
        <v>62098.999999999993</v>
      </c>
      <c r="AU36" s="43">
        <f>'BAR BB| Open rates'!AU36*0.82+25</f>
        <v>60459</v>
      </c>
      <c r="AV36" s="43">
        <f>'BAR BB| Open rates'!AV36*0.82+25</f>
        <v>62098.999999999993</v>
      </c>
      <c r="AW36" s="43">
        <f>'BAR BB| Open rates'!AW36*0.82+25</f>
        <v>60459</v>
      </c>
      <c r="AX36" s="43">
        <f>'BAR BB| Open rates'!AX36*0.82+25</f>
        <v>62098.999999999993</v>
      </c>
      <c r="AY36" s="43">
        <f>'BAR BB| Open rates'!AY36*0.82+25</f>
        <v>60459</v>
      </c>
    </row>
    <row r="37" spans="1:51" s="36" customFormat="1" ht="12" customHeight="1" x14ac:dyDescent="0.2">
      <c r="A37" s="237">
        <v>4</v>
      </c>
      <c r="B37" s="43">
        <f>'BAR BB| Open rates'!B37*0.82+25</f>
        <v>45371</v>
      </c>
      <c r="C37" s="43">
        <f>'BAR BB| Open rates'!C37*0.82+25</f>
        <v>45371</v>
      </c>
      <c r="D37" s="43">
        <f>'BAR BB| Open rates'!D37*0.82+25</f>
        <v>45371</v>
      </c>
      <c r="E37" s="43">
        <f>'BAR BB| Open rates'!E37*0.82+25</f>
        <v>60049</v>
      </c>
      <c r="F37" s="43">
        <f>'BAR BB| Open rates'!F37*0.82+25</f>
        <v>53489</v>
      </c>
      <c r="G37" s="43">
        <f>'BAR BB| Open rates'!G37*0.82+25</f>
        <v>51029</v>
      </c>
      <c r="H37" s="43">
        <f>'BAR BB| Open rates'!H37*0.82+25</f>
        <v>53489</v>
      </c>
      <c r="I37" s="43">
        <f>'BAR BB| Open rates'!I37*0.82+25</f>
        <v>51029</v>
      </c>
      <c r="J37" s="43">
        <f>'BAR BB| Open rates'!J37*0.82+25</f>
        <v>47831</v>
      </c>
      <c r="K37" s="43">
        <f>'BAR BB| Open rates'!K37*0.82+25</f>
        <v>47831</v>
      </c>
      <c r="L37" s="43">
        <f>'BAR BB| Open rates'!L37*0.82+25</f>
        <v>47831</v>
      </c>
      <c r="M37" s="43">
        <f>'BAR BB| Open rates'!M37*0.82+25</f>
        <v>51029</v>
      </c>
      <c r="N37" s="43">
        <f>'BAR BB| Open rates'!N37*0.82+25</f>
        <v>49225</v>
      </c>
      <c r="O37" s="43">
        <f>'BAR BB| Open rates'!O37*0.82+25</f>
        <v>51029</v>
      </c>
      <c r="P37" s="43">
        <f>'BAR BB| Open rates'!P37*0.82+25</f>
        <v>51029</v>
      </c>
      <c r="Q37" s="43">
        <f>'BAR BB| Open rates'!Q37*0.82+25</f>
        <v>52669</v>
      </c>
      <c r="R37" s="43">
        <f>'BAR BB| Open rates'!R37*0.82+25</f>
        <v>51029</v>
      </c>
      <c r="S37" s="43">
        <f>'BAR BB| Open rates'!S37*0.82+25</f>
        <v>52669</v>
      </c>
      <c r="T37" s="43">
        <f>'BAR BB| Open rates'!T37*0.82+25</f>
        <v>51029</v>
      </c>
      <c r="U37" s="43">
        <f>'BAR BB| Open rates'!U37*0.82+25</f>
        <v>49225</v>
      </c>
      <c r="V37" s="43">
        <f>'BAR BB| Open rates'!V37*0.82+25</f>
        <v>68987</v>
      </c>
      <c r="W37" s="43">
        <f>'BAR BB| Open rates'!W37*0.82+25</f>
        <v>74727</v>
      </c>
      <c r="X37" s="43">
        <f>'BAR BB| Open rates'!X37*0.82+25</f>
        <v>68987</v>
      </c>
      <c r="Y37" s="43">
        <f>'BAR BB| Open rates'!Y37*0.82+25</f>
        <v>49225</v>
      </c>
      <c r="Z37" s="43">
        <f>'BAR BB| Open rates'!Z37*0.82+25</f>
        <v>49225</v>
      </c>
      <c r="AA37" s="43">
        <f>'BAR BB| Open rates'!AA37*0.82+25</f>
        <v>69889</v>
      </c>
      <c r="AB37" s="43">
        <f>'BAR BB| Open rates'!AB37*0.82+25</f>
        <v>73169</v>
      </c>
      <c r="AC37" s="43">
        <f>'BAR BB| Open rates'!AC37*0.82+25</f>
        <v>69889</v>
      </c>
      <c r="AD37" s="43">
        <f>'BAR BB| Open rates'!AD37*0.82+25</f>
        <v>73169</v>
      </c>
      <c r="AE37" s="43">
        <f>'BAR BB| Open rates'!AE37*0.82+25</f>
        <v>69889</v>
      </c>
      <c r="AF37" s="43">
        <f>'BAR BB| Open rates'!AF37*0.82+25</f>
        <v>73169</v>
      </c>
      <c r="AG37" s="43">
        <f>'BAR BB| Open rates'!AG37*0.82+25</f>
        <v>69889</v>
      </c>
      <c r="AH37" s="43">
        <f>'BAR BB| Open rates'!AH37*0.82+25</f>
        <v>73169</v>
      </c>
      <c r="AI37" s="43">
        <f>'BAR BB| Open rates'!AI37*0.82+25</f>
        <v>69889</v>
      </c>
      <c r="AJ37" s="43">
        <f>'BAR BB| Open rates'!AJ37*0.82+25</f>
        <v>71529</v>
      </c>
      <c r="AK37" s="43">
        <f>'BAR BB| Open rates'!AK37*0.82+25</f>
        <v>71529</v>
      </c>
      <c r="AL37" s="43">
        <f>'BAR BB| Open rates'!AL37*0.82+25</f>
        <v>68249</v>
      </c>
      <c r="AM37" s="43">
        <f>'BAR BB| Open rates'!AM37*0.82+25</f>
        <v>71529</v>
      </c>
      <c r="AN37" s="43">
        <f>'BAR BB| Open rates'!AN37*0.82+25</f>
        <v>68249</v>
      </c>
      <c r="AO37" s="43">
        <f>'BAR BB| Open rates'!AO37*0.82+25</f>
        <v>71529</v>
      </c>
      <c r="AP37" s="43">
        <f>'BAR BB| Open rates'!AP37*0.82+25</f>
        <v>68249</v>
      </c>
      <c r="AQ37" s="43">
        <f>'BAR BB| Open rates'!AQ37*0.82+25</f>
        <v>62508.999999999993</v>
      </c>
      <c r="AR37" s="43">
        <f>'BAR BB| Open rates'!AR37*0.82+25</f>
        <v>64148.999999999993</v>
      </c>
      <c r="AS37" s="43">
        <f>'BAR BB| Open rates'!AS37*0.82+25</f>
        <v>62508.999999999993</v>
      </c>
      <c r="AT37" s="43">
        <f>'BAR BB| Open rates'!AT37*0.82+25</f>
        <v>64148.999999999993</v>
      </c>
      <c r="AU37" s="43">
        <f>'BAR BB| Open rates'!AU37*0.82+25</f>
        <v>62508.999999999993</v>
      </c>
      <c r="AV37" s="43">
        <f>'BAR BB| Open rates'!AV37*0.82+25</f>
        <v>64148.999999999993</v>
      </c>
      <c r="AW37" s="43">
        <f>'BAR BB| Open rates'!AW37*0.82+25</f>
        <v>62508.999999999993</v>
      </c>
      <c r="AX37" s="43">
        <f>'BAR BB| Open rates'!AX37*0.82+25</f>
        <v>64148.999999999993</v>
      </c>
      <c r="AY37" s="43">
        <f>'BAR BB| Open rates'!AY37*0.82+25</f>
        <v>62508.999999999993</v>
      </c>
    </row>
    <row r="38" spans="1:51" s="36" customFormat="1" ht="12" customHeight="1" x14ac:dyDescent="0.2">
      <c r="A38" s="237">
        <v>5</v>
      </c>
      <c r="B38" s="43">
        <f>'BAR BB| Open rates'!B38*0.82+25</f>
        <v>47421</v>
      </c>
      <c r="C38" s="43">
        <f>'BAR BB| Open rates'!C38*0.82+25</f>
        <v>47421</v>
      </c>
      <c r="D38" s="43">
        <f>'BAR BB| Open rates'!D38*0.82+25</f>
        <v>47421</v>
      </c>
      <c r="E38" s="43">
        <f>'BAR BB| Open rates'!E38*0.82+25</f>
        <v>62098.999999999993</v>
      </c>
      <c r="F38" s="43">
        <f>'BAR BB| Open rates'!F38*0.82+25</f>
        <v>55539</v>
      </c>
      <c r="G38" s="43">
        <f>'BAR BB| Open rates'!G38*0.82+25</f>
        <v>53079</v>
      </c>
      <c r="H38" s="43">
        <f>'BAR BB| Open rates'!H38*0.82+25</f>
        <v>55539</v>
      </c>
      <c r="I38" s="43">
        <f>'BAR BB| Open rates'!I38*0.82+25</f>
        <v>53079</v>
      </c>
      <c r="J38" s="43">
        <f>'BAR BB| Open rates'!J38*0.82+25</f>
        <v>49881</v>
      </c>
      <c r="K38" s="43">
        <f>'BAR BB| Open rates'!K38*0.82+25</f>
        <v>49881</v>
      </c>
      <c r="L38" s="43">
        <f>'BAR BB| Open rates'!L38*0.82+25</f>
        <v>49881</v>
      </c>
      <c r="M38" s="43">
        <f>'BAR BB| Open rates'!M38*0.82+25</f>
        <v>53079</v>
      </c>
      <c r="N38" s="43">
        <f>'BAR BB| Open rates'!N38*0.82+25</f>
        <v>51275</v>
      </c>
      <c r="O38" s="43">
        <f>'BAR BB| Open rates'!O38*0.82+25</f>
        <v>53079</v>
      </c>
      <c r="P38" s="43">
        <f>'BAR BB| Open rates'!P38*0.82+25</f>
        <v>53079</v>
      </c>
      <c r="Q38" s="43">
        <f>'BAR BB| Open rates'!Q38*0.82+25</f>
        <v>54719</v>
      </c>
      <c r="R38" s="43">
        <f>'BAR BB| Open rates'!R38*0.82+25</f>
        <v>53079</v>
      </c>
      <c r="S38" s="43">
        <f>'BAR BB| Open rates'!S38*0.82+25</f>
        <v>54719</v>
      </c>
      <c r="T38" s="43">
        <f>'BAR BB| Open rates'!T38*0.82+25</f>
        <v>53079</v>
      </c>
      <c r="U38" s="43">
        <f>'BAR BB| Open rates'!U38*0.82+25</f>
        <v>51275</v>
      </c>
      <c r="V38" s="43">
        <f>'BAR BB| Open rates'!V38*0.82+25</f>
        <v>71037</v>
      </c>
      <c r="W38" s="43">
        <f>'BAR BB| Open rates'!W38*0.82+25</f>
        <v>76777</v>
      </c>
      <c r="X38" s="43">
        <f>'BAR BB| Open rates'!X38*0.82+25</f>
        <v>71037</v>
      </c>
      <c r="Y38" s="43">
        <f>'BAR BB| Open rates'!Y38*0.82+25</f>
        <v>51275</v>
      </c>
      <c r="Z38" s="43">
        <f>'BAR BB| Open rates'!Z38*0.82+25</f>
        <v>51275</v>
      </c>
      <c r="AA38" s="43">
        <f>'BAR BB| Open rates'!AA38*0.82+25</f>
        <v>71939</v>
      </c>
      <c r="AB38" s="43">
        <f>'BAR BB| Open rates'!AB38*0.82+25</f>
        <v>75219</v>
      </c>
      <c r="AC38" s="43">
        <f>'BAR BB| Open rates'!AC38*0.82+25</f>
        <v>71939</v>
      </c>
      <c r="AD38" s="43">
        <f>'BAR BB| Open rates'!AD38*0.82+25</f>
        <v>75219</v>
      </c>
      <c r="AE38" s="43">
        <f>'BAR BB| Open rates'!AE38*0.82+25</f>
        <v>71939</v>
      </c>
      <c r="AF38" s="43">
        <f>'BAR BB| Open rates'!AF38*0.82+25</f>
        <v>75219</v>
      </c>
      <c r="AG38" s="43">
        <f>'BAR BB| Open rates'!AG38*0.82+25</f>
        <v>71939</v>
      </c>
      <c r="AH38" s="43">
        <f>'BAR BB| Open rates'!AH38*0.82+25</f>
        <v>75219</v>
      </c>
      <c r="AI38" s="43">
        <f>'BAR BB| Open rates'!AI38*0.82+25</f>
        <v>71939</v>
      </c>
      <c r="AJ38" s="43">
        <f>'BAR BB| Open rates'!AJ38*0.82+25</f>
        <v>73579</v>
      </c>
      <c r="AK38" s="43">
        <f>'BAR BB| Open rates'!AK38*0.82+25</f>
        <v>73579</v>
      </c>
      <c r="AL38" s="43">
        <f>'BAR BB| Open rates'!AL38*0.82+25</f>
        <v>70299</v>
      </c>
      <c r="AM38" s="43">
        <f>'BAR BB| Open rates'!AM38*0.82+25</f>
        <v>73579</v>
      </c>
      <c r="AN38" s="43">
        <f>'BAR BB| Open rates'!AN38*0.82+25</f>
        <v>70299</v>
      </c>
      <c r="AO38" s="43">
        <f>'BAR BB| Open rates'!AO38*0.82+25</f>
        <v>73579</v>
      </c>
      <c r="AP38" s="43">
        <f>'BAR BB| Open rates'!AP38*0.82+25</f>
        <v>70299</v>
      </c>
      <c r="AQ38" s="43">
        <f>'BAR BB| Open rates'!AQ38*0.82+25</f>
        <v>64558.999999999993</v>
      </c>
      <c r="AR38" s="43">
        <f>'BAR BB| Open rates'!AR38*0.82+25</f>
        <v>66199</v>
      </c>
      <c r="AS38" s="43">
        <f>'BAR BB| Open rates'!AS38*0.82+25</f>
        <v>64558.999999999993</v>
      </c>
      <c r="AT38" s="43">
        <f>'BAR BB| Open rates'!AT38*0.82+25</f>
        <v>66199</v>
      </c>
      <c r="AU38" s="43">
        <f>'BAR BB| Open rates'!AU38*0.82+25</f>
        <v>64558.999999999993</v>
      </c>
      <c r="AV38" s="43">
        <f>'BAR BB| Open rates'!AV38*0.82+25</f>
        <v>66199</v>
      </c>
      <c r="AW38" s="43">
        <f>'BAR BB| Open rates'!AW38*0.82+25</f>
        <v>64558.999999999993</v>
      </c>
      <c r="AX38" s="43">
        <f>'BAR BB| Open rates'!AX38*0.82+25</f>
        <v>66199</v>
      </c>
      <c r="AY38" s="43">
        <f>'BAR BB| Open rates'!AY38*0.82+25</f>
        <v>64558.999999999993</v>
      </c>
    </row>
    <row r="39" spans="1:51" s="36" customFormat="1" ht="12" customHeight="1" x14ac:dyDescent="0.2">
      <c r="A39" s="237">
        <v>6</v>
      </c>
      <c r="B39" s="43">
        <f>'BAR BB| Open rates'!B39*0.82+25</f>
        <v>49471</v>
      </c>
      <c r="C39" s="43">
        <f>'BAR BB| Open rates'!C39*0.82+25</f>
        <v>49471</v>
      </c>
      <c r="D39" s="43">
        <f>'BAR BB| Open rates'!D39*0.82+25</f>
        <v>49471</v>
      </c>
      <c r="E39" s="43">
        <f>'BAR BB| Open rates'!E39*0.82+25</f>
        <v>64148.999999999993</v>
      </c>
      <c r="F39" s="43">
        <f>'BAR BB| Open rates'!F39*0.82+25</f>
        <v>57589</v>
      </c>
      <c r="G39" s="43">
        <f>'BAR BB| Open rates'!G39*0.82+25</f>
        <v>55129</v>
      </c>
      <c r="H39" s="43">
        <f>'BAR BB| Open rates'!H39*0.82+25</f>
        <v>57589</v>
      </c>
      <c r="I39" s="43">
        <f>'BAR BB| Open rates'!I39*0.82+25</f>
        <v>55129</v>
      </c>
      <c r="J39" s="43">
        <f>'BAR BB| Open rates'!J39*0.82+25</f>
        <v>51931</v>
      </c>
      <c r="K39" s="43">
        <f>'BAR BB| Open rates'!K39*0.82+25</f>
        <v>51931</v>
      </c>
      <c r="L39" s="43">
        <f>'BAR BB| Open rates'!L39*0.82+25</f>
        <v>51931</v>
      </c>
      <c r="M39" s="43">
        <f>'BAR BB| Open rates'!M39*0.82+25</f>
        <v>55129</v>
      </c>
      <c r="N39" s="43">
        <f>'BAR BB| Open rates'!N39*0.82+25</f>
        <v>53325</v>
      </c>
      <c r="O39" s="43">
        <f>'BAR BB| Open rates'!O39*0.82+25</f>
        <v>55129</v>
      </c>
      <c r="P39" s="43">
        <f>'BAR BB| Open rates'!P39*0.82+25</f>
        <v>55129</v>
      </c>
      <c r="Q39" s="43">
        <f>'BAR BB| Open rates'!Q39*0.82+25</f>
        <v>56769</v>
      </c>
      <c r="R39" s="43">
        <f>'BAR BB| Open rates'!R39*0.82+25</f>
        <v>55129</v>
      </c>
      <c r="S39" s="43">
        <f>'BAR BB| Open rates'!S39*0.82+25</f>
        <v>56769</v>
      </c>
      <c r="T39" s="43">
        <f>'BAR BB| Open rates'!T39*0.82+25</f>
        <v>55129</v>
      </c>
      <c r="U39" s="43">
        <f>'BAR BB| Open rates'!U39*0.82+25</f>
        <v>53325</v>
      </c>
      <c r="V39" s="43">
        <f>'BAR BB| Open rates'!V39*0.82+25</f>
        <v>73087</v>
      </c>
      <c r="W39" s="43">
        <f>'BAR BB| Open rates'!W39*0.82+25</f>
        <v>78827</v>
      </c>
      <c r="X39" s="43">
        <f>'BAR BB| Open rates'!X39*0.82+25</f>
        <v>73087</v>
      </c>
      <c r="Y39" s="43">
        <f>'BAR BB| Open rates'!Y39*0.82+25</f>
        <v>53325</v>
      </c>
      <c r="Z39" s="43">
        <f>'BAR BB| Open rates'!Z39*0.82+25</f>
        <v>53325</v>
      </c>
      <c r="AA39" s="43">
        <f>'BAR BB| Open rates'!AA39*0.82+25</f>
        <v>73989</v>
      </c>
      <c r="AB39" s="43">
        <f>'BAR BB| Open rates'!AB39*0.82+25</f>
        <v>77269</v>
      </c>
      <c r="AC39" s="43">
        <f>'BAR BB| Open rates'!AC39*0.82+25</f>
        <v>73989</v>
      </c>
      <c r="AD39" s="43">
        <f>'BAR BB| Open rates'!AD39*0.82+25</f>
        <v>77269</v>
      </c>
      <c r="AE39" s="43">
        <f>'BAR BB| Open rates'!AE39*0.82+25</f>
        <v>73989</v>
      </c>
      <c r="AF39" s="43">
        <f>'BAR BB| Open rates'!AF39*0.82+25</f>
        <v>77269</v>
      </c>
      <c r="AG39" s="43">
        <f>'BAR BB| Open rates'!AG39*0.82+25</f>
        <v>73989</v>
      </c>
      <c r="AH39" s="43">
        <f>'BAR BB| Open rates'!AH39*0.82+25</f>
        <v>77269</v>
      </c>
      <c r="AI39" s="43">
        <f>'BAR BB| Open rates'!AI39*0.82+25</f>
        <v>73989</v>
      </c>
      <c r="AJ39" s="43">
        <f>'BAR BB| Open rates'!AJ39*0.82+25</f>
        <v>75629</v>
      </c>
      <c r="AK39" s="43">
        <f>'BAR BB| Open rates'!AK39*0.82+25</f>
        <v>75629</v>
      </c>
      <c r="AL39" s="43">
        <f>'BAR BB| Open rates'!AL39*0.82+25</f>
        <v>72349</v>
      </c>
      <c r="AM39" s="43">
        <f>'BAR BB| Open rates'!AM39*0.82+25</f>
        <v>75629</v>
      </c>
      <c r="AN39" s="43">
        <f>'BAR BB| Open rates'!AN39*0.82+25</f>
        <v>72349</v>
      </c>
      <c r="AO39" s="43">
        <f>'BAR BB| Open rates'!AO39*0.82+25</f>
        <v>75629</v>
      </c>
      <c r="AP39" s="43">
        <f>'BAR BB| Open rates'!AP39*0.82+25</f>
        <v>72349</v>
      </c>
      <c r="AQ39" s="43">
        <f>'BAR BB| Open rates'!AQ39*0.82+25</f>
        <v>66609</v>
      </c>
      <c r="AR39" s="43">
        <f>'BAR BB| Open rates'!AR39*0.82+25</f>
        <v>68249</v>
      </c>
      <c r="AS39" s="43">
        <f>'BAR BB| Open rates'!AS39*0.82+25</f>
        <v>66609</v>
      </c>
      <c r="AT39" s="43">
        <f>'BAR BB| Open rates'!AT39*0.82+25</f>
        <v>68249</v>
      </c>
      <c r="AU39" s="43">
        <f>'BAR BB| Open rates'!AU39*0.82+25</f>
        <v>66609</v>
      </c>
      <c r="AV39" s="43">
        <f>'BAR BB| Open rates'!AV39*0.82+25</f>
        <v>68249</v>
      </c>
      <c r="AW39" s="43">
        <f>'BAR BB| Open rates'!AW39*0.82+25</f>
        <v>66609</v>
      </c>
      <c r="AX39" s="43">
        <f>'BAR BB| Open rates'!AX39*0.82+25</f>
        <v>68249</v>
      </c>
      <c r="AY39" s="43">
        <f>'BAR BB| Open rates'!AY39*0.82+25</f>
        <v>66609</v>
      </c>
    </row>
    <row r="40" spans="1:51" s="36" customFormat="1" ht="12"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row>
    <row r="41" spans="1:51" s="36" customFormat="1" ht="12" customHeight="1" x14ac:dyDescent="0.2">
      <c r="A41" s="237">
        <v>1</v>
      </c>
      <c r="B41" s="43">
        <f>'BAR BB| Open rates'!B41*0.82+25</f>
        <v>45535</v>
      </c>
      <c r="C41" s="43">
        <f>'BAR BB| Open rates'!C41*0.82+25</f>
        <v>45535</v>
      </c>
      <c r="D41" s="43">
        <f>'BAR BB| Open rates'!D41*0.82+25</f>
        <v>45535</v>
      </c>
      <c r="E41" s="43">
        <f>'BAR BB| Open rates'!E41*0.82+25</f>
        <v>60213</v>
      </c>
      <c r="F41" s="43">
        <f>'BAR BB| Open rates'!F41*0.82+25</f>
        <v>53653</v>
      </c>
      <c r="G41" s="43">
        <f>'BAR BB| Open rates'!G41*0.82+25</f>
        <v>51193</v>
      </c>
      <c r="H41" s="43">
        <f>'BAR BB| Open rates'!H41*0.82+25</f>
        <v>53653</v>
      </c>
      <c r="I41" s="43">
        <f>'BAR BB| Open rates'!I41*0.82+25</f>
        <v>51193</v>
      </c>
      <c r="J41" s="43">
        <f>'BAR BB| Open rates'!J41*0.82+25</f>
        <v>47995</v>
      </c>
      <c r="K41" s="43">
        <f>'BAR BB| Open rates'!K41*0.82+25</f>
        <v>47995</v>
      </c>
      <c r="L41" s="43">
        <f>'BAR BB| Open rates'!L41*0.82+25</f>
        <v>47995</v>
      </c>
      <c r="M41" s="43">
        <f>'BAR BB| Open rates'!M41*0.82+25</f>
        <v>51193</v>
      </c>
      <c r="N41" s="43">
        <f>'BAR BB| Open rates'!N41*0.82+25</f>
        <v>49389</v>
      </c>
      <c r="O41" s="43">
        <f>'BAR BB| Open rates'!O41*0.82+25</f>
        <v>51193</v>
      </c>
      <c r="P41" s="43">
        <f>'BAR BB| Open rates'!P41*0.82+25</f>
        <v>51193</v>
      </c>
      <c r="Q41" s="43">
        <f>'BAR BB| Open rates'!Q41*0.82+25</f>
        <v>52833</v>
      </c>
      <c r="R41" s="43">
        <f>'BAR BB| Open rates'!R41*0.82+25</f>
        <v>51193</v>
      </c>
      <c r="S41" s="43">
        <f>'BAR BB| Open rates'!S41*0.82+25</f>
        <v>52833</v>
      </c>
      <c r="T41" s="43">
        <f>'BAR BB| Open rates'!T41*0.82+25</f>
        <v>51193</v>
      </c>
      <c r="U41" s="43">
        <f>'BAR BB| Open rates'!U41*0.82+25</f>
        <v>49389</v>
      </c>
      <c r="V41" s="43">
        <f>'BAR BB| Open rates'!V41*0.82+25</f>
        <v>69151</v>
      </c>
      <c r="W41" s="43">
        <f>'BAR BB| Open rates'!W41*0.82+25</f>
        <v>74891</v>
      </c>
      <c r="X41" s="43">
        <f>'BAR BB| Open rates'!X41*0.82+25</f>
        <v>69151</v>
      </c>
      <c r="Y41" s="43">
        <f>'BAR BB| Open rates'!Y41*0.82+25</f>
        <v>49389</v>
      </c>
      <c r="Z41" s="43">
        <f>'BAR BB| Open rates'!Z41*0.82+25</f>
        <v>49389</v>
      </c>
      <c r="AA41" s="43">
        <f>'BAR BB| Open rates'!AA41*0.82+25</f>
        <v>72021</v>
      </c>
      <c r="AB41" s="43">
        <f>'BAR BB| Open rates'!AB41*0.82+25</f>
        <v>75301</v>
      </c>
      <c r="AC41" s="43">
        <f>'BAR BB| Open rates'!AC41*0.82+25</f>
        <v>72021</v>
      </c>
      <c r="AD41" s="43">
        <f>'BAR BB| Open rates'!AD41*0.82+25</f>
        <v>75301</v>
      </c>
      <c r="AE41" s="43">
        <f>'BAR BB| Open rates'!AE41*0.82+25</f>
        <v>72021</v>
      </c>
      <c r="AF41" s="43">
        <f>'BAR BB| Open rates'!AF41*0.82+25</f>
        <v>75301</v>
      </c>
      <c r="AG41" s="43">
        <f>'BAR BB| Open rates'!AG41*0.82+25</f>
        <v>72021</v>
      </c>
      <c r="AH41" s="43">
        <f>'BAR BB| Open rates'!AH41*0.82+25</f>
        <v>75301</v>
      </c>
      <c r="AI41" s="43">
        <f>'BAR BB| Open rates'!AI41*0.82+25</f>
        <v>72021</v>
      </c>
      <c r="AJ41" s="43">
        <f>'BAR BB| Open rates'!AJ41*0.82+25</f>
        <v>73661</v>
      </c>
      <c r="AK41" s="43">
        <f>'BAR BB| Open rates'!AK41*0.82+25</f>
        <v>73661</v>
      </c>
      <c r="AL41" s="43">
        <f>'BAR BB| Open rates'!AL41*0.82+25</f>
        <v>70381</v>
      </c>
      <c r="AM41" s="43">
        <f>'BAR BB| Open rates'!AM41*0.82+25</f>
        <v>73661</v>
      </c>
      <c r="AN41" s="43">
        <f>'BAR BB| Open rates'!AN41*0.82+25</f>
        <v>70381</v>
      </c>
      <c r="AO41" s="43">
        <f>'BAR BB| Open rates'!AO41*0.82+25</f>
        <v>73661</v>
      </c>
      <c r="AP41" s="43">
        <f>'BAR BB| Open rates'!AP41*0.82+25</f>
        <v>70381</v>
      </c>
      <c r="AQ41" s="43">
        <f>'BAR BB| Open rates'!AQ41*0.82+25</f>
        <v>64640.999999999993</v>
      </c>
      <c r="AR41" s="43">
        <f>'BAR BB| Open rates'!AR41*0.82+25</f>
        <v>66281</v>
      </c>
      <c r="AS41" s="43">
        <f>'BAR BB| Open rates'!AS41*0.82+25</f>
        <v>64640.999999999993</v>
      </c>
      <c r="AT41" s="43">
        <f>'BAR BB| Open rates'!AT41*0.82+25</f>
        <v>66281</v>
      </c>
      <c r="AU41" s="43">
        <f>'BAR BB| Open rates'!AU41*0.82+25</f>
        <v>64640.999999999993</v>
      </c>
      <c r="AV41" s="43">
        <f>'BAR BB| Open rates'!AV41*0.82+25</f>
        <v>66281</v>
      </c>
      <c r="AW41" s="43">
        <f>'BAR BB| Open rates'!AW41*0.82+25</f>
        <v>64640.999999999993</v>
      </c>
      <c r="AX41" s="43">
        <f>'BAR BB| Open rates'!AX41*0.82+25</f>
        <v>66281</v>
      </c>
      <c r="AY41" s="43">
        <f>'BAR BB| Open rates'!AY41*0.82+25</f>
        <v>64640.999999999993</v>
      </c>
    </row>
    <row r="42" spans="1:51" s="36" customFormat="1" ht="12" customHeight="1" x14ac:dyDescent="0.2">
      <c r="A42" s="237">
        <v>2</v>
      </c>
      <c r="B42" s="43">
        <f>'BAR BB| Open rates'!B42*0.82+25</f>
        <v>47585</v>
      </c>
      <c r="C42" s="43">
        <f>'BAR BB| Open rates'!C42*0.82+25</f>
        <v>47585</v>
      </c>
      <c r="D42" s="43">
        <f>'BAR BB| Open rates'!D42*0.82+25</f>
        <v>47585</v>
      </c>
      <c r="E42" s="43">
        <f>'BAR BB| Open rates'!E42*0.82+25</f>
        <v>62262.999999999993</v>
      </c>
      <c r="F42" s="43">
        <f>'BAR BB| Open rates'!F42*0.82+25</f>
        <v>55703</v>
      </c>
      <c r="G42" s="43">
        <f>'BAR BB| Open rates'!G42*0.82+25</f>
        <v>53243</v>
      </c>
      <c r="H42" s="43">
        <f>'BAR BB| Open rates'!H42*0.82+25</f>
        <v>55703</v>
      </c>
      <c r="I42" s="43">
        <f>'BAR BB| Open rates'!I42*0.82+25</f>
        <v>53243</v>
      </c>
      <c r="J42" s="43">
        <f>'BAR BB| Open rates'!J42*0.82+25</f>
        <v>50045</v>
      </c>
      <c r="K42" s="43">
        <f>'BAR BB| Open rates'!K42*0.82+25</f>
        <v>50045</v>
      </c>
      <c r="L42" s="43">
        <f>'BAR BB| Open rates'!L42*0.82+25</f>
        <v>50045</v>
      </c>
      <c r="M42" s="43">
        <f>'BAR BB| Open rates'!M42*0.82+25</f>
        <v>53243</v>
      </c>
      <c r="N42" s="43">
        <f>'BAR BB| Open rates'!N42*0.82+25</f>
        <v>51439</v>
      </c>
      <c r="O42" s="43">
        <f>'BAR BB| Open rates'!O42*0.82+25</f>
        <v>53243</v>
      </c>
      <c r="P42" s="43">
        <f>'BAR BB| Open rates'!P42*0.82+25</f>
        <v>53243</v>
      </c>
      <c r="Q42" s="43">
        <f>'BAR BB| Open rates'!Q42*0.82+25</f>
        <v>54883</v>
      </c>
      <c r="R42" s="43">
        <f>'BAR BB| Open rates'!R42*0.82+25</f>
        <v>53243</v>
      </c>
      <c r="S42" s="43">
        <f>'BAR BB| Open rates'!S42*0.82+25</f>
        <v>54883</v>
      </c>
      <c r="T42" s="43">
        <f>'BAR BB| Open rates'!T42*0.82+25</f>
        <v>53243</v>
      </c>
      <c r="U42" s="43">
        <f>'BAR BB| Open rates'!U42*0.82+25</f>
        <v>51439</v>
      </c>
      <c r="V42" s="43">
        <f>'BAR BB| Open rates'!V42*0.82+25</f>
        <v>71201</v>
      </c>
      <c r="W42" s="43">
        <f>'BAR BB| Open rates'!W42*0.82+25</f>
        <v>76941</v>
      </c>
      <c r="X42" s="43">
        <f>'BAR BB| Open rates'!X42*0.82+25</f>
        <v>71201</v>
      </c>
      <c r="Y42" s="43">
        <f>'BAR BB| Open rates'!Y42*0.82+25</f>
        <v>51439</v>
      </c>
      <c r="Z42" s="43">
        <f>'BAR BB| Open rates'!Z42*0.82+25</f>
        <v>51439</v>
      </c>
      <c r="AA42" s="43">
        <f>'BAR BB| Open rates'!AA42*0.82+25</f>
        <v>74071</v>
      </c>
      <c r="AB42" s="43">
        <f>'BAR BB| Open rates'!AB42*0.82+25</f>
        <v>77351</v>
      </c>
      <c r="AC42" s="43">
        <f>'BAR BB| Open rates'!AC42*0.82+25</f>
        <v>74071</v>
      </c>
      <c r="AD42" s="43">
        <f>'BAR BB| Open rates'!AD42*0.82+25</f>
        <v>77351</v>
      </c>
      <c r="AE42" s="43">
        <f>'BAR BB| Open rates'!AE42*0.82+25</f>
        <v>74071</v>
      </c>
      <c r="AF42" s="43">
        <f>'BAR BB| Open rates'!AF42*0.82+25</f>
        <v>77351</v>
      </c>
      <c r="AG42" s="43">
        <f>'BAR BB| Open rates'!AG42*0.82+25</f>
        <v>74071</v>
      </c>
      <c r="AH42" s="43">
        <f>'BAR BB| Open rates'!AH42*0.82+25</f>
        <v>77351</v>
      </c>
      <c r="AI42" s="43">
        <f>'BAR BB| Open rates'!AI42*0.82+25</f>
        <v>74071</v>
      </c>
      <c r="AJ42" s="43">
        <f>'BAR BB| Open rates'!AJ42*0.82+25</f>
        <v>75711</v>
      </c>
      <c r="AK42" s="43">
        <f>'BAR BB| Open rates'!AK42*0.82+25</f>
        <v>75711</v>
      </c>
      <c r="AL42" s="43">
        <f>'BAR BB| Open rates'!AL42*0.82+25</f>
        <v>72431</v>
      </c>
      <c r="AM42" s="43">
        <f>'BAR BB| Open rates'!AM42*0.82+25</f>
        <v>75711</v>
      </c>
      <c r="AN42" s="43">
        <f>'BAR BB| Open rates'!AN42*0.82+25</f>
        <v>72431</v>
      </c>
      <c r="AO42" s="43">
        <f>'BAR BB| Open rates'!AO42*0.82+25</f>
        <v>75711</v>
      </c>
      <c r="AP42" s="43">
        <f>'BAR BB| Open rates'!AP42*0.82+25</f>
        <v>72431</v>
      </c>
      <c r="AQ42" s="43">
        <f>'BAR BB| Open rates'!AQ42*0.82+25</f>
        <v>66691</v>
      </c>
      <c r="AR42" s="43">
        <f>'BAR BB| Open rates'!AR42*0.82+25</f>
        <v>68331</v>
      </c>
      <c r="AS42" s="43">
        <f>'BAR BB| Open rates'!AS42*0.82+25</f>
        <v>66691</v>
      </c>
      <c r="AT42" s="43">
        <f>'BAR BB| Open rates'!AT42*0.82+25</f>
        <v>68331</v>
      </c>
      <c r="AU42" s="43">
        <f>'BAR BB| Open rates'!AU42*0.82+25</f>
        <v>66691</v>
      </c>
      <c r="AV42" s="43">
        <f>'BAR BB| Open rates'!AV42*0.82+25</f>
        <v>68331</v>
      </c>
      <c r="AW42" s="43">
        <f>'BAR BB| Open rates'!AW42*0.82+25</f>
        <v>66691</v>
      </c>
      <c r="AX42" s="43">
        <f>'BAR BB| Open rates'!AX42*0.82+25</f>
        <v>68331</v>
      </c>
      <c r="AY42" s="43">
        <f>'BAR BB| Open rates'!AY42*0.82+25</f>
        <v>66691</v>
      </c>
    </row>
    <row r="43" spans="1:51" s="36" customFormat="1" ht="12" customHeight="1" x14ac:dyDescent="0.2">
      <c r="A43" s="237">
        <v>3</v>
      </c>
      <c r="B43" s="43">
        <f>'BAR BB| Open rates'!B43*0.82+25</f>
        <v>49635</v>
      </c>
      <c r="C43" s="43">
        <f>'BAR BB| Open rates'!C43*0.82+25</f>
        <v>49635</v>
      </c>
      <c r="D43" s="43">
        <f>'BAR BB| Open rates'!D43*0.82+25</f>
        <v>49635</v>
      </c>
      <c r="E43" s="43">
        <f>'BAR BB| Open rates'!E43*0.82+25</f>
        <v>64312.999999999993</v>
      </c>
      <c r="F43" s="43">
        <f>'BAR BB| Open rates'!F43*0.82+25</f>
        <v>57753</v>
      </c>
      <c r="G43" s="43">
        <f>'BAR BB| Open rates'!G43*0.82+25</f>
        <v>55293</v>
      </c>
      <c r="H43" s="43">
        <f>'BAR BB| Open rates'!H43*0.82+25</f>
        <v>57753</v>
      </c>
      <c r="I43" s="43">
        <f>'BAR BB| Open rates'!I43*0.82+25</f>
        <v>55293</v>
      </c>
      <c r="J43" s="43">
        <f>'BAR BB| Open rates'!J43*0.82+25</f>
        <v>52095</v>
      </c>
      <c r="K43" s="43">
        <f>'BAR BB| Open rates'!K43*0.82+25</f>
        <v>52095</v>
      </c>
      <c r="L43" s="43">
        <f>'BAR BB| Open rates'!L43*0.82+25</f>
        <v>52095</v>
      </c>
      <c r="M43" s="43">
        <f>'BAR BB| Open rates'!M43*0.82+25</f>
        <v>55293</v>
      </c>
      <c r="N43" s="43">
        <f>'BAR BB| Open rates'!N43*0.82+25</f>
        <v>53489</v>
      </c>
      <c r="O43" s="43">
        <f>'BAR BB| Open rates'!O43*0.82+25</f>
        <v>55293</v>
      </c>
      <c r="P43" s="43">
        <f>'BAR BB| Open rates'!P43*0.82+25</f>
        <v>55293</v>
      </c>
      <c r="Q43" s="43">
        <f>'BAR BB| Open rates'!Q43*0.82+25</f>
        <v>56933</v>
      </c>
      <c r="R43" s="43">
        <f>'BAR BB| Open rates'!R43*0.82+25</f>
        <v>55293</v>
      </c>
      <c r="S43" s="43">
        <f>'BAR BB| Open rates'!S43*0.82+25</f>
        <v>56933</v>
      </c>
      <c r="T43" s="43">
        <f>'BAR BB| Open rates'!T43*0.82+25</f>
        <v>55293</v>
      </c>
      <c r="U43" s="43">
        <f>'BAR BB| Open rates'!U43*0.82+25</f>
        <v>53489</v>
      </c>
      <c r="V43" s="43">
        <f>'BAR BB| Open rates'!V43*0.82+25</f>
        <v>73251</v>
      </c>
      <c r="W43" s="43">
        <f>'BAR BB| Open rates'!W43*0.82+25</f>
        <v>78991</v>
      </c>
      <c r="X43" s="43">
        <f>'BAR BB| Open rates'!X43*0.82+25</f>
        <v>73251</v>
      </c>
      <c r="Y43" s="43">
        <f>'BAR BB| Open rates'!Y43*0.82+25</f>
        <v>53489</v>
      </c>
      <c r="Z43" s="43">
        <f>'BAR BB| Open rates'!Z43*0.82+25</f>
        <v>53489</v>
      </c>
      <c r="AA43" s="43">
        <f>'BAR BB| Open rates'!AA43*0.82+25</f>
        <v>76121</v>
      </c>
      <c r="AB43" s="43">
        <f>'BAR BB| Open rates'!AB43*0.82+25</f>
        <v>79401</v>
      </c>
      <c r="AC43" s="43">
        <f>'BAR BB| Open rates'!AC43*0.82+25</f>
        <v>76121</v>
      </c>
      <c r="AD43" s="43">
        <f>'BAR BB| Open rates'!AD43*0.82+25</f>
        <v>79401</v>
      </c>
      <c r="AE43" s="43">
        <f>'BAR BB| Open rates'!AE43*0.82+25</f>
        <v>76121</v>
      </c>
      <c r="AF43" s="43">
        <f>'BAR BB| Open rates'!AF43*0.82+25</f>
        <v>79401</v>
      </c>
      <c r="AG43" s="43">
        <f>'BAR BB| Open rates'!AG43*0.82+25</f>
        <v>76121</v>
      </c>
      <c r="AH43" s="43">
        <f>'BAR BB| Open rates'!AH43*0.82+25</f>
        <v>79401</v>
      </c>
      <c r="AI43" s="43">
        <f>'BAR BB| Open rates'!AI43*0.82+25</f>
        <v>76121</v>
      </c>
      <c r="AJ43" s="43">
        <f>'BAR BB| Open rates'!AJ43*0.82+25</f>
        <v>77761</v>
      </c>
      <c r="AK43" s="43">
        <f>'BAR BB| Open rates'!AK43*0.82+25</f>
        <v>77761</v>
      </c>
      <c r="AL43" s="43">
        <f>'BAR BB| Open rates'!AL43*0.82+25</f>
        <v>74481</v>
      </c>
      <c r="AM43" s="43">
        <f>'BAR BB| Open rates'!AM43*0.82+25</f>
        <v>77761</v>
      </c>
      <c r="AN43" s="43">
        <f>'BAR BB| Open rates'!AN43*0.82+25</f>
        <v>74481</v>
      </c>
      <c r="AO43" s="43">
        <f>'BAR BB| Open rates'!AO43*0.82+25</f>
        <v>77761</v>
      </c>
      <c r="AP43" s="43">
        <f>'BAR BB| Open rates'!AP43*0.82+25</f>
        <v>74481</v>
      </c>
      <c r="AQ43" s="43">
        <f>'BAR BB| Open rates'!AQ43*0.82+25</f>
        <v>68741</v>
      </c>
      <c r="AR43" s="43">
        <f>'BAR BB| Open rates'!AR43*0.82+25</f>
        <v>70381</v>
      </c>
      <c r="AS43" s="43">
        <f>'BAR BB| Open rates'!AS43*0.82+25</f>
        <v>68741</v>
      </c>
      <c r="AT43" s="43">
        <f>'BAR BB| Open rates'!AT43*0.82+25</f>
        <v>70381</v>
      </c>
      <c r="AU43" s="43">
        <f>'BAR BB| Open rates'!AU43*0.82+25</f>
        <v>68741</v>
      </c>
      <c r="AV43" s="43">
        <f>'BAR BB| Open rates'!AV43*0.82+25</f>
        <v>70381</v>
      </c>
      <c r="AW43" s="43">
        <f>'BAR BB| Open rates'!AW43*0.82+25</f>
        <v>68741</v>
      </c>
      <c r="AX43" s="43">
        <f>'BAR BB| Open rates'!AX43*0.82+25</f>
        <v>70381</v>
      </c>
      <c r="AY43" s="43">
        <f>'BAR BB| Open rates'!AY43*0.82+25</f>
        <v>68741</v>
      </c>
    </row>
    <row r="44" spans="1:51" s="36" customFormat="1" ht="12" customHeight="1" x14ac:dyDescent="0.2">
      <c r="A44" s="237">
        <v>4</v>
      </c>
      <c r="B44" s="43">
        <f>'BAR BB| Open rates'!B44*0.82+25</f>
        <v>51685</v>
      </c>
      <c r="C44" s="43">
        <f>'BAR BB| Open rates'!C44*0.82+25</f>
        <v>51685</v>
      </c>
      <c r="D44" s="43">
        <f>'BAR BB| Open rates'!D44*0.82+25</f>
        <v>51685</v>
      </c>
      <c r="E44" s="43">
        <f>'BAR BB| Open rates'!E44*0.82+25</f>
        <v>66363</v>
      </c>
      <c r="F44" s="43">
        <f>'BAR BB| Open rates'!F44*0.82+25</f>
        <v>59803</v>
      </c>
      <c r="G44" s="43">
        <f>'BAR BB| Open rates'!G44*0.82+25</f>
        <v>57343</v>
      </c>
      <c r="H44" s="43">
        <f>'BAR BB| Open rates'!H44*0.82+25</f>
        <v>59803</v>
      </c>
      <c r="I44" s="43">
        <f>'BAR BB| Open rates'!I44*0.82+25</f>
        <v>57343</v>
      </c>
      <c r="J44" s="43">
        <f>'BAR BB| Open rates'!J44*0.82+25</f>
        <v>54145</v>
      </c>
      <c r="K44" s="43">
        <f>'BAR BB| Open rates'!K44*0.82+25</f>
        <v>54145</v>
      </c>
      <c r="L44" s="43">
        <f>'BAR BB| Open rates'!L44*0.82+25</f>
        <v>54145</v>
      </c>
      <c r="M44" s="43">
        <f>'BAR BB| Open rates'!M44*0.82+25</f>
        <v>57343</v>
      </c>
      <c r="N44" s="43">
        <f>'BAR BB| Open rates'!N44*0.82+25</f>
        <v>55539</v>
      </c>
      <c r="O44" s="43">
        <f>'BAR BB| Open rates'!O44*0.82+25</f>
        <v>57343</v>
      </c>
      <c r="P44" s="43">
        <f>'BAR BB| Open rates'!P44*0.82+25</f>
        <v>57343</v>
      </c>
      <c r="Q44" s="43">
        <f>'BAR BB| Open rates'!Q44*0.82+25</f>
        <v>58983</v>
      </c>
      <c r="R44" s="43">
        <f>'BAR BB| Open rates'!R44*0.82+25</f>
        <v>57343</v>
      </c>
      <c r="S44" s="43">
        <f>'BAR BB| Open rates'!S44*0.82+25</f>
        <v>58983</v>
      </c>
      <c r="T44" s="43">
        <f>'BAR BB| Open rates'!T44*0.82+25</f>
        <v>57343</v>
      </c>
      <c r="U44" s="43">
        <f>'BAR BB| Open rates'!U44*0.82+25</f>
        <v>55539</v>
      </c>
      <c r="V44" s="43">
        <f>'BAR BB| Open rates'!V44*0.82+25</f>
        <v>75301</v>
      </c>
      <c r="W44" s="43">
        <f>'BAR BB| Open rates'!W44*0.82+25</f>
        <v>81041</v>
      </c>
      <c r="X44" s="43">
        <f>'BAR BB| Open rates'!X44*0.82+25</f>
        <v>75301</v>
      </c>
      <c r="Y44" s="43">
        <f>'BAR BB| Open rates'!Y44*0.82+25</f>
        <v>55539</v>
      </c>
      <c r="Z44" s="43">
        <f>'BAR BB| Open rates'!Z44*0.82+25</f>
        <v>55539</v>
      </c>
      <c r="AA44" s="43">
        <f>'BAR BB| Open rates'!AA44*0.82+25</f>
        <v>78171</v>
      </c>
      <c r="AB44" s="43">
        <f>'BAR BB| Open rates'!AB44*0.82+25</f>
        <v>81451</v>
      </c>
      <c r="AC44" s="43">
        <f>'BAR BB| Open rates'!AC44*0.82+25</f>
        <v>78171</v>
      </c>
      <c r="AD44" s="43">
        <f>'BAR BB| Open rates'!AD44*0.82+25</f>
        <v>81451</v>
      </c>
      <c r="AE44" s="43">
        <f>'BAR BB| Open rates'!AE44*0.82+25</f>
        <v>78171</v>
      </c>
      <c r="AF44" s="43">
        <f>'BAR BB| Open rates'!AF44*0.82+25</f>
        <v>81451</v>
      </c>
      <c r="AG44" s="43">
        <f>'BAR BB| Open rates'!AG44*0.82+25</f>
        <v>78171</v>
      </c>
      <c r="AH44" s="43">
        <f>'BAR BB| Open rates'!AH44*0.82+25</f>
        <v>81451</v>
      </c>
      <c r="AI44" s="43">
        <f>'BAR BB| Open rates'!AI44*0.82+25</f>
        <v>78171</v>
      </c>
      <c r="AJ44" s="43">
        <f>'BAR BB| Open rates'!AJ44*0.82+25</f>
        <v>79811</v>
      </c>
      <c r="AK44" s="43">
        <f>'BAR BB| Open rates'!AK44*0.82+25</f>
        <v>79811</v>
      </c>
      <c r="AL44" s="43">
        <f>'BAR BB| Open rates'!AL44*0.82+25</f>
        <v>76531</v>
      </c>
      <c r="AM44" s="43">
        <f>'BAR BB| Open rates'!AM44*0.82+25</f>
        <v>79811</v>
      </c>
      <c r="AN44" s="43">
        <f>'BAR BB| Open rates'!AN44*0.82+25</f>
        <v>76531</v>
      </c>
      <c r="AO44" s="43">
        <f>'BAR BB| Open rates'!AO44*0.82+25</f>
        <v>79811</v>
      </c>
      <c r="AP44" s="43">
        <f>'BAR BB| Open rates'!AP44*0.82+25</f>
        <v>76531</v>
      </c>
      <c r="AQ44" s="43">
        <f>'BAR BB| Open rates'!AQ44*0.82+25</f>
        <v>70791</v>
      </c>
      <c r="AR44" s="43">
        <f>'BAR BB| Open rates'!AR44*0.82+25</f>
        <v>72431</v>
      </c>
      <c r="AS44" s="43">
        <f>'BAR BB| Open rates'!AS44*0.82+25</f>
        <v>70791</v>
      </c>
      <c r="AT44" s="43">
        <f>'BAR BB| Open rates'!AT44*0.82+25</f>
        <v>72431</v>
      </c>
      <c r="AU44" s="43">
        <f>'BAR BB| Open rates'!AU44*0.82+25</f>
        <v>70791</v>
      </c>
      <c r="AV44" s="43">
        <f>'BAR BB| Open rates'!AV44*0.82+25</f>
        <v>72431</v>
      </c>
      <c r="AW44" s="43">
        <f>'BAR BB| Open rates'!AW44*0.82+25</f>
        <v>70791</v>
      </c>
      <c r="AX44" s="43">
        <f>'BAR BB| Open rates'!AX44*0.82+25</f>
        <v>72431</v>
      </c>
      <c r="AY44" s="43">
        <f>'BAR BB| Open rates'!AY44*0.82+25</f>
        <v>70791</v>
      </c>
    </row>
    <row r="45" spans="1:51" s="36" customFormat="1" ht="12" customHeight="1" x14ac:dyDescent="0.2">
      <c r="A45" s="237">
        <v>5</v>
      </c>
      <c r="B45" s="43">
        <f>'BAR BB| Open rates'!B45*0.82+25</f>
        <v>53735</v>
      </c>
      <c r="C45" s="43">
        <f>'BAR BB| Open rates'!C45*0.82+25</f>
        <v>53735</v>
      </c>
      <c r="D45" s="43">
        <f>'BAR BB| Open rates'!D45*0.82+25</f>
        <v>53735</v>
      </c>
      <c r="E45" s="43">
        <f>'BAR BB| Open rates'!E45*0.82+25</f>
        <v>68413</v>
      </c>
      <c r="F45" s="43">
        <f>'BAR BB| Open rates'!F45*0.82+25</f>
        <v>61852.999999999993</v>
      </c>
      <c r="G45" s="43">
        <f>'BAR BB| Open rates'!G45*0.82+25</f>
        <v>59393</v>
      </c>
      <c r="H45" s="43">
        <f>'BAR BB| Open rates'!H45*0.82+25</f>
        <v>61852.999999999993</v>
      </c>
      <c r="I45" s="43">
        <f>'BAR BB| Open rates'!I45*0.82+25</f>
        <v>59393</v>
      </c>
      <c r="J45" s="43">
        <f>'BAR BB| Open rates'!J45*0.82+25</f>
        <v>56195</v>
      </c>
      <c r="K45" s="43">
        <f>'BAR BB| Open rates'!K45*0.82+25</f>
        <v>56195</v>
      </c>
      <c r="L45" s="43">
        <f>'BAR BB| Open rates'!L45*0.82+25</f>
        <v>56195</v>
      </c>
      <c r="M45" s="43">
        <f>'BAR BB| Open rates'!M45*0.82+25</f>
        <v>59393</v>
      </c>
      <c r="N45" s="43">
        <f>'BAR BB| Open rates'!N45*0.82+25</f>
        <v>57589</v>
      </c>
      <c r="O45" s="43">
        <f>'BAR BB| Open rates'!O45*0.82+25</f>
        <v>59393</v>
      </c>
      <c r="P45" s="43">
        <f>'BAR BB| Open rates'!P45*0.82+25</f>
        <v>59393</v>
      </c>
      <c r="Q45" s="43">
        <f>'BAR BB| Open rates'!Q45*0.82+25</f>
        <v>61033</v>
      </c>
      <c r="R45" s="43">
        <f>'BAR BB| Open rates'!R45*0.82+25</f>
        <v>59393</v>
      </c>
      <c r="S45" s="43">
        <f>'BAR BB| Open rates'!S45*0.82+25</f>
        <v>61033</v>
      </c>
      <c r="T45" s="43">
        <f>'BAR BB| Open rates'!T45*0.82+25</f>
        <v>59393</v>
      </c>
      <c r="U45" s="43">
        <f>'BAR BB| Open rates'!U45*0.82+25</f>
        <v>57589</v>
      </c>
      <c r="V45" s="43">
        <f>'BAR BB| Open rates'!V45*0.82+25</f>
        <v>77351</v>
      </c>
      <c r="W45" s="43">
        <f>'BAR BB| Open rates'!W45*0.82+25</f>
        <v>83091</v>
      </c>
      <c r="X45" s="43">
        <f>'BAR BB| Open rates'!X45*0.82+25</f>
        <v>77351</v>
      </c>
      <c r="Y45" s="43">
        <f>'BAR BB| Open rates'!Y45*0.82+25</f>
        <v>57589</v>
      </c>
      <c r="Z45" s="43">
        <f>'BAR BB| Open rates'!Z45*0.82+25</f>
        <v>57589</v>
      </c>
      <c r="AA45" s="43">
        <f>'BAR BB| Open rates'!AA45*0.82+25</f>
        <v>80221</v>
      </c>
      <c r="AB45" s="43">
        <f>'BAR BB| Open rates'!AB45*0.82+25</f>
        <v>83501</v>
      </c>
      <c r="AC45" s="43">
        <f>'BAR BB| Open rates'!AC45*0.82+25</f>
        <v>80221</v>
      </c>
      <c r="AD45" s="43">
        <f>'BAR BB| Open rates'!AD45*0.82+25</f>
        <v>83501</v>
      </c>
      <c r="AE45" s="43">
        <f>'BAR BB| Open rates'!AE45*0.82+25</f>
        <v>80221</v>
      </c>
      <c r="AF45" s="43">
        <f>'BAR BB| Open rates'!AF45*0.82+25</f>
        <v>83501</v>
      </c>
      <c r="AG45" s="43">
        <f>'BAR BB| Open rates'!AG45*0.82+25</f>
        <v>80221</v>
      </c>
      <c r="AH45" s="43">
        <f>'BAR BB| Open rates'!AH45*0.82+25</f>
        <v>83501</v>
      </c>
      <c r="AI45" s="43">
        <f>'BAR BB| Open rates'!AI45*0.82+25</f>
        <v>80221</v>
      </c>
      <c r="AJ45" s="43">
        <f>'BAR BB| Open rates'!AJ45*0.82+25</f>
        <v>81861</v>
      </c>
      <c r="AK45" s="43">
        <f>'BAR BB| Open rates'!AK45*0.82+25</f>
        <v>81861</v>
      </c>
      <c r="AL45" s="43">
        <f>'BAR BB| Open rates'!AL45*0.82+25</f>
        <v>78581</v>
      </c>
      <c r="AM45" s="43">
        <f>'BAR BB| Open rates'!AM45*0.82+25</f>
        <v>81861</v>
      </c>
      <c r="AN45" s="43">
        <f>'BAR BB| Open rates'!AN45*0.82+25</f>
        <v>78581</v>
      </c>
      <c r="AO45" s="43">
        <f>'BAR BB| Open rates'!AO45*0.82+25</f>
        <v>81861</v>
      </c>
      <c r="AP45" s="43">
        <f>'BAR BB| Open rates'!AP45*0.82+25</f>
        <v>78581</v>
      </c>
      <c r="AQ45" s="43">
        <f>'BAR BB| Open rates'!AQ45*0.82+25</f>
        <v>72841</v>
      </c>
      <c r="AR45" s="43">
        <f>'BAR BB| Open rates'!AR45*0.82+25</f>
        <v>74481</v>
      </c>
      <c r="AS45" s="43">
        <f>'BAR BB| Open rates'!AS45*0.82+25</f>
        <v>72841</v>
      </c>
      <c r="AT45" s="43">
        <f>'BAR BB| Open rates'!AT45*0.82+25</f>
        <v>74481</v>
      </c>
      <c r="AU45" s="43">
        <f>'BAR BB| Open rates'!AU45*0.82+25</f>
        <v>72841</v>
      </c>
      <c r="AV45" s="43">
        <f>'BAR BB| Open rates'!AV45*0.82+25</f>
        <v>74481</v>
      </c>
      <c r="AW45" s="43">
        <f>'BAR BB| Open rates'!AW45*0.82+25</f>
        <v>72841</v>
      </c>
      <c r="AX45" s="43">
        <f>'BAR BB| Open rates'!AX45*0.82+25</f>
        <v>74481</v>
      </c>
      <c r="AY45" s="43">
        <f>'BAR BB| Open rates'!AY45*0.82+25</f>
        <v>72841</v>
      </c>
    </row>
    <row r="46" spans="1:51" s="36" customFormat="1" ht="12" customHeight="1" x14ac:dyDescent="0.2">
      <c r="A46" s="237">
        <v>6</v>
      </c>
      <c r="B46" s="43">
        <f>'BAR BB| Open rates'!B46*0.82+25</f>
        <v>55785</v>
      </c>
      <c r="C46" s="43">
        <f>'BAR BB| Open rates'!C46*0.82+25</f>
        <v>55785</v>
      </c>
      <c r="D46" s="43">
        <f>'BAR BB| Open rates'!D46*0.82+25</f>
        <v>55785</v>
      </c>
      <c r="E46" s="43">
        <f>'BAR BB| Open rates'!E46*0.82+25</f>
        <v>70463</v>
      </c>
      <c r="F46" s="43">
        <f>'BAR BB| Open rates'!F46*0.82+25</f>
        <v>63902.999999999993</v>
      </c>
      <c r="G46" s="43">
        <f>'BAR BB| Open rates'!G46*0.82+25</f>
        <v>61442.999999999993</v>
      </c>
      <c r="H46" s="43">
        <f>'BAR BB| Open rates'!H46*0.82+25</f>
        <v>63902.999999999993</v>
      </c>
      <c r="I46" s="43">
        <f>'BAR BB| Open rates'!I46*0.82+25</f>
        <v>61442.999999999993</v>
      </c>
      <c r="J46" s="43">
        <f>'BAR BB| Open rates'!J46*0.82+25</f>
        <v>58245</v>
      </c>
      <c r="K46" s="43">
        <f>'BAR BB| Open rates'!K46*0.82+25</f>
        <v>58245</v>
      </c>
      <c r="L46" s="43">
        <f>'BAR BB| Open rates'!L46*0.82+25</f>
        <v>58245</v>
      </c>
      <c r="M46" s="43">
        <f>'BAR BB| Open rates'!M46*0.82+25</f>
        <v>61442.999999999993</v>
      </c>
      <c r="N46" s="43">
        <f>'BAR BB| Open rates'!N46*0.82+25</f>
        <v>59639</v>
      </c>
      <c r="O46" s="43">
        <f>'BAR BB| Open rates'!O46*0.82+25</f>
        <v>61442.999999999993</v>
      </c>
      <c r="P46" s="43">
        <f>'BAR BB| Open rates'!P46*0.82+25</f>
        <v>61442.999999999993</v>
      </c>
      <c r="Q46" s="43">
        <f>'BAR BB| Open rates'!Q46*0.82+25</f>
        <v>63082.999999999993</v>
      </c>
      <c r="R46" s="43">
        <f>'BAR BB| Open rates'!R46*0.82+25</f>
        <v>61442.999999999993</v>
      </c>
      <c r="S46" s="43">
        <f>'BAR BB| Open rates'!S46*0.82+25</f>
        <v>63082.999999999993</v>
      </c>
      <c r="T46" s="43">
        <f>'BAR BB| Open rates'!T46*0.82+25</f>
        <v>61442.999999999993</v>
      </c>
      <c r="U46" s="43">
        <f>'BAR BB| Open rates'!U46*0.82+25</f>
        <v>59639</v>
      </c>
      <c r="V46" s="43">
        <f>'BAR BB| Open rates'!V46*0.82+25</f>
        <v>79401</v>
      </c>
      <c r="W46" s="43">
        <f>'BAR BB| Open rates'!W46*0.82+25</f>
        <v>85141</v>
      </c>
      <c r="X46" s="43">
        <f>'BAR BB| Open rates'!X46*0.82+25</f>
        <v>79401</v>
      </c>
      <c r="Y46" s="43">
        <f>'BAR BB| Open rates'!Y46*0.82+25</f>
        <v>59639</v>
      </c>
      <c r="Z46" s="43">
        <f>'BAR BB| Open rates'!Z46*0.82+25</f>
        <v>59639</v>
      </c>
      <c r="AA46" s="43">
        <f>'BAR BB| Open rates'!AA46*0.82+25</f>
        <v>82271</v>
      </c>
      <c r="AB46" s="43">
        <f>'BAR BB| Open rates'!AB46*0.82+25</f>
        <v>85551</v>
      </c>
      <c r="AC46" s="43">
        <f>'BAR BB| Open rates'!AC46*0.82+25</f>
        <v>82271</v>
      </c>
      <c r="AD46" s="43">
        <f>'BAR BB| Open rates'!AD46*0.82+25</f>
        <v>85551</v>
      </c>
      <c r="AE46" s="43">
        <f>'BAR BB| Open rates'!AE46*0.82+25</f>
        <v>82271</v>
      </c>
      <c r="AF46" s="43">
        <f>'BAR BB| Open rates'!AF46*0.82+25</f>
        <v>85551</v>
      </c>
      <c r="AG46" s="43">
        <f>'BAR BB| Open rates'!AG46*0.82+25</f>
        <v>82271</v>
      </c>
      <c r="AH46" s="43">
        <f>'BAR BB| Open rates'!AH46*0.82+25</f>
        <v>85551</v>
      </c>
      <c r="AI46" s="43">
        <f>'BAR BB| Open rates'!AI46*0.82+25</f>
        <v>82271</v>
      </c>
      <c r="AJ46" s="43">
        <f>'BAR BB| Open rates'!AJ46*0.82+25</f>
        <v>83911</v>
      </c>
      <c r="AK46" s="43">
        <f>'BAR BB| Open rates'!AK46*0.82+25</f>
        <v>83911</v>
      </c>
      <c r="AL46" s="43">
        <f>'BAR BB| Open rates'!AL46*0.82+25</f>
        <v>80631</v>
      </c>
      <c r="AM46" s="43">
        <f>'BAR BB| Open rates'!AM46*0.82+25</f>
        <v>83911</v>
      </c>
      <c r="AN46" s="43">
        <f>'BAR BB| Open rates'!AN46*0.82+25</f>
        <v>80631</v>
      </c>
      <c r="AO46" s="43">
        <f>'BAR BB| Open rates'!AO46*0.82+25</f>
        <v>83911</v>
      </c>
      <c r="AP46" s="43">
        <f>'BAR BB| Open rates'!AP46*0.82+25</f>
        <v>80631</v>
      </c>
      <c r="AQ46" s="43">
        <f>'BAR BB| Open rates'!AQ46*0.82+25</f>
        <v>74891</v>
      </c>
      <c r="AR46" s="43">
        <f>'BAR BB| Open rates'!AR46*0.82+25</f>
        <v>76531</v>
      </c>
      <c r="AS46" s="43">
        <f>'BAR BB| Open rates'!AS46*0.82+25</f>
        <v>74891</v>
      </c>
      <c r="AT46" s="43">
        <f>'BAR BB| Open rates'!AT46*0.82+25</f>
        <v>76531</v>
      </c>
      <c r="AU46" s="43">
        <f>'BAR BB| Open rates'!AU46*0.82+25</f>
        <v>74891</v>
      </c>
      <c r="AV46" s="43">
        <f>'BAR BB| Open rates'!AV46*0.82+25</f>
        <v>76531</v>
      </c>
      <c r="AW46" s="43">
        <f>'BAR BB| Open rates'!AW46*0.82+25</f>
        <v>74891</v>
      </c>
      <c r="AX46" s="43">
        <f>'BAR BB| Open rates'!AX46*0.82+25</f>
        <v>76531</v>
      </c>
      <c r="AY46" s="43">
        <f>'BAR BB| Open rates'!AY46*0.82+25</f>
        <v>74891</v>
      </c>
    </row>
    <row r="47" spans="1:51" s="36" customFormat="1" ht="12" customHeight="1" x14ac:dyDescent="0.2">
      <c r="A47" s="237">
        <v>7</v>
      </c>
      <c r="B47" s="43">
        <f>'BAR BB| Open rates'!B47*0.82+25</f>
        <v>57835</v>
      </c>
      <c r="C47" s="43">
        <f>'BAR BB| Open rates'!C47*0.82+25</f>
        <v>57835</v>
      </c>
      <c r="D47" s="43">
        <f>'BAR BB| Open rates'!D47*0.82+25</f>
        <v>57835</v>
      </c>
      <c r="E47" s="43">
        <f>'BAR BB| Open rates'!E47*0.82+25</f>
        <v>72513</v>
      </c>
      <c r="F47" s="43">
        <f>'BAR BB| Open rates'!F47*0.82+25</f>
        <v>65953</v>
      </c>
      <c r="G47" s="43">
        <f>'BAR BB| Open rates'!G47*0.82+25</f>
        <v>63492.999999999993</v>
      </c>
      <c r="H47" s="43">
        <f>'BAR BB| Open rates'!H47*0.82+25</f>
        <v>65953</v>
      </c>
      <c r="I47" s="43">
        <f>'BAR BB| Open rates'!I47*0.82+25</f>
        <v>63492.999999999993</v>
      </c>
      <c r="J47" s="43">
        <f>'BAR BB| Open rates'!J47*0.82+25</f>
        <v>60295</v>
      </c>
      <c r="K47" s="43">
        <f>'BAR BB| Open rates'!K47*0.82+25</f>
        <v>60295</v>
      </c>
      <c r="L47" s="43">
        <f>'BAR BB| Open rates'!L47*0.82+25</f>
        <v>60295</v>
      </c>
      <c r="M47" s="43">
        <f>'BAR BB| Open rates'!M47*0.82+25</f>
        <v>63492.999999999993</v>
      </c>
      <c r="N47" s="43">
        <f>'BAR BB| Open rates'!N47*0.82+25</f>
        <v>61688.999999999993</v>
      </c>
      <c r="O47" s="43">
        <f>'BAR BB| Open rates'!O47*0.82+25</f>
        <v>63492.999999999993</v>
      </c>
      <c r="P47" s="43">
        <f>'BAR BB| Open rates'!P47*0.82+25</f>
        <v>63492.999999999993</v>
      </c>
      <c r="Q47" s="43">
        <f>'BAR BB| Open rates'!Q47*0.82+25</f>
        <v>65132.999999999993</v>
      </c>
      <c r="R47" s="43">
        <f>'BAR BB| Open rates'!R47*0.82+25</f>
        <v>63492.999999999993</v>
      </c>
      <c r="S47" s="43">
        <f>'BAR BB| Open rates'!S47*0.82+25</f>
        <v>65132.999999999993</v>
      </c>
      <c r="T47" s="43">
        <f>'BAR BB| Open rates'!T47*0.82+25</f>
        <v>63492.999999999993</v>
      </c>
      <c r="U47" s="43">
        <f>'BAR BB| Open rates'!U47*0.82+25</f>
        <v>61688.999999999993</v>
      </c>
      <c r="V47" s="43">
        <f>'BAR BB| Open rates'!V47*0.82+25</f>
        <v>81451</v>
      </c>
      <c r="W47" s="43">
        <f>'BAR BB| Open rates'!W47*0.82+25</f>
        <v>87191</v>
      </c>
      <c r="X47" s="43">
        <f>'BAR BB| Open rates'!X47*0.82+25</f>
        <v>81451</v>
      </c>
      <c r="Y47" s="43">
        <f>'BAR BB| Open rates'!Y47*0.82+25</f>
        <v>61688.999999999993</v>
      </c>
      <c r="Z47" s="43">
        <f>'BAR BB| Open rates'!Z47*0.82+25</f>
        <v>61688.999999999993</v>
      </c>
      <c r="AA47" s="43">
        <f>'BAR BB| Open rates'!AA47*0.82+25</f>
        <v>84321</v>
      </c>
      <c r="AB47" s="43">
        <f>'BAR BB| Open rates'!AB47*0.82+25</f>
        <v>87601</v>
      </c>
      <c r="AC47" s="43">
        <f>'BAR BB| Open rates'!AC47*0.82+25</f>
        <v>84321</v>
      </c>
      <c r="AD47" s="43">
        <f>'BAR BB| Open rates'!AD47*0.82+25</f>
        <v>87601</v>
      </c>
      <c r="AE47" s="43">
        <f>'BAR BB| Open rates'!AE47*0.82+25</f>
        <v>84321</v>
      </c>
      <c r="AF47" s="43">
        <f>'BAR BB| Open rates'!AF47*0.82+25</f>
        <v>87601</v>
      </c>
      <c r="AG47" s="43">
        <f>'BAR BB| Open rates'!AG47*0.82+25</f>
        <v>84321</v>
      </c>
      <c r="AH47" s="43">
        <f>'BAR BB| Open rates'!AH47*0.82+25</f>
        <v>87601</v>
      </c>
      <c r="AI47" s="43">
        <f>'BAR BB| Open rates'!AI47*0.82+25</f>
        <v>84321</v>
      </c>
      <c r="AJ47" s="43">
        <f>'BAR BB| Open rates'!AJ47*0.82+25</f>
        <v>85961</v>
      </c>
      <c r="AK47" s="43">
        <f>'BAR BB| Open rates'!AK47*0.82+25</f>
        <v>85961</v>
      </c>
      <c r="AL47" s="43">
        <f>'BAR BB| Open rates'!AL47*0.82+25</f>
        <v>82681</v>
      </c>
      <c r="AM47" s="43">
        <f>'BAR BB| Open rates'!AM47*0.82+25</f>
        <v>85961</v>
      </c>
      <c r="AN47" s="43">
        <f>'BAR BB| Open rates'!AN47*0.82+25</f>
        <v>82681</v>
      </c>
      <c r="AO47" s="43">
        <f>'BAR BB| Open rates'!AO47*0.82+25</f>
        <v>85961</v>
      </c>
      <c r="AP47" s="43">
        <f>'BAR BB| Open rates'!AP47*0.82+25</f>
        <v>82681</v>
      </c>
      <c r="AQ47" s="43">
        <f>'BAR BB| Open rates'!AQ47*0.82+25</f>
        <v>76941</v>
      </c>
      <c r="AR47" s="43">
        <f>'BAR BB| Open rates'!AR47*0.82+25</f>
        <v>78581</v>
      </c>
      <c r="AS47" s="43">
        <f>'BAR BB| Open rates'!AS47*0.82+25</f>
        <v>76941</v>
      </c>
      <c r="AT47" s="43">
        <f>'BAR BB| Open rates'!AT47*0.82+25</f>
        <v>78581</v>
      </c>
      <c r="AU47" s="43">
        <f>'BAR BB| Open rates'!AU47*0.82+25</f>
        <v>76941</v>
      </c>
      <c r="AV47" s="43">
        <f>'BAR BB| Open rates'!AV47*0.82+25</f>
        <v>78581</v>
      </c>
      <c r="AW47" s="43">
        <f>'BAR BB| Open rates'!AW47*0.82+25</f>
        <v>76941</v>
      </c>
      <c r="AX47" s="43">
        <f>'BAR BB| Open rates'!AX47*0.82+25</f>
        <v>78581</v>
      </c>
      <c r="AY47" s="43">
        <f>'BAR BB| Open rates'!AY47*0.82+25</f>
        <v>76941</v>
      </c>
    </row>
    <row r="48" spans="1:51" s="36" customFormat="1" ht="12" customHeight="1" x14ac:dyDescent="0.2">
      <c r="A48" s="237">
        <v>8</v>
      </c>
      <c r="B48" s="43">
        <f>'BAR BB| Open rates'!B48*0.82+25</f>
        <v>59885</v>
      </c>
      <c r="C48" s="43">
        <f>'BAR BB| Open rates'!C48*0.82+25</f>
        <v>59885</v>
      </c>
      <c r="D48" s="43">
        <f>'BAR BB| Open rates'!D48*0.82+25</f>
        <v>59885</v>
      </c>
      <c r="E48" s="43">
        <f>'BAR BB| Open rates'!E48*0.82+25</f>
        <v>74563</v>
      </c>
      <c r="F48" s="43">
        <f>'BAR BB| Open rates'!F48*0.82+25</f>
        <v>68003</v>
      </c>
      <c r="G48" s="43">
        <f>'BAR BB| Open rates'!G48*0.82+25</f>
        <v>65543</v>
      </c>
      <c r="H48" s="43">
        <f>'BAR BB| Open rates'!H48*0.82+25</f>
        <v>68003</v>
      </c>
      <c r="I48" s="43">
        <f>'BAR BB| Open rates'!I48*0.82+25</f>
        <v>65543</v>
      </c>
      <c r="J48" s="43">
        <f>'BAR BB| Open rates'!J48*0.82+25</f>
        <v>62344.999999999993</v>
      </c>
      <c r="K48" s="43">
        <f>'BAR BB| Open rates'!K48*0.82+25</f>
        <v>62344.999999999993</v>
      </c>
      <c r="L48" s="43">
        <f>'BAR BB| Open rates'!L48*0.82+25</f>
        <v>62344.999999999993</v>
      </c>
      <c r="M48" s="43">
        <f>'BAR BB| Open rates'!M48*0.82+25</f>
        <v>65543</v>
      </c>
      <c r="N48" s="43">
        <f>'BAR BB| Open rates'!N48*0.82+25</f>
        <v>63738.999999999993</v>
      </c>
      <c r="O48" s="43">
        <f>'BAR BB| Open rates'!O48*0.82+25</f>
        <v>65543</v>
      </c>
      <c r="P48" s="43">
        <f>'BAR BB| Open rates'!P48*0.82+25</f>
        <v>65543</v>
      </c>
      <c r="Q48" s="43">
        <f>'BAR BB| Open rates'!Q48*0.82+25</f>
        <v>67183</v>
      </c>
      <c r="R48" s="43">
        <f>'BAR BB| Open rates'!R48*0.82+25</f>
        <v>65543</v>
      </c>
      <c r="S48" s="43">
        <f>'BAR BB| Open rates'!S48*0.82+25</f>
        <v>67183</v>
      </c>
      <c r="T48" s="43">
        <f>'BAR BB| Open rates'!T48*0.82+25</f>
        <v>65543</v>
      </c>
      <c r="U48" s="43">
        <f>'BAR BB| Open rates'!U48*0.82+25</f>
        <v>63738.999999999993</v>
      </c>
      <c r="V48" s="43">
        <f>'BAR BB| Open rates'!V48*0.82+25</f>
        <v>83501</v>
      </c>
      <c r="W48" s="43">
        <f>'BAR BB| Open rates'!W48*0.82+25</f>
        <v>89241</v>
      </c>
      <c r="X48" s="43">
        <f>'BAR BB| Open rates'!X48*0.82+25</f>
        <v>83501</v>
      </c>
      <c r="Y48" s="43">
        <f>'BAR BB| Open rates'!Y48*0.82+25</f>
        <v>63738.999999999993</v>
      </c>
      <c r="Z48" s="43">
        <f>'BAR BB| Open rates'!Z48*0.82+25</f>
        <v>63738.999999999993</v>
      </c>
      <c r="AA48" s="43">
        <f>'BAR BB| Open rates'!AA48*0.82+25</f>
        <v>86371</v>
      </c>
      <c r="AB48" s="43">
        <f>'BAR BB| Open rates'!AB48*0.82+25</f>
        <v>89651</v>
      </c>
      <c r="AC48" s="43">
        <f>'BAR BB| Open rates'!AC48*0.82+25</f>
        <v>86371</v>
      </c>
      <c r="AD48" s="43">
        <f>'BAR BB| Open rates'!AD48*0.82+25</f>
        <v>89651</v>
      </c>
      <c r="AE48" s="43">
        <f>'BAR BB| Open rates'!AE48*0.82+25</f>
        <v>86371</v>
      </c>
      <c r="AF48" s="43">
        <f>'BAR BB| Open rates'!AF48*0.82+25</f>
        <v>89651</v>
      </c>
      <c r="AG48" s="43">
        <f>'BAR BB| Open rates'!AG48*0.82+25</f>
        <v>86371</v>
      </c>
      <c r="AH48" s="43">
        <f>'BAR BB| Open rates'!AH48*0.82+25</f>
        <v>89651</v>
      </c>
      <c r="AI48" s="43">
        <f>'BAR BB| Open rates'!AI48*0.82+25</f>
        <v>86371</v>
      </c>
      <c r="AJ48" s="43">
        <f>'BAR BB| Open rates'!AJ48*0.82+25</f>
        <v>88011</v>
      </c>
      <c r="AK48" s="43">
        <f>'BAR BB| Open rates'!AK48*0.82+25</f>
        <v>88011</v>
      </c>
      <c r="AL48" s="43">
        <f>'BAR BB| Open rates'!AL48*0.82+25</f>
        <v>84731</v>
      </c>
      <c r="AM48" s="43">
        <f>'BAR BB| Open rates'!AM48*0.82+25</f>
        <v>88011</v>
      </c>
      <c r="AN48" s="43">
        <f>'BAR BB| Open rates'!AN48*0.82+25</f>
        <v>84731</v>
      </c>
      <c r="AO48" s="43">
        <f>'BAR BB| Open rates'!AO48*0.82+25</f>
        <v>88011</v>
      </c>
      <c r="AP48" s="43">
        <f>'BAR BB| Open rates'!AP48*0.82+25</f>
        <v>84731</v>
      </c>
      <c r="AQ48" s="43">
        <f>'BAR BB| Open rates'!AQ48*0.82+25</f>
        <v>78991</v>
      </c>
      <c r="AR48" s="43">
        <f>'BAR BB| Open rates'!AR48*0.82+25</f>
        <v>80631</v>
      </c>
      <c r="AS48" s="43">
        <f>'BAR BB| Open rates'!AS48*0.82+25</f>
        <v>78991</v>
      </c>
      <c r="AT48" s="43">
        <f>'BAR BB| Open rates'!AT48*0.82+25</f>
        <v>80631</v>
      </c>
      <c r="AU48" s="43">
        <f>'BAR BB| Open rates'!AU48*0.82+25</f>
        <v>78991</v>
      </c>
      <c r="AV48" s="43">
        <f>'BAR BB| Open rates'!AV48*0.82+25</f>
        <v>80631</v>
      </c>
      <c r="AW48" s="43">
        <f>'BAR BB| Open rates'!AW48*0.82+25</f>
        <v>78991</v>
      </c>
      <c r="AX48" s="43">
        <f>'BAR BB| Open rates'!AX48*0.82+25</f>
        <v>80631</v>
      </c>
      <c r="AY48" s="43">
        <f>'BAR BB| Open rates'!AY48*0.82+25</f>
        <v>78991</v>
      </c>
    </row>
    <row r="49" spans="1:51" s="36" customFormat="1" ht="12"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row>
    <row r="50" spans="1:51" s="36" customFormat="1" ht="12" customHeight="1" x14ac:dyDescent="0.2">
      <c r="A50" s="237">
        <v>1</v>
      </c>
      <c r="B50" s="43">
        <f>'BAR BB| Open rates'!B50*0.82+25</f>
        <v>77925</v>
      </c>
      <c r="C50" s="43">
        <f>'BAR BB| Open rates'!C50*0.82+25</f>
        <v>77925</v>
      </c>
      <c r="D50" s="43">
        <f>'BAR BB| Open rates'!D50*0.82+25</f>
        <v>77925</v>
      </c>
      <c r="E50" s="43">
        <f>'BAR BB| Open rates'!E50*0.82+25</f>
        <v>77925</v>
      </c>
      <c r="F50" s="43">
        <f>'BAR BB| Open rates'!F50*0.82+25</f>
        <v>77925</v>
      </c>
      <c r="G50" s="43">
        <f>'BAR BB| Open rates'!G50*0.82+25</f>
        <v>77925</v>
      </c>
      <c r="H50" s="43">
        <f>'BAR BB| Open rates'!H50*0.82+25</f>
        <v>77925</v>
      </c>
      <c r="I50" s="43">
        <f>'BAR BB| Open rates'!I50*0.82+25</f>
        <v>77925</v>
      </c>
      <c r="J50" s="43">
        <f>'BAR BB| Open rates'!J50*0.82+25</f>
        <v>77925</v>
      </c>
      <c r="K50" s="43">
        <f>'BAR BB| Open rates'!K50*0.82+25</f>
        <v>77925</v>
      </c>
      <c r="L50" s="43">
        <f>'BAR BB| Open rates'!L50*0.82+25</f>
        <v>77925</v>
      </c>
      <c r="M50" s="43">
        <f>'BAR BB| Open rates'!M50*0.82+25</f>
        <v>77925</v>
      </c>
      <c r="N50" s="43">
        <f>'BAR BB| Open rates'!N50*0.82+25</f>
        <v>77925</v>
      </c>
      <c r="O50" s="43">
        <f>'BAR BB| Open rates'!O50*0.82+25</f>
        <v>77925</v>
      </c>
      <c r="P50" s="43">
        <f>'BAR BB| Open rates'!P50*0.82+25</f>
        <v>77925</v>
      </c>
      <c r="Q50" s="43">
        <f>'BAR BB| Open rates'!Q50*0.82+25</f>
        <v>77925</v>
      </c>
      <c r="R50" s="43">
        <f>'BAR BB| Open rates'!R50*0.82+25</f>
        <v>77925</v>
      </c>
      <c r="S50" s="43">
        <f>'BAR BB| Open rates'!S50*0.82+25</f>
        <v>77925</v>
      </c>
      <c r="T50" s="43">
        <f>'BAR BB| Open rates'!T50*0.82+25</f>
        <v>77925</v>
      </c>
      <c r="U50" s="43">
        <f>'BAR BB| Open rates'!U50*0.82+25</f>
        <v>77925</v>
      </c>
      <c r="V50" s="43">
        <f>'BAR BB| Open rates'!V50*0.82+25</f>
        <v>77925</v>
      </c>
      <c r="W50" s="43">
        <f>'BAR BB| Open rates'!W50*0.82+25</f>
        <v>77925</v>
      </c>
      <c r="X50" s="43">
        <f>'BAR BB| Open rates'!X50*0.82+25</f>
        <v>77925</v>
      </c>
      <c r="Y50" s="43">
        <f>'BAR BB| Open rates'!Y50*0.82+25</f>
        <v>77925</v>
      </c>
      <c r="Z50" s="43">
        <f>'BAR BB| Open rates'!Z50*0.82+25</f>
        <v>77925</v>
      </c>
      <c r="AA50" s="43">
        <f>'BAR BB| Open rates'!AA50*0.82+25</f>
        <v>86125</v>
      </c>
      <c r="AB50" s="43">
        <f>'BAR BB| Open rates'!AB50*0.82+25</f>
        <v>86125</v>
      </c>
      <c r="AC50" s="43">
        <f>'BAR BB| Open rates'!AC50*0.82+25</f>
        <v>86125</v>
      </c>
      <c r="AD50" s="43">
        <f>'BAR BB| Open rates'!AD50*0.82+25</f>
        <v>86125</v>
      </c>
      <c r="AE50" s="43">
        <f>'BAR BB| Open rates'!AE50*0.82+25</f>
        <v>86125</v>
      </c>
      <c r="AF50" s="43">
        <f>'BAR BB| Open rates'!AF50*0.82+25</f>
        <v>86125</v>
      </c>
      <c r="AG50" s="43">
        <f>'BAR BB| Open rates'!AG50*0.82+25</f>
        <v>86125</v>
      </c>
      <c r="AH50" s="43">
        <f>'BAR BB| Open rates'!AH50*0.82+25</f>
        <v>86125</v>
      </c>
      <c r="AI50" s="43">
        <f>'BAR BB| Open rates'!AI50*0.82+25</f>
        <v>86125</v>
      </c>
      <c r="AJ50" s="43">
        <f>'BAR BB| Open rates'!AJ50*0.82+25</f>
        <v>86125</v>
      </c>
      <c r="AK50" s="43">
        <f>'BAR BB| Open rates'!AK50*0.82+25</f>
        <v>86125</v>
      </c>
      <c r="AL50" s="43">
        <f>'BAR BB| Open rates'!AL50*0.82+25</f>
        <v>86125</v>
      </c>
      <c r="AM50" s="43">
        <f>'BAR BB| Open rates'!AM50*0.82+25</f>
        <v>86125</v>
      </c>
      <c r="AN50" s="43">
        <f>'BAR BB| Open rates'!AN50*0.82+25</f>
        <v>86125</v>
      </c>
      <c r="AO50" s="43">
        <f>'BAR BB| Open rates'!AO50*0.82+25</f>
        <v>86125</v>
      </c>
      <c r="AP50" s="43">
        <f>'BAR BB| Open rates'!AP50*0.82+25</f>
        <v>86125</v>
      </c>
      <c r="AQ50" s="43">
        <f>'BAR BB| Open rates'!AQ50*0.82+25</f>
        <v>86125</v>
      </c>
      <c r="AR50" s="43">
        <f>'BAR BB| Open rates'!AR50*0.82+25</f>
        <v>86125</v>
      </c>
      <c r="AS50" s="43">
        <f>'BAR BB| Open rates'!AS50*0.82+25</f>
        <v>86125</v>
      </c>
      <c r="AT50" s="43">
        <f>'BAR BB| Open rates'!AT50*0.82+25</f>
        <v>86125</v>
      </c>
      <c r="AU50" s="43">
        <f>'BAR BB| Open rates'!AU50*0.82+25</f>
        <v>86125</v>
      </c>
      <c r="AV50" s="43">
        <f>'BAR BB| Open rates'!AV50*0.82+25</f>
        <v>86125</v>
      </c>
      <c r="AW50" s="43">
        <f>'BAR BB| Open rates'!AW50*0.82+25</f>
        <v>86125</v>
      </c>
      <c r="AX50" s="43">
        <f>'BAR BB| Open rates'!AX50*0.82+25</f>
        <v>86125</v>
      </c>
      <c r="AY50" s="43">
        <f>'BAR BB| Open rates'!AY50*0.82+25</f>
        <v>86125</v>
      </c>
    </row>
    <row r="51" spans="1:51" s="36" customFormat="1" ht="12" customHeight="1" x14ac:dyDescent="0.2">
      <c r="A51" s="237">
        <v>2</v>
      </c>
      <c r="B51" s="43">
        <f>'BAR BB| Open rates'!B51*0.82+25</f>
        <v>79975</v>
      </c>
      <c r="C51" s="43">
        <f>'BAR BB| Open rates'!C51*0.82+25</f>
        <v>79975</v>
      </c>
      <c r="D51" s="43">
        <f>'BAR BB| Open rates'!D51*0.82+25</f>
        <v>79975</v>
      </c>
      <c r="E51" s="43">
        <f>'BAR BB| Open rates'!E51*0.82+25</f>
        <v>79975</v>
      </c>
      <c r="F51" s="43">
        <f>'BAR BB| Open rates'!F51*0.82+25</f>
        <v>79975</v>
      </c>
      <c r="G51" s="43">
        <f>'BAR BB| Open rates'!G51*0.82+25</f>
        <v>79975</v>
      </c>
      <c r="H51" s="43">
        <f>'BAR BB| Open rates'!H51*0.82+25</f>
        <v>79975</v>
      </c>
      <c r="I51" s="43">
        <f>'BAR BB| Open rates'!I51*0.82+25</f>
        <v>79975</v>
      </c>
      <c r="J51" s="43">
        <f>'BAR BB| Open rates'!J51*0.82+25</f>
        <v>79975</v>
      </c>
      <c r="K51" s="43">
        <f>'BAR BB| Open rates'!K51*0.82+25</f>
        <v>79975</v>
      </c>
      <c r="L51" s="43">
        <f>'BAR BB| Open rates'!L51*0.82+25</f>
        <v>79975</v>
      </c>
      <c r="M51" s="43">
        <f>'BAR BB| Open rates'!M51*0.82+25</f>
        <v>79975</v>
      </c>
      <c r="N51" s="43">
        <f>'BAR BB| Open rates'!N51*0.82+25</f>
        <v>79975</v>
      </c>
      <c r="O51" s="43">
        <f>'BAR BB| Open rates'!O51*0.82+25</f>
        <v>79975</v>
      </c>
      <c r="P51" s="43">
        <f>'BAR BB| Open rates'!P51*0.82+25</f>
        <v>79975</v>
      </c>
      <c r="Q51" s="43">
        <f>'BAR BB| Open rates'!Q51*0.82+25</f>
        <v>79975</v>
      </c>
      <c r="R51" s="43">
        <f>'BAR BB| Open rates'!R51*0.82+25</f>
        <v>79975</v>
      </c>
      <c r="S51" s="43">
        <f>'BAR BB| Open rates'!S51*0.82+25</f>
        <v>79975</v>
      </c>
      <c r="T51" s="43">
        <f>'BAR BB| Open rates'!T51*0.82+25</f>
        <v>79975</v>
      </c>
      <c r="U51" s="43">
        <f>'BAR BB| Open rates'!U51*0.82+25</f>
        <v>79975</v>
      </c>
      <c r="V51" s="43">
        <f>'BAR BB| Open rates'!V51*0.82+25</f>
        <v>79975</v>
      </c>
      <c r="W51" s="43">
        <f>'BAR BB| Open rates'!W51*0.82+25</f>
        <v>79975</v>
      </c>
      <c r="X51" s="43">
        <f>'BAR BB| Open rates'!X51*0.82+25</f>
        <v>79975</v>
      </c>
      <c r="Y51" s="43">
        <f>'BAR BB| Open rates'!Y51*0.82+25</f>
        <v>79975</v>
      </c>
      <c r="Z51" s="43">
        <f>'BAR BB| Open rates'!Z51*0.82+25</f>
        <v>79975</v>
      </c>
      <c r="AA51" s="43">
        <f>'BAR BB| Open rates'!AA51*0.82+25</f>
        <v>88175</v>
      </c>
      <c r="AB51" s="43">
        <f>'BAR BB| Open rates'!AB51*0.82+25</f>
        <v>88175</v>
      </c>
      <c r="AC51" s="43">
        <f>'BAR BB| Open rates'!AC51*0.82+25</f>
        <v>88175</v>
      </c>
      <c r="AD51" s="43">
        <f>'BAR BB| Open rates'!AD51*0.82+25</f>
        <v>88175</v>
      </c>
      <c r="AE51" s="43">
        <f>'BAR BB| Open rates'!AE51*0.82+25</f>
        <v>88175</v>
      </c>
      <c r="AF51" s="43">
        <f>'BAR BB| Open rates'!AF51*0.82+25</f>
        <v>88175</v>
      </c>
      <c r="AG51" s="43">
        <f>'BAR BB| Open rates'!AG51*0.82+25</f>
        <v>88175</v>
      </c>
      <c r="AH51" s="43">
        <f>'BAR BB| Open rates'!AH51*0.82+25</f>
        <v>88175</v>
      </c>
      <c r="AI51" s="43">
        <f>'BAR BB| Open rates'!AI51*0.82+25</f>
        <v>88175</v>
      </c>
      <c r="AJ51" s="43">
        <f>'BAR BB| Open rates'!AJ51*0.82+25</f>
        <v>88175</v>
      </c>
      <c r="AK51" s="43">
        <f>'BAR BB| Open rates'!AK51*0.82+25</f>
        <v>88175</v>
      </c>
      <c r="AL51" s="43">
        <f>'BAR BB| Open rates'!AL51*0.82+25</f>
        <v>88175</v>
      </c>
      <c r="AM51" s="43">
        <f>'BAR BB| Open rates'!AM51*0.82+25</f>
        <v>88175</v>
      </c>
      <c r="AN51" s="43">
        <f>'BAR BB| Open rates'!AN51*0.82+25</f>
        <v>88175</v>
      </c>
      <c r="AO51" s="43">
        <f>'BAR BB| Open rates'!AO51*0.82+25</f>
        <v>88175</v>
      </c>
      <c r="AP51" s="43">
        <f>'BAR BB| Open rates'!AP51*0.82+25</f>
        <v>88175</v>
      </c>
      <c r="AQ51" s="43">
        <f>'BAR BB| Open rates'!AQ51*0.82+25</f>
        <v>88175</v>
      </c>
      <c r="AR51" s="43">
        <f>'BAR BB| Open rates'!AR51*0.82+25</f>
        <v>88175</v>
      </c>
      <c r="AS51" s="43">
        <f>'BAR BB| Open rates'!AS51*0.82+25</f>
        <v>88175</v>
      </c>
      <c r="AT51" s="43">
        <f>'BAR BB| Open rates'!AT51*0.82+25</f>
        <v>88175</v>
      </c>
      <c r="AU51" s="43">
        <f>'BAR BB| Open rates'!AU51*0.82+25</f>
        <v>88175</v>
      </c>
      <c r="AV51" s="43">
        <f>'BAR BB| Open rates'!AV51*0.82+25</f>
        <v>88175</v>
      </c>
      <c r="AW51" s="43">
        <f>'BAR BB| Open rates'!AW51*0.82+25</f>
        <v>88175</v>
      </c>
      <c r="AX51" s="43">
        <f>'BAR BB| Open rates'!AX51*0.82+25</f>
        <v>88175</v>
      </c>
      <c r="AY51" s="43">
        <f>'BAR BB| Open rates'!AY51*0.82+25</f>
        <v>88175</v>
      </c>
    </row>
    <row r="52" spans="1:51" s="36" customFormat="1" ht="12"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row>
    <row r="53" spans="1:51" s="36" customFormat="1" ht="12" customHeight="1" x14ac:dyDescent="0.2">
      <c r="A53" s="237">
        <v>1</v>
      </c>
      <c r="B53" s="43">
        <f>'BAR BB| Open rates'!B53*0.82+25</f>
        <v>65625</v>
      </c>
      <c r="C53" s="43">
        <f>'BAR BB| Open rates'!C53*0.82+25</f>
        <v>65625</v>
      </c>
      <c r="D53" s="43">
        <f>'BAR BB| Open rates'!D53*0.82+25</f>
        <v>65625</v>
      </c>
      <c r="E53" s="43">
        <f>'BAR BB| Open rates'!E53*0.82+25</f>
        <v>65625</v>
      </c>
      <c r="F53" s="43">
        <f>'BAR BB| Open rates'!F53*0.82+25</f>
        <v>65625</v>
      </c>
      <c r="G53" s="43">
        <f>'BAR BB| Open rates'!G53*0.82+25</f>
        <v>65625</v>
      </c>
      <c r="H53" s="43">
        <f>'BAR BB| Open rates'!H53*0.82+25</f>
        <v>65625</v>
      </c>
      <c r="I53" s="43">
        <f>'BAR BB| Open rates'!I53*0.82+25</f>
        <v>65625</v>
      </c>
      <c r="J53" s="43">
        <f>'BAR BB| Open rates'!J53*0.82+25</f>
        <v>65625</v>
      </c>
      <c r="K53" s="43">
        <f>'BAR BB| Open rates'!K53*0.82+25</f>
        <v>65625</v>
      </c>
      <c r="L53" s="43">
        <f>'BAR BB| Open rates'!L53*0.82+25</f>
        <v>65625</v>
      </c>
      <c r="M53" s="43">
        <f>'BAR BB| Open rates'!M53*0.82+25</f>
        <v>65625</v>
      </c>
      <c r="N53" s="43">
        <f>'BAR BB| Open rates'!N53*0.82+25</f>
        <v>65625</v>
      </c>
      <c r="O53" s="43">
        <f>'BAR BB| Open rates'!O53*0.82+25</f>
        <v>65625</v>
      </c>
      <c r="P53" s="43">
        <f>'BAR BB| Open rates'!P53*0.82+25</f>
        <v>65625</v>
      </c>
      <c r="Q53" s="43">
        <f>'BAR BB| Open rates'!Q53*0.82+25</f>
        <v>65625</v>
      </c>
      <c r="R53" s="43">
        <f>'BAR BB| Open rates'!R53*0.82+25</f>
        <v>65625</v>
      </c>
      <c r="S53" s="43">
        <f>'BAR BB| Open rates'!S53*0.82+25</f>
        <v>65625</v>
      </c>
      <c r="T53" s="43">
        <f>'BAR BB| Open rates'!T53*0.82+25</f>
        <v>65625</v>
      </c>
      <c r="U53" s="43">
        <f>'BAR BB| Open rates'!U53*0.82+25</f>
        <v>65625</v>
      </c>
      <c r="V53" s="43">
        <f>'BAR BB| Open rates'!V53*0.82+25</f>
        <v>65625</v>
      </c>
      <c r="W53" s="43">
        <f>'BAR BB| Open rates'!W53*0.82+25</f>
        <v>65625</v>
      </c>
      <c r="X53" s="43">
        <f>'BAR BB| Open rates'!X53*0.82+25</f>
        <v>65625</v>
      </c>
      <c r="Y53" s="43">
        <f>'BAR BB| Open rates'!Y53*0.82+25</f>
        <v>65625</v>
      </c>
      <c r="Z53" s="43">
        <f>'BAR BB| Open rates'!Z53*0.82+25</f>
        <v>65625</v>
      </c>
      <c r="AA53" s="43">
        <f>'BAR BB| Open rates'!AA53*0.82+25</f>
        <v>77925</v>
      </c>
      <c r="AB53" s="43">
        <f>'BAR BB| Open rates'!AB53*0.82+25</f>
        <v>77925</v>
      </c>
      <c r="AC53" s="43">
        <f>'BAR BB| Open rates'!AC53*0.82+25</f>
        <v>77925</v>
      </c>
      <c r="AD53" s="43">
        <f>'BAR BB| Open rates'!AD53*0.82+25</f>
        <v>77925</v>
      </c>
      <c r="AE53" s="43">
        <f>'BAR BB| Open rates'!AE53*0.82+25</f>
        <v>77925</v>
      </c>
      <c r="AF53" s="43">
        <f>'BAR BB| Open rates'!AF53*0.82+25</f>
        <v>77925</v>
      </c>
      <c r="AG53" s="43">
        <f>'BAR BB| Open rates'!AG53*0.82+25</f>
        <v>77925</v>
      </c>
      <c r="AH53" s="43">
        <f>'BAR BB| Open rates'!AH53*0.82+25</f>
        <v>77925</v>
      </c>
      <c r="AI53" s="43">
        <f>'BAR BB| Open rates'!AI53*0.82+25</f>
        <v>77925</v>
      </c>
      <c r="AJ53" s="43">
        <f>'BAR BB| Open rates'!AJ53*0.82+25</f>
        <v>77925</v>
      </c>
      <c r="AK53" s="43">
        <f>'BAR BB| Open rates'!AK53*0.82+25</f>
        <v>77925</v>
      </c>
      <c r="AL53" s="43">
        <f>'BAR BB| Open rates'!AL53*0.82+25</f>
        <v>77925</v>
      </c>
      <c r="AM53" s="43">
        <f>'BAR BB| Open rates'!AM53*0.82+25</f>
        <v>77925</v>
      </c>
      <c r="AN53" s="43">
        <f>'BAR BB| Open rates'!AN53*0.82+25</f>
        <v>77925</v>
      </c>
      <c r="AO53" s="43">
        <f>'BAR BB| Open rates'!AO53*0.82+25</f>
        <v>77925</v>
      </c>
      <c r="AP53" s="43">
        <f>'BAR BB| Open rates'!AP53*0.82+25</f>
        <v>77925</v>
      </c>
      <c r="AQ53" s="43">
        <f>'BAR BB| Open rates'!AQ53*0.82+25</f>
        <v>77925</v>
      </c>
      <c r="AR53" s="43">
        <f>'BAR BB| Open rates'!AR53*0.82+25</f>
        <v>77925</v>
      </c>
      <c r="AS53" s="43">
        <f>'BAR BB| Open rates'!AS53*0.82+25</f>
        <v>77925</v>
      </c>
      <c r="AT53" s="43">
        <f>'BAR BB| Open rates'!AT53*0.82+25</f>
        <v>77925</v>
      </c>
      <c r="AU53" s="43">
        <f>'BAR BB| Open rates'!AU53*0.82+25</f>
        <v>77925</v>
      </c>
      <c r="AV53" s="43">
        <f>'BAR BB| Open rates'!AV53*0.82+25</f>
        <v>77925</v>
      </c>
      <c r="AW53" s="43">
        <f>'BAR BB| Open rates'!AW53*0.82+25</f>
        <v>77925</v>
      </c>
      <c r="AX53" s="43">
        <f>'BAR BB| Open rates'!AX53*0.82+25</f>
        <v>77925</v>
      </c>
      <c r="AY53" s="43">
        <f>'BAR BB| Open rates'!AY53*0.82+25</f>
        <v>77925</v>
      </c>
    </row>
    <row r="54" spans="1:51" s="36" customFormat="1" ht="12" customHeight="1" x14ac:dyDescent="0.2">
      <c r="A54" s="237">
        <v>2</v>
      </c>
      <c r="B54" s="43">
        <f>'BAR BB| Open rates'!B54*0.82+25</f>
        <v>67675</v>
      </c>
      <c r="C54" s="43">
        <f>'BAR BB| Open rates'!C54*0.82+25</f>
        <v>67675</v>
      </c>
      <c r="D54" s="43">
        <f>'BAR BB| Open rates'!D54*0.82+25</f>
        <v>67675</v>
      </c>
      <c r="E54" s="43">
        <f>'BAR BB| Open rates'!E54*0.82+25</f>
        <v>67675</v>
      </c>
      <c r="F54" s="43">
        <f>'BAR BB| Open rates'!F54*0.82+25</f>
        <v>67675</v>
      </c>
      <c r="G54" s="43">
        <f>'BAR BB| Open rates'!G54*0.82+25</f>
        <v>67675</v>
      </c>
      <c r="H54" s="43">
        <f>'BAR BB| Open rates'!H54*0.82+25</f>
        <v>67675</v>
      </c>
      <c r="I54" s="43">
        <f>'BAR BB| Open rates'!I54*0.82+25</f>
        <v>67675</v>
      </c>
      <c r="J54" s="43">
        <f>'BAR BB| Open rates'!J54*0.82+25</f>
        <v>67675</v>
      </c>
      <c r="K54" s="43">
        <f>'BAR BB| Open rates'!K54*0.82+25</f>
        <v>67675</v>
      </c>
      <c r="L54" s="43">
        <f>'BAR BB| Open rates'!L54*0.82+25</f>
        <v>67675</v>
      </c>
      <c r="M54" s="43">
        <f>'BAR BB| Open rates'!M54*0.82+25</f>
        <v>67675</v>
      </c>
      <c r="N54" s="43">
        <f>'BAR BB| Open rates'!N54*0.82+25</f>
        <v>67675</v>
      </c>
      <c r="O54" s="43">
        <f>'BAR BB| Open rates'!O54*0.82+25</f>
        <v>67675</v>
      </c>
      <c r="P54" s="43">
        <f>'BAR BB| Open rates'!P54*0.82+25</f>
        <v>67675</v>
      </c>
      <c r="Q54" s="43">
        <f>'BAR BB| Open rates'!Q54*0.82+25</f>
        <v>67675</v>
      </c>
      <c r="R54" s="43">
        <f>'BAR BB| Open rates'!R54*0.82+25</f>
        <v>67675</v>
      </c>
      <c r="S54" s="43">
        <f>'BAR BB| Open rates'!S54*0.82+25</f>
        <v>67675</v>
      </c>
      <c r="T54" s="43">
        <f>'BAR BB| Open rates'!T54*0.82+25</f>
        <v>67675</v>
      </c>
      <c r="U54" s="43">
        <f>'BAR BB| Open rates'!U54*0.82+25</f>
        <v>67675</v>
      </c>
      <c r="V54" s="43">
        <f>'BAR BB| Open rates'!V54*0.82+25</f>
        <v>67675</v>
      </c>
      <c r="W54" s="43">
        <f>'BAR BB| Open rates'!W54*0.82+25</f>
        <v>67675</v>
      </c>
      <c r="X54" s="43">
        <f>'BAR BB| Open rates'!X54*0.82+25</f>
        <v>67675</v>
      </c>
      <c r="Y54" s="43">
        <f>'BAR BB| Open rates'!Y54*0.82+25</f>
        <v>67675</v>
      </c>
      <c r="Z54" s="43">
        <f>'BAR BB| Open rates'!Z54*0.82+25</f>
        <v>67675</v>
      </c>
      <c r="AA54" s="43">
        <f>'BAR BB| Open rates'!AA54*0.82+25</f>
        <v>79975</v>
      </c>
      <c r="AB54" s="43">
        <f>'BAR BB| Open rates'!AB54*0.82+25</f>
        <v>79975</v>
      </c>
      <c r="AC54" s="43">
        <f>'BAR BB| Open rates'!AC54*0.82+25</f>
        <v>79975</v>
      </c>
      <c r="AD54" s="43">
        <f>'BAR BB| Open rates'!AD54*0.82+25</f>
        <v>79975</v>
      </c>
      <c r="AE54" s="43">
        <f>'BAR BB| Open rates'!AE54*0.82+25</f>
        <v>79975</v>
      </c>
      <c r="AF54" s="43">
        <f>'BAR BB| Open rates'!AF54*0.82+25</f>
        <v>79975</v>
      </c>
      <c r="AG54" s="43">
        <f>'BAR BB| Open rates'!AG54*0.82+25</f>
        <v>79975</v>
      </c>
      <c r="AH54" s="43">
        <f>'BAR BB| Open rates'!AH54*0.82+25</f>
        <v>79975</v>
      </c>
      <c r="AI54" s="43">
        <f>'BAR BB| Open rates'!AI54*0.82+25</f>
        <v>79975</v>
      </c>
      <c r="AJ54" s="43">
        <f>'BAR BB| Open rates'!AJ54*0.82+25</f>
        <v>79975</v>
      </c>
      <c r="AK54" s="43">
        <f>'BAR BB| Open rates'!AK54*0.82+25</f>
        <v>79975</v>
      </c>
      <c r="AL54" s="43">
        <f>'BAR BB| Open rates'!AL54*0.82+25</f>
        <v>79975</v>
      </c>
      <c r="AM54" s="43">
        <f>'BAR BB| Open rates'!AM54*0.82+25</f>
        <v>79975</v>
      </c>
      <c r="AN54" s="43">
        <f>'BAR BB| Open rates'!AN54*0.82+25</f>
        <v>79975</v>
      </c>
      <c r="AO54" s="43">
        <f>'BAR BB| Open rates'!AO54*0.82+25</f>
        <v>79975</v>
      </c>
      <c r="AP54" s="43">
        <f>'BAR BB| Open rates'!AP54*0.82+25</f>
        <v>79975</v>
      </c>
      <c r="AQ54" s="43">
        <f>'BAR BB| Open rates'!AQ54*0.82+25</f>
        <v>79975</v>
      </c>
      <c r="AR54" s="43">
        <f>'BAR BB| Open rates'!AR54*0.82+25</f>
        <v>79975</v>
      </c>
      <c r="AS54" s="43">
        <f>'BAR BB| Open rates'!AS54*0.82+25</f>
        <v>79975</v>
      </c>
      <c r="AT54" s="43">
        <f>'BAR BB| Open rates'!AT54*0.82+25</f>
        <v>79975</v>
      </c>
      <c r="AU54" s="43">
        <f>'BAR BB| Open rates'!AU54*0.82+25</f>
        <v>79975</v>
      </c>
      <c r="AV54" s="43">
        <f>'BAR BB| Open rates'!AV54*0.82+25</f>
        <v>79975</v>
      </c>
      <c r="AW54" s="43">
        <f>'BAR BB| Open rates'!AW54*0.82+25</f>
        <v>79975</v>
      </c>
      <c r="AX54" s="43">
        <f>'BAR BB| Open rates'!AX54*0.82+25</f>
        <v>79975</v>
      </c>
      <c r="AY54" s="43">
        <f>'BAR BB| Open rates'!AY54*0.82+25</f>
        <v>79975</v>
      </c>
    </row>
    <row r="55" spans="1:51" s="36" customFormat="1" ht="12" customHeight="1" x14ac:dyDescent="0.2">
      <c r="A55" s="237">
        <v>3</v>
      </c>
      <c r="B55" s="43">
        <f>'BAR BB| Open rates'!B55*0.82+25</f>
        <v>69725</v>
      </c>
      <c r="C55" s="43">
        <f>'BAR BB| Open rates'!C55*0.82+25</f>
        <v>69725</v>
      </c>
      <c r="D55" s="43">
        <f>'BAR BB| Open rates'!D55*0.82+25</f>
        <v>69725</v>
      </c>
      <c r="E55" s="43">
        <f>'BAR BB| Open rates'!E55*0.82+25</f>
        <v>69725</v>
      </c>
      <c r="F55" s="43">
        <f>'BAR BB| Open rates'!F55*0.82+25</f>
        <v>69725</v>
      </c>
      <c r="G55" s="43">
        <f>'BAR BB| Open rates'!G55*0.82+25</f>
        <v>69725</v>
      </c>
      <c r="H55" s="43">
        <f>'BAR BB| Open rates'!H55*0.82+25</f>
        <v>69725</v>
      </c>
      <c r="I55" s="43">
        <f>'BAR BB| Open rates'!I55*0.82+25</f>
        <v>69725</v>
      </c>
      <c r="J55" s="43">
        <f>'BAR BB| Open rates'!J55*0.82+25</f>
        <v>69725</v>
      </c>
      <c r="K55" s="43">
        <f>'BAR BB| Open rates'!K55*0.82+25</f>
        <v>69725</v>
      </c>
      <c r="L55" s="43">
        <f>'BAR BB| Open rates'!L55*0.82+25</f>
        <v>69725</v>
      </c>
      <c r="M55" s="43">
        <f>'BAR BB| Open rates'!M55*0.82+25</f>
        <v>69725</v>
      </c>
      <c r="N55" s="43">
        <f>'BAR BB| Open rates'!N55*0.82+25</f>
        <v>69725</v>
      </c>
      <c r="O55" s="43">
        <f>'BAR BB| Open rates'!O55*0.82+25</f>
        <v>69725</v>
      </c>
      <c r="P55" s="43">
        <f>'BAR BB| Open rates'!P55*0.82+25</f>
        <v>69725</v>
      </c>
      <c r="Q55" s="43">
        <f>'BAR BB| Open rates'!Q55*0.82+25</f>
        <v>69725</v>
      </c>
      <c r="R55" s="43">
        <f>'BAR BB| Open rates'!R55*0.82+25</f>
        <v>69725</v>
      </c>
      <c r="S55" s="43">
        <f>'BAR BB| Open rates'!S55*0.82+25</f>
        <v>69725</v>
      </c>
      <c r="T55" s="43">
        <f>'BAR BB| Open rates'!T55*0.82+25</f>
        <v>69725</v>
      </c>
      <c r="U55" s="43">
        <f>'BAR BB| Open rates'!U55*0.82+25</f>
        <v>69725</v>
      </c>
      <c r="V55" s="43">
        <f>'BAR BB| Open rates'!V55*0.82+25</f>
        <v>69725</v>
      </c>
      <c r="W55" s="43">
        <f>'BAR BB| Open rates'!W55*0.82+25</f>
        <v>69725</v>
      </c>
      <c r="X55" s="43">
        <f>'BAR BB| Open rates'!X55*0.82+25</f>
        <v>69725</v>
      </c>
      <c r="Y55" s="43">
        <f>'BAR BB| Open rates'!Y55*0.82+25</f>
        <v>69725</v>
      </c>
      <c r="Z55" s="43">
        <f>'BAR BB| Open rates'!Z55*0.82+25</f>
        <v>69725</v>
      </c>
      <c r="AA55" s="43">
        <f>'BAR BB| Open rates'!AA55*0.82+25</f>
        <v>82025</v>
      </c>
      <c r="AB55" s="43">
        <f>'BAR BB| Open rates'!AB55*0.82+25</f>
        <v>82025</v>
      </c>
      <c r="AC55" s="43">
        <f>'BAR BB| Open rates'!AC55*0.82+25</f>
        <v>82025</v>
      </c>
      <c r="AD55" s="43">
        <f>'BAR BB| Open rates'!AD55*0.82+25</f>
        <v>82025</v>
      </c>
      <c r="AE55" s="43">
        <f>'BAR BB| Open rates'!AE55*0.82+25</f>
        <v>82025</v>
      </c>
      <c r="AF55" s="43">
        <f>'BAR BB| Open rates'!AF55*0.82+25</f>
        <v>82025</v>
      </c>
      <c r="AG55" s="43">
        <f>'BAR BB| Open rates'!AG55*0.82+25</f>
        <v>82025</v>
      </c>
      <c r="AH55" s="43">
        <f>'BAR BB| Open rates'!AH55*0.82+25</f>
        <v>82025</v>
      </c>
      <c r="AI55" s="43">
        <f>'BAR BB| Open rates'!AI55*0.82+25</f>
        <v>82025</v>
      </c>
      <c r="AJ55" s="43">
        <f>'BAR BB| Open rates'!AJ55*0.82+25</f>
        <v>82025</v>
      </c>
      <c r="AK55" s="43">
        <f>'BAR BB| Open rates'!AK55*0.82+25</f>
        <v>82025</v>
      </c>
      <c r="AL55" s="43">
        <f>'BAR BB| Open rates'!AL55*0.82+25</f>
        <v>82025</v>
      </c>
      <c r="AM55" s="43">
        <f>'BAR BB| Open rates'!AM55*0.82+25</f>
        <v>82025</v>
      </c>
      <c r="AN55" s="43">
        <f>'BAR BB| Open rates'!AN55*0.82+25</f>
        <v>82025</v>
      </c>
      <c r="AO55" s="43">
        <f>'BAR BB| Open rates'!AO55*0.82+25</f>
        <v>82025</v>
      </c>
      <c r="AP55" s="43">
        <f>'BAR BB| Open rates'!AP55*0.82+25</f>
        <v>82025</v>
      </c>
      <c r="AQ55" s="43">
        <f>'BAR BB| Open rates'!AQ55*0.82+25</f>
        <v>82025</v>
      </c>
      <c r="AR55" s="43">
        <f>'BAR BB| Open rates'!AR55*0.82+25</f>
        <v>82025</v>
      </c>
      <c r="AS55" s="43">
        <f>'BAR BB| Open rates'!AS55*0.82+25</f>
        <v>82025</v>
      </c>
      <c r="AT55" s="43">
        <f>'BAR BB| Open rates'!AT55*0.82+25</f>
        <v>82025</v>
      </c>
      <c r="AU55" s="43">
        <f>'BAR BB| Open rates'!AU55*0.82+25</f>
        <v>82025</v>
      </c>
      <c r="AV55" s="43">
        <f>'BAR BB| Open rates'!AV55*0.82+25</f>
        <v>82025</v>
      </c>
      <c r="AW55" s="43">
        <f>'BAR BB| Open rates'!AW55*0.82+25</f>
        <v>82025</v>
      </c>
      <c r="AX55" s="43">
        <f>'BAR BB| Open rates'!AX55*0.82+25</f>
        <v>82025</v>
      </c>
      <c r="AY55" s="43">
        <f>'BAR BB| Open rates'!AY55*0.82+25</f>
        <v>82025</v>
      </c>
    </row>
    <row r="56" spans="1:51" s="36" customFormat="1" ht="12" customHeight="1" x14ac:dyDescent="0.2">
      <c r="A56" s="237">
        <v>4</v>
      </c>
      <c r="B56" s="43">
        <f>'BAR BB| Open rates'!B56*0.82+25</f>
        <v>71775</v>
      </c>
      <c r="C56" s="43">
        <f>'BAR BB| Open rates'!C56*0.82+25</f>
        <v>71775</v>
      </c>
      <c r="D56" s="43">
        <f>'BAR BB| Open rates'!D56*0.82+25</f>
        <v>71775</v>
      </c>
      <c r="E56" s="43">
        <f>'BAR BB| Open rates'!E56*0.82+25</f>
        <v>71775</v>
      </c>
      <c r="F56" s="43">
        <f>'BAR BB| Open rates'!F56*0.82+25</f>
        <v>71775</v>
      </c>
      <c r="G56" s="43">
        <f>'BAR BB| Open rates'!G56*0.82+25</f>
        <v>71775</v>
      </c>
      <c r="H56" s="43">
        <f>'BAR BB| Open rates'!H56*0.82+25</f>
        <v>71775</v>
      </c>
      <c r="I56" s="43">
        <f>'BAR BB| Open rates'!I56*0.82+25</f>
        <v>71775</v>
      </c>
      <c r="J56" s="43">
        <f>'BAR BB| Open rates'!J56*0.82+25</f>
        <v>71775</v>
      </c>
      <c r="K56" s="43">
        <f>'BAR BB| Open rates'!K56*0.82+25</f>
        <v>71775</v>
      </c>
      <c r="L56" s="43">
        <f>'BAR BB| Open rates'!L56*0.82+25</f>
        <v>71775</v>
      </c>
      <c r="M56" s="43">
        <f>'BAR BB| Open rates'!M56*0.82+25</f>
        <v>71775</v>
      </c>
      <c r="N56" s="43">
        <f>'BAR BB| Open rates'!N56*0.82+25</f>
        <v>71775</v>
      </c>
      <c r="O56" s="43">
        <f>'BAR BB| Open rates'!O56*0.82+25</f>
        <v>71775</v>
      </c>
      <c r="P56" s="43">
        <f>'BAR BB| Open rates'!P56*0.82+25</f>
        <v>71775</v>
      </c>
      <c r="Q56" s="43">
        <f>'BAR BB| Open rates'!Q56*0.82+25</f>
        <v>71775</v>
      </c>
      <c r="R56" s="43">
        <f>'BAR BB| Open rates'!R56*0.82+25</f>
        <v>71775</v>
      </c>
      <c r="S56" s="43">
        <f>'BAR BB| Open rates'!S56*0.82+25</f>
        <v>71775</v>
      </c>
      <c r="T56" s="43">
        <f>'BAR BB| Open rates'!T56*0.82+25</f>
        <v>71775</v>
      </c>
      <c r="U56" s="43">
        <f>'BAR BB| Open rates'!U56*0.82+25</f>
        <v>71775</v>
      </c>
      <c r="V56" s="43">
        <f>'BAR BB| Open rates'!V56*0.82+25</f>
        <v>71775</v>
      </c>
      <c r="W56" s="43">
        <f>'BAR BB| Open rates'!W56*0.82+25</f>
        <v>71775</v>
      </c>
      <c r="X56" s="43">
        <f>'BAR BB| Open rates'!X56*0.82+25</f>
        <v>71775</v>
      </c>
      <c r="Y56" s="43">
        <f>'BAR BB| Open rates'!Y56*0.82+25</f>
        <v>71775</v>
      </c>
      <c r="Z56" s="43">
        <f>'BAR BB| Open rates'!Z56*0.82+25</f>
        <v>71775</v>
      </c>
      <c r="AA56" s="43">
        <f>'BAR BB| Open rates'!AA56*0.82+25</f>
        <v>84075</v>
      </c>
      <c r="AB56" s="43">
        <f>'BAR BB| Open rates'!AB56*0.82+25</f>
        <v>84075</v>
      </c>
      <c r="AC56" s="43">
        <f>'BAR BB| Open rates'!AC56*0.82+25</f>
        <v>84075</v>
      </c>
      <c r="AD56" s="43">
        <f>'BAR BB| Open rates'!AD56*0.82+25</f>
        <v>84075</v>
      </c>
      <c r="AE56" s="43">
        <f>'BAR BB| Open rates'!AE56*0.82+25</f>
        <v>84075</v>
      </c>
      <c r="AF56" s="43">
        <f>'BAR BB| Open rates'!AF56*0.82+25</f>
        <v>84075</v>
      </c>
      <c r="AG56" s="43">
        <f>'BAR BB| Open rates'!AG56*0.82+25</f>
        <v>84075</v>
      </c>
      <c r="AH56" s="43">
        <f>'BAR BB| Open rates'!AH56*0.82+25</f>
        <v>84075</v>
      </c>
      <c r="AI56" s="43">
        <f>'BAR BB| Open rates'!AI56*0.82+25</f>
        <v>84075</v>
      </c>
      <c r="AJ56" s="43">
        <f>'BAR BB| Open rates'!AJ56*0.82+25</f>
        <v>84075</v>
      </c>
      <c r="AK56" s="43">
        <f>'BAR BB| Open rates'!AK56*0.82+25</f>
        <v>84075</v>
      </c>
      <c r="AL56" s="43">
        <f>'BAR BB| Open rates'!AL56*0.82+25</f>
        <v>84075</v>
      </c>
      <c r="AM56" s="43">
        <f>'BAR BB| Open rates'!AM56*0.82+25</f>
        <v>84075</v>
      </c>
      <c r="AN56" s="43">
        <f>'BAR BB| Open rates'!AN56*0.82+25</f>
        <v>84075</v>
      </c>
      <c r="AO56" s="43">
        <f>'BAR BB| Open rates'!AO56*0.82+25</f>
        <v>84075</v>
      </c>
      <c r="AP56" s="43">
        <f>'BAR BB| Open rates'!AP56*0.82+25</f>
        <v>84075</v>
      </c>
      <c r="AQ56" s="43">
        <f>'BAR BB| Open rates'!AQ56*0.82+25</f>
        <v>84075</v>
      </c>
      <c r="AR56" s="43">
        <f>'BAR BB| Open rates'!AR56*0.82+25</f>
        <v>84075</v>
      </c>
      <c r="AS56" s="43">
        <f>'BAR BB| Open rates'!AS56*0.82+25</f>
        <v>84075</v>
      </c>
      <c r="AT56" s="43">
        <f>'BAR BB| Open rates'!AT56*0.82+25</f>
        <v>84075</v>
      </c>
      <c r="AU56" s="43">
        <f>'BAR BB| Open rates'!AU56*0.82+25</f>
        <v>84075</v>
      </c>
      <c r="AV56" s="43">
        <f>'BAR BB| Open rates'!AV56*0.82+25</f>
        <v>84075</v>
      </c>
      <c r="AW56" s="43">
        <f>'BAR BB| Open rates'!AW56*0.82+25</f>
        <v>84075</v>
      </c>
      <c r="AX56" s="43">
        <f>'BAR BB| Open rates'!AX56*0.82+25</f>
        <v>84075</v>
      </c>
      <c r="AY56" s="43">
        <f>'BAR BB| Open rates'!AY56*0.82+25</f>
        <v>84075</v>
      </c>
    </row>
    <row r="57" spans="1:51" s="36" customFormat="1" ht="12" customHeight="1" x14ac:dyDescent="0.2">
      <c r="A57" s="237">
        <v>5</v>
      </c>
      <c r="B57" s="43">
        <f>'BAR BB| Open rates'!B57*0.82+25</f>
        <v>73825</v>
      </c>
      <c r="C57" s="43">
        <f>'BAR BB| Open rates'!C57*0.82+25</f>
        <v>73825</v>
      </c>
      <c r="D57" s="43">
        <f>'BAR BB| Open rates'!D57*0.82+25</f>
        <v>73825</v>
      </c>
      <c r="E57" s="43">
        <f>'BAR BB| Open rates'!E57*0.82+25</f>
        <v>73825</v>
      </c>
      <c r="F57" s="43">
        <f>'BAR BB| Open rates'!F57*0.82+25</f>
        <v>73825</v>
      </c>
      <c r="G57" s="43">
        <f>'BAR BB| Open rates'!G57*0.82+25</f>
        <v>73825</v>
      </c>
      <c r="H57" s="43">
        <f>'BAR BB| Open rates'!H57*0.82+25</f>
        <v>73825</v>
      </c>
      <c r="I57" s="43">
        <f>'BAR BB| Open rates'!I57*0.82+25</f>
        <v>73825</v>
      </c>
      <c r="J57" s="43">
        <f>'BAR BB| Open rates'!J57*0.82+25</f>
        <v>73825</v>
      </c>
      <c r="K57" s="43">
        <f>'BAR BB| Open rates'!K57*0.82+25</f>
        <v>73825</v>
      </c>
      <c r="L57" s="43">
        <f>'BAR BB| Open rates'!L57*0.82+25</f>
        <v>73825</v>
      </c>
      <c r="M57" s="43">
        <f>'BAR BB| Open rates'!M57*0.82+25</f>
        <v>73825</v>
      </c>
      <c r="N57" s="43">
        <f>'BAR BB| Open rates'!N57*0.82+25</f>
        <v>73825</v>
      </c>
      <c r="O57" s="43">
        <f>'BAR BB| Open rates'!O57*0.82+25</f>
        <v>73825</v>
      </c>
      <c r="P57" s="43">
        <f>'BAR BB| Open rates'!P57*0.82+25</f>
        <v>73825</v>
      </c>
      <c r="Q57" s="43">
        <f>'BAR BB| Open rates'!Q57*0.82+25</f>
        <v>73825</v>
      </c>
      <c r="R57" s="43">
        <f>'BAR BB| Open rates'!R57*0.82+25</f>
        <v>73825</v>
      </c>
      <c r="S57" s="43">
        <f>'BAR BB| Open rates'!S57*0.82+25</f>
        <v>73825</v>
      </c>
      <c r="T57" s="43">
        <f>'BAR BB| Open rates'!T57*0.82+25</f>
        <v>73825</v>
      </c>
      <c r="U57" s="43">
        <f>'BAR BB| Open rates'!U57*0.82+25</f>
        <v>73825</v>
      </c>
      <c r="V57" s="43">
        <f>'BAR BB| Open rates'!V57*0.82+25</f>
        <v>73825</v>
      </c>
      <c r="W57" s="43">
        <f>'BAR BB| Open rates'!W57*0.82+25</f>
        <v>73825</v>
      </c>
      <c r="X57" s="43">
        <f>'BAR BB| Open rates'!X57*0.82+25</f>
        <v>73825</v>
      </c>
      <c r="Y57" s="43">
        <f>'BAR BB| Open rates'!Y57*0.82+25</f>
        <v>73825</v>
      </c>
      <c r="Z57" s="43">
        <f>'BAR BB| Open rates'!Z57*0.82+25</f>
        <v>73825</v>
      </c>
      <c r="AA57" s="43">
        <f>'BAR BB| Open rates'!AA57*0.82+25</f>
        <v>86125</v>
      </c>
      <c r="AB57" s="43">
        <f>'BAR BB| Open rates'!AB57*0.82+25</f>
        <v>86125</v>
      </c>
      <c r="AC57" s="43">
        <f>'BAR BB| Open rates'!AC57*0.82+25</f>
        <v>86125</v>
      </c>
      <c r="AD57" s="43">
        <f>'BAR BB| Open rates'!AD57*0.82+25</f>
        <v>86125</v>
      </c>
      <c r="AE57" s="43">
        <f>'BAR BB| Open rates'!AE57*0.82+25</f>
        <v>86125</v>
      </c>
      <c r="AF57" s="43">
        <f>'BAR BB| Open rates'!AF57*0.82+25</f>
        <v>86125</v>
      </c>
      <c r="AG57" s="43">
        <f>'BAR BB| Open rates'!AG57*0.82+25</f>
        <v>86125</v>
      </c>
      <c r="AH57" s="43">
        <f>'BAR BB| Open rates'!AH57*0.82+25</f>
        <v>86125</v>
      </c>
      <c r="AI57" s="43">
        <f>'BAR BB| Open rates'!AI57*0.82+25</f>
        <v>86125</v>
      </c>
      <c r="AJ57" s="43">
        <f>'BAR BB| Open rates'!AJ57*0.82+25</f>
        <v>86125</v>
      </c>
      <c r="AK57" s="43">
        <f>'BAR BB| Open rates'!AK57*0.82+25</f>
        <v>86125</v>
      </c>
      <c r="AL57" s="43">
        <f>'BAR BB| Open rates'!AL57*0.82+25</f>
        <v>86125</v>
      </c>
      <c r="AM57" s="43">
        <f>'BAR BB| Open rates'!AM57*0.82+25</f>
        <v>86125</v>
      </c>
      <c r="AN57" s="43">
        <f>'BAR BB| Open rates'!AN57*0.82+25</f>
        <v>86125</v>
      </c>
      <c r="AO57" s="43">
        <f>'BAR BB| Open rates'!AO57*0.82+25</f>
        <v>86125</v>
      </c>
      <c r="AP57" s="43">
        <f>'BAR BB| Open rates'!AP57*0.82+25</f>
        <v>86125</v>
      </c>
      <c r="AQ57" s="43">
        <f>'BAR BB| Open rates'!AQ57*0.82+25</f>
        <v>86125</v>
      </c>
      <c r="AR57" s="43">
        <f>'BAR BB| Open rates'!AR57*0.82+25</f>
        <v>86125</v>
      </c>
      <c r="AS57" s="43">
        <f>'BAR BB| Open rates'!AS57*0.82+25</f>
        <v>86125</v>
      </c>
      <c r="AT57" s="43">
        <f>'BAR BB| Open rates'!AT57*0.82+25</f>
        <v>86125</v>
      </c>
      <c r="AU57" s="43">
        <f>'BAR BB| Open rates'!AU57*0.82+25</f>
        <v>86125</v>
      </c>
      <c r="AV57" s="43">
        <f>'BAR BB| Open rates'!AV57*0.82+25</f>
        <v>86125</v>
      </c>
      <c r="AW57" s="43">
        <f>'BAR BB| Open rates'!AW57*0.82+25</f>
        <v>86125</v>
      </c>
      <c r="AX57" s="43">
        <f>'BAR BB| Open rates'!AX57*0.82+25</f>
        <v>86125</v>
      </c>
      <c r="AY57" s="43">
        <f>'BAR BB| Open rates'!AY57*0.82+25</f>
        <v>86125</v>
      </c>
    </row>
    <row r="58" spans="1:51" s="36" customFormat="1" ht="12" customHeight="1" x14ac:dyDescent="0.2">
      <c r="A58" s="237">
        <v>6</v>
      </c>
      <c r="B58" s="43">
        <f>'BAR BB| Open rates'!B58*0.82+25</f>
        <v>75875</v>
      </c>
      <c r="C58" s="43">
        <f>'BAR BB| Open rates'!C58*0.82+25</f>
        <v>75875</v>
      </c>
      <c r="D58" s="43">
        <f>'BAR BB| Open rates'!D58*0.82+25</f>
        <v>75875</v>
      </c>
      <c r="E58" s="43">
        <f>'BAR BB| Open rates'!E58*0.82+25</f>
        <v>75875</v>
      </c>
      <c r="F58" s="43">
        <f>'BAR BB| Open rates'!F58*0.82+25</f>
        <v>75875</v>
      </c>
      <c r="G58" s="43">
        <f>'BAR BB| Open rates'!G58*0.82+25</f>
        <v>75875</v>
      </c>
      <c r="H58" s="43">
        <f>'BAR BB| Open rates'!H58*0.82+25</f>
        <v>75875</v>
      </c>
      <c r="I58" s="43">
        <f>'BAR BB| Open rates'!I58*0.82+25</f>
        <v>75875</v>
      </c>
      <c r="J58" s="43">
        <f>'BAR BB| Open rates'!J58*0.82+25</f>
        <v>75875</v>
      </c>
      <c r="K58" s="43">
        <f>'BAR BB| Open rates'!K58*0.82+25</f>
        <v>75875</v>
      </c>
      <c r="L58" s="43">
        <f>'BAR BB| Open rates'!L58*0.82+25</f>
        <v>75875</v>
      </c>
      <c r="M58" s="43">
        <f>'BAR BB| Open rates'!M58*0.82+25</f>
        <v>75875</v>
      </c>
      <c r="N58" s="43">
        <f>'BAR BB| Open rates'!N58*0.82+25</f>
        <v>75875</v>
      </c>
      <c r="O58" s="43">
        <f>'BAR BB| Open rates'!O58*0.82+25</f>
        <v>75875</v>
      </c>
      <c r="P58" s="43">
        <f>'BAR BB| Open rates'!P58*0.82+25</f>
        <v>75875</v>
      </c>
      <c r="Q58" s="43">
        <f>'BAR BB| Open rates'!Q58*0.82+25</f>
        <v>75875</v>
      </c>
      <c r="R58" s="43">
        <f>'BAR BB| Open rates'!R58*0.82+25</f>
        <v>75875</v>
      </c>
      <c r="S58" s="43">
        <f>'BAR BB| Open rates'!S58*0.82+25</f>
        <v>75875</v>
      </c>
      <c r="T58" s="43">
        <f>'BAR BB| Open rates'!T58*0.82+25</f>
        <v>75875</v>
      </c>
      <c r="U58" s="43">
        <f>'BAR BB| Open rates'!U58*0.82+25</f>
        <v>75875</v>
      </c>
      <c r="V58" s="43">
        <f>'BAR BB| Open rates'!V58*0.82+25</f>
        <v>75875</v>
      </c>
      <c r="W58" s="43">
        <f>'BAR BB| Open rates'!W58*0.82+25</f>
        <v>75875</v>
      </c>
      <c r="X58" s="43">
        <f>'BAR BB| Open rates'!X58*0.82+25</f>
        <v>75875</v>
      </c>
      <c r="Y58" s="43">
        <f>'BAR BB| Open rates'!Y58*0.82+25</f>
        <v>75875</v>
      </c>
      <c r="Z58" s="43">
        <f>'BAR BB| Open rates'!Z58*0.82+25</f>
        <v>75875</v>
      </c>
      <c r="AA58" s="43">
        <f>'BAR BB| Open rates'!AA58*0.82+25</f>
        <v>88175</v>
      </c>
      <c r="AB58" s="43">
        <f>'BAR BB| Open rates'!AB58*0.82+25</f>
        <v>88175</v>
      </c>
      <c r="AC58" s="43">
        <f>'BAR BB| Open rates'!AC58*0.82+25</f>
        <v>88175</v>
      </c>
      <c r="AD58" s="43">
        <f>'BAR BB| Open rates'!AD58*0.82+25</f>
        <v>88175</v>
      </c>
      <c r="AE58" s="43">
        <f>'BAR BB| Open rates'!AE58*0.82+25</f>
        <v>88175</v>
      </c>
      <c r="AF58" s="43">
        <f>'BAR BB| Open rates'!AF58*0.82+25</f>
        <v>88175</v>
      </c>
      <c r="AG58" s="43">
        <f>'BAR BB| Open rates'!AG58*0.82+25</f>
        <v>88175</v>
      </c>
      <c r="AH58" s="43">
        <f>'BAR BB| Open rates'!AH58*0.82+25</f>
        <v>88175</v>
      </c>
      <c r="AI58" s="43">
        <f>'BAR BB| Open rates'!AI58*0.82+25</f>
        <v>88175</v>
      </c>
      <c r="AJ58" s="43">
        <f>'BAR BB| Open rates'!AJ58*0.82+25</f>
        <v>88175</v>
      </c>
      <c r="AK58" s="43">
        <f>'BAR BB| Open rates'!AK58*0.82+25</f>
        <v>88175</v>
      </c>
      <c r="AL58" s="43">
        <f>'BAR BB| Open rates'!AL58*0.82+25</f>
        <v>88175</v>
      </c>
      <c r="AM58" s="43">
        <f>'BAR BB| Open rates'!AM58*0.82+25</f>
        <v>88175</v>
      </c>
      <c r="AN58" s="43">
        <f>'BAR BB| Open rates'!AN58*0.82+25</f>
        <v>88175</v>
      </c>
      <c r="AO58" s="43">
        <f>'BAR BB| Open rates'!AO58*0.82+25</f>
        <v>88175</v>
      </c>
      <c r="AP58" s="43">
        <f>'BAR BB| Open rates'!AP58*0.82+25</f>
        <v>88175</v>
      </c>
      <c r="AQ58" s="43">
        <f>'BAR BB| Open rates'!AQ58*0.82+25</f>
        <v>88175</v>
      </c>
      <c r="AR58" s="43">
        <f>'BAR BB| Open rates'!AR58*0.82+25</f>
        <v>88175</v>
      </c>
      <c r="AS58" s="43">
        <f>'BAR BB| Open rates'!AS58*0.82+25</f>
        <v>88175</v>
      </c>
      <c r="AT58" s="43">
        <f>'BAR BB| Open rates'!AT58*0.82+25</f>
        <v>88175</v>
      </c>
      <c r="AU58" s="43">
        <f>'BAR BB| Open rates'!AU58*0.82+25</f>
        <v>88175</v>
      </c>
      <c r="AV58" s="43">
        <f>'BAR BB| Open rates'!AV58*0.82+25</f>
        <v>88175</v>
      </c>
      <c r="AW58" s="43">
        <f>'BAR BB| Open rates'!AW58*0.82+25</f>
        <v>88175</v>
      </c>
      <c r="AX58" s="43">
        <f>'BAR BB| Open rates'!AX58*0.82+25</f>
        <v>88175</v>
      </c>
      <c r="AY58" s="43">
        <f>'BAR BB| Open rates'!AY58*0.82+25</f>
        <v>88175</v>
      </c>
    </row>
    <row r="59" spans="1:51" s="36" customFormat="1" ht="12" customHeight="1" x14ac:dyDescent="0.2">
      <c r="A59" s="89"/>
    </row>
    <row r="60" spans="1:51" s="36" customFormat="1" ht="12" customHeight="1" x14ac:dyDescent="0.2">
      <c r="A60" s="295" t="s">
        <v>172</v>
      </c>
    </row>
    <row r="61" spans="1:51" s="36" customFormat="1" ht="12" customHeight="1" x14ac:dyDescent="0.2">
      <c r="A61" s="295"/>
    </row>
    <row r="62" spans="1:51" s="36" customFormat="1" ht="12" customHeight="1" x14ac:dyDescent="0.2"/>
    <row r="63" spans="1:51" s="6" customFormat="1" ht="12.75" customHeight="1" x14ac:dyDescent="0.2">
      <c r="A63" s="171" t="s">
        <v>74</v>
      </c>
    </row>
    <row r="64" spans="1:51" s="6" customFormat="1" ht="12.75" customHeight="1" x14ac:dyDescent="0.2">
      <c r="A64" s="172" t="s">
        <v>75</v>
      </c>
    </row>
    <row r="65" spans="1:1" s="6" customFormat="1" ht="12.75" customHeight="1" x14ac:dyDescent="0.2">
      <c r="A65" s="173" t="s">
        <v>76</v>
      </c>
    </row>
    <row r="66" spans="1:1" s="6" customFormat="1" ht="19.5" customHeight="1" x14ac:dyDescent="0.2">
      <c r="A66" s="173" t="s">
        <v>77</v>
      </c>
    </row>
    <row r="67" spans="1:1" s="6" customFormat="1" ht="12.75" customHeight="1" x14ac:dyDescent="0.2">
      <c r="A67" s="175" t="s">
        <v>78</v>
      </c>
    </row>
    <row r="68" spans="1:1" s="6" customFormat="1" ht="22.5" customHeight="1" x14ac:dyDescent="0.2">
      <c r="A68" s="175" t="s">
        <v>79</v>
      </c>
    </row>
    <row r="69" spans="1:1" s="6" customFormat="1" ht="20.25" customHeight="1" x14ac:dyDescent="0.2">
      <c r="A69" s="175" t="s">
        <v>187</v>
      </c>
    </row>
    <row r="70" spans="1:1" x14ac:dyDescent="0.2">
      <c r="A70" s="33"/>
    </row>
    <row r="71" spans="1:1" s="6" customFormat="1" ht="13.5" thickBot="1" x14ac:dyDescent="0.25">
      <c r="A71" s="238" t="s">
        <v>81</v>
      </c>
    </row>
    <row r="72" spans="1:1" s="36" customFormat="1" ht="108" customHeight="1" x14ac:dyDescent="0.2">
      <c r="A72" s="302" t="s">
        <v>388</v>
      </c>
    </row>
    <row r="73" spans="1:1" x14ac:dyDescent="0.2">
      <c r="A73" s="303"/>
    </row>
    <row r="74" spans="1:1" ht="16.5" customHeight="1" thickBot="1" x14ac:dyDescent="0.25">
      <c r="A74" s="304"/>
    </row>
  </sheetData>
  <mergeCells count="2">
    <mergeCell ref="A60:A61"/>
    <mergeCell ref="A72:A74"/>
  </mergeCells>
  <pageMargins left="0.75" right="0.75" top="1" bottom="1" header="0.5" footer="0.5"/>
  <pageSetup paperSize="9" orientation="portrait" horizontalDpi="4294967295" verticalDpi="4294967295"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76</vt:i4>
      </vt:variant>
    </vt:vector>
  </HeadingPairs>
  <TitlesOfParts>
    <vt:vector size="76" baseType="lpstr">
      <vt:lpstr>Зарядись Энергией Гор</vt:lpstr>
      <vt:lpstr>Горный Детокс| Mountain detox</vt:lpstr>
      <vt:lpstr>Яркие Каникулы</vt:lpstr>
      <vt:lpstr>Отдыхай и катай| Rest &amp; Ski </vt:lpstr>
      <vt:lpstr>NETTO 20 </vt:lpstr>
      <vt:lpstr>BAR BB| Open rates</vt:lpstr>
      <vt:lpstr>NETTO 18</vt:lpstr>
      <vt:lpstr>NETTO 20% Мантера </vt:lpstr>
      <vt:lpstr>NETTO 18%+25р </vt:lpstr>
      <vt:lpstr>NETTO 15%+25р </vt:lpstr>
      <vt:lpstr>NETTO 15</vt:lpstr>
      <vt:lpstr>РБ15 BB| FIT20 </vt:lpstr>
      <vt:lpstr>Pegas+25р Энергия Гор </vt:lpstr>
      <vt:lpstr>+25р Горный Детокс </vt:lpstr>
      <vt:lpstr>Pegas+25р Яркие Каникулы </vt:lpstr>
      <vt:lpstr>+25р отдыхай и катай </vt:lpstr>
      <vt:lpstr>+25р Яркие каникулы</vt:lpstr>
      <vt:lpstr>+25 Горный Детокс</vt:lpstr>
      <vt:lpstr>Горный Детокс</vt:lpstr>
      <vt:lpstr>NETTO 15 Горный Детокс</vt:lpstr>
      <vt:lpstr>РБ15 BB| FIT15 </vt:lpstr>
      <vt:lpstr>РБ10 BB| FIT18</vt:lpstr>
      <vt:lpstr>РБ10 BB| FIT18+25р</vt:lpstr>
      <vt:lpstr>РБ10 BB| FIT20 Мантера </vt:lpstr>
      <vt:lpstr>РБ10 BB| FIT15</vt:lpstr>
      <vt:lpstr>РБ15 BB| FIT18</vt:lpstr>
      <vt:lpstr>РБ15 BB| FIT18+25р</vt:lpstr>
      <vt:lpstr>РБ15 BB| FIT20 Мантера </vt:lpstr>
      <vt:lpstr>РБ15 BB| FIT15</vt:lpstr>
      <vt:lpstr>НСЛ| FIT18</vt:lpstr>
      <vt:lpstr>НСЛ| FIT18 + 25</vt:lpstr>
      <vt:lpstr>НСЛ| FIT18 + 25 Мант</vt:lpstr>
      <vt:lpstr>НСЛ| FIT20 Мантера</vt:lpstr>
      <vt:lpstr>НСЛ| FIT20 + 35 Мант</vt:lpstr>
      <vt:lpstr>НСЛ | FIT15</vt:lpstr>
      <vt:lpstr>НСЛ | comiss</vt:lpstr>
      <vt:lpstr>РБ15 COM </vt:lpstr>
      <vt:lpstr>Осенние каникулы FIT20</vt:lpstr>
      <vt:lpstr>Осенние каникулы FIT15</vt:lpstr>
      <vt:lpstr>Осенние каникулы COM</vt:lpstr>
      <vt:lpstr>AVIA 12 comiss</vt:lpstr>
      <vt:lpstr>Stay&amp;Get 4=3 | FIT18</vt:lpstr>
      <vt:lpstr>Stay&amp;Get 4=3 | FIT18+25</vt:lpstr>
      <vt:lpstr>Stay&amp;Get 4=3 | FIT18+25 Мант </vt:lpstr>
      <vt:lpstr>Stay&amp;Get 4=3 | FIT20 Мант </vt:lpstr>
      <vt:lpstr>Stay&amp;Get 4=3 |  FIT15 </vt:lpstr>
      <vt:lpstr>Stay&amp;Get 4=3 | COMISS</vt:lpstr>
      <vt:lpstr>AVIA25%</vt:lpstr>
      <vt:lpstr>AVIA25%+25</vt:lpstr>
      <vt:lpstr>Каникулы в горах FIT18</vt:lpstr>
      <vt:lpstr>Каникулы в горах FIT18+25 </vt:lpstr>
      <vt:lpstr>Каникулы в горах FIT18+25 Мнт</vt:lpstr>
      <vt:lpstr>Каникулы в горах FIT20+35 Мнт</vt:lpstr>
      <vt:lpstr>Каникулы в горах FIT15 </vt:lpstr>
      <vt:lpstr>Каникулы в горах COMISS </vt:lpstr>
      <vt:lpstr>Зарядись энергией гор FIT20</vt:lpstr>
      <vt:lpstr>Зарядись энергией гор FIT20+25р</vt:lpstr>
      <vt:lpstr>Зарядись энергией гор FIT15</vt:lpstr>
      <vt:lpstr>Зарядись энергией гор COMMISS</vt:lpstr>
      <vt:lpstr>Отдыхай и Катай FIT18</vt:lpstr>
      <vt:lpstr>Отдыхай и Катай FIT18+25</vt:lpstr>
      <vt:lpstr>Отдыхай и Катай FIT18+25 Мант</vt:lpstr>
      <vt:lpstr>Отдыхай и Катай FIT20+25 </vt:lpstr>
      <vt:lpstr>Отдыхай и Катай FIT20 Мантера</vt:lpstr>
      <vt:lpstr>Отдыхай и Катай FIT15</vt:lpstr>
      <vt:lpstr>Отдыхай и Катай COMISS</vt:lpstr>
      <vt:lpstr>Каникулы в горах FIT18+25</vt:lpstr>
      <vt:lpstr>Каникулы в горах FIT18+25 Мнтр</vt:lpstr>
      <vt:lpstr>Каникулы в горах FIT20+35 Мнтр</vt:lpstr>
      <vt:lpstr>Каникулы в горах FIT15</vt:lpstr>
      <vt:lpstr>Каникулы в горах COMISS</vt:lpstr>
      <vt:lpstr>Каникулы Марриотт FIT18 </vt:lpstr>
      <vt:lpstr>Каникулы Марриотт FIT18+25</vt:lpstr>
      <vt:lpstr>Каникулы Марр FIT20 Мант</vt:lpstr>
      <vt:lpstr>Каникулы Марриотт FIT15</vt:lpstr>
      <vt:lpstr>Каникулы Марриотт COMISS</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2001-10-03T09:33:40Z</dcterms:created>
  <dcterms:modified xsi:type="dcterms:W3CDTF">2025-04-24T12:35:50Z</dcterms:modified>
</cp:coreProperties>
</file>